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thenecgroup.sharepoint.com/sites/NEC/NEC_Sales/Sales_Customer_Support/SCS Master Documents/Order Forms/Released Order Forms/21 - 22/"/>
    </mc:Choice>
  </mc:AlternateContent>
  <xr:revisionPtr revIDLastSave="3" documentId="113_{C293023A-BBD0-402C-8AAD-5BEE5FC2C8BC}" xr6:coauthVersionLast="45" xr6:coauthVersionMax="45" xr10:uidLastSave="{5DE4CB95-9C7A-4EE4-B0E6-58ED1A656566}"/>
  <workbookProtection workbookAlgorithmName="SHA-512" workbookHashValue="97tipFuc5fGe0JsORPBAjQz9qpgW+oG61V/gleyg0l7XU6ulhDI6pmERG0jTOxssD7O/vHykTaVmLs7Fg1OKkA==" workbookSaltValue="8XH0rVjFlE4/qV8chAQhJQ==" workbookSpinCount="100000" lockStructure="1"/>
  <bookViews>
    <workbookView xWindow="33720" yWindow="-120" windowWidth="29040" windowHeight="15840" firstSheet="1" activeTab="1" xr2:uid="{0C83AD09-5721-49F7-BE0F-B1F47C211898}"/>
  </bookViews>
  <sheets>
    <sheet name="Front Page" sheetId="4" state="hidden" r:id="rId1"/>
    <sheet name="Order" sheetId="1" r:id="rId2"/>
    <sheet name="Price List" sheetId="2" state="hidden" r:id="rId3"/>
    <sheet name="T&amp;C" sheetId="3" r:id="rId4"/>
  </sheets>
  <externalReferences>
    <externalReference r:id="rId5"/>
  </externalReferences>
  <definedNames>
    <definedName name="PriceList">Table5[]</definedName>
    <definedName name="PriceList2">Order!#REF!</definedName>
    <definedName name="_xlnm.Print_Area" localSheetId="0">'Front Page'!$A$1:$X$74</definedName>
    <definedName name="_xlnm.Print_Area" localSheetId="1">Order!$A$7:$AF$113,Order!$A$127:$AF$1308</definedName>
    <definedName name="ProductandCode">[1]!Table2[#Data]</definedName>
    <definedName name="ProductCode">Table1[]</definedName>
    <definedName name="ProductCode2">Order!#REF!</definedName>
    <definedName name="ProductList">Table1[Products]</definedName>
    <definedName name="Products">[1]!Table2[Products]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22" i="1" l="1"/>
  <c r="AC822" i="1" s="1"/>
  <c r="AJ822" i="1" s="1"/>
  <c r="H820" i="1"/>
  <c r="AC820" i="1" s="1"/>
  <c r="AJ820" i="1" s="1"/>
  <c r="AL171" i="1" l="1"/>
  <c r="R125" i="1" s="1"/>
  <c r="AL150" i="1"/>
  <c r="H125" i="1" s="1"/>
  <c r="A127" i="1" l="1"/>
  <c r="A173" i="1" s="1"/>
  <c r="A224" i="1" s="1"/>
  <c r="A306" i="1" l="1"/>
  <c r="M184" i="1"/>
  <c r="AB183" i="1"/>
  <c r="M185" i="1"/>
  <c r="AI753" i="1"/>
  <c r="AI749" i="1"/>
  <c r="AI745" i="1"/>
  <c r="AI741" i="1"/>
  <c r="AI737" i="1"/>
  <c r="AI733" i="1"/>
  <c r="AI729" i="1"/>
  <c r="AI725" i="1"/>
  <c r="AI714" i="1"/>
  <c r="AI710" i="1"/>
  <c r="AI706" i="1"/>
  <c r="AI702" i="1"/>
  <c r="AI698" i="1"/>
  <c r="AI694" i="1"/>
  <c r="AI677" i="1"/>
  <c r="AI673" i="1"/>
  <c r="AI632" i="1"/>
  <c r="AI628" i="1"/>
  <c r="AI624" i="1"/>
  <c r="AI620" i="1"/>
  <c r="AI616" i="1"/>
  <c r="AI599" i="1"/>
  <c r="AI603" i="1"/>
  <c r="AI595" i="1"/>
  <c r="AI580" i="1"/>
  <c r="AI576" i="1"/>
  <c r="AI572" i="1"/>
  <c r="AI568" i="1"/>
  <c r="AI564" i="1"/>
  <c r="AI560" i="1"/>
  <c r="AI556" i="1"/>
  <c r="AI552" i="1"/>
  <c r="AI548" i="1"/>
  <c r="AI544" i="1"/>
  <c r="AI511" i="1"/>
  <c r="AI507" i="1"/>
  <c r="AI490" i="1"/>
  <c r="AI486" i="1"/>
  <c r="AI482" i="1"/>
  <c r="AI471" i="1"/>
  <c r="AI467" i="1"/>
  <c r="AI456" i="1"/>
  <c r="AI452" i="1"/>
  <c r="AI448" i="1"/>
  <c r="AI444" i="1"/>
  <c r="AI440" i="1"/>
  <c r="AI436" i="1"/>
  <c r="AI432" i="1"/>
  <c r="AI428" i="1"/>
  <c r="AI424" i="1"/>
  <c r="AI407" i="1"/>
  <c r="AI403" i="1"/>
  <c r="AI399" i="1"/>
  <c r="AI395" i="1"/>
  <c r="AI391" i="1"/>
  <c r="AI387" i="1"/>
  <c r="AI383" i="1"/>
  <c r="AI379" i="1"/>
  <c r="AI375" i="1"/>
  <c r="AI371" i="1"/>
  <c r="AI367" i="1"/>
  <c r="AI363" i="1"/>
  <c r="AI359" i="1"/>
  <c r="AI355" i="1"/>
  <c r="AI351" i="1"/>
  <c r="AI347" i="1"/>
  <c r="AI343" i="1"/>
  <c r="AI339" i="1"/>
  <c r="AI335" i="1"/>
  <c r="AI331" i="1"/>
  <c r="AI327" i="1"/>
  <c r="AI323" i="1"/>
  <c r="AI319" i="1"/>
  <c r="AI315" i="1"/>
  <c r="AI302" i="1"/>
  <c r="AI298" i="1"/>
  <c r="AI294" i="1"/>
  <c r="AI290" i="1"/>
  <c r="AI279" i="1"/>
  <c r="AI275" i="1"/>
  <c r="AI271" i="1"/>
  <c r="AI267" i="1"/>
  <c r="AI263" i="1"/>
  <c r="AI259" i="1"/>
  <c r="AI255" i="1"/>
  <c r="AI251" i="1"/>
  <c r="AI247" i="1"/>
  <c r="AI243" i="1"/>
  <c r="AI239" i="1"/>
  <c r="H1005" i="1"/>
  <c r="AC1005" i="1" s="1"/>
  <c r="AJ1005" i="1" s="1"/>
  <c r="H956" i="1"/>
  <c r="AC956" i="1" s="1"/>
  <c r="AJ956" i="1" s="1"/>
  <c r="H1179" i="1"/>
  <c r="H1175" i="1"/>
  <c r="H1170" i="1"/>
  <c r="H1166" i="1"/>
  <c r="H1162" i="1"/>
  <c r="H1158" i="1"/>
  <c r="H1156" i="1"/>
  <c r="H1154" i="1"/>
  <c r="H1152" i="1"/>
  <c r="H1150" i="1"/>
  <c r="H1148" i="1"/>
  <c r="H1146" i="1"/>
  <c r="H1144" i="1"/>
  <c r="H1142" i="1"/>
  <c r="H1140" i="1"/>
  <c r="H1122" i="1"/>
  <c r="H1115" i="1"/>
  <c r="H1107" i="1"/>
  <c r="H1095" i="1"/>
  <c r="H1093" i="1"/>
  <c r="H1091" i="1"/>
  <c r="H1089" i="1"/>
  <c r="H1087" i="1"/>
  <c r="H1085" i="1"/>
  <c r="H1083" i="1"/>
  <c r="H1081" i="1"/>
  <c r="H1079" i="1"/>
  <c r="H1077" i="1"/>
  <c r="H1067" i="1"/>
  <c r="H1065" i="1"/>
  <c r="H1063" i="1"/>
  <c r="H1061" i="1"/>
  <c r="H1059" i="1"/>
  <c r="H1057" i="1"/>
  <c r="H1055" i="1"/>
  <c r="H1053" i="1"/>
  <c r="H1051" i="1"/>
  <c r="H1039" i="1"/>
  <c r="H1037" i="1"/>
  <c r="H1035" i="1"/>
  <c r="H1033" i="1"/>
  <c r="H1031" i="1"/>
  <c r="H1029" i="1"/>
  <c r="H1027" i="1"/>
  <c r="H1025" i="1"/>
  <c r="H1023" i="1"/>
  <c r="H1021" i="1"/>
  <c r="H1019" i="1"/>
  <c r="H1017" i="1"/>
  <c r="H1015" i="1"/>
  <c r="H1013" i="1"/>
  <c r="H1011" i="1"/>
  <c r="H1009" i="1"/>
  <c r="H1007" i="1"/>
  <c r="H1003" i="1"/>
  <c r="H988" i="1"/>
  <c r="H986" i="1"/>
  <c r="H984" i="1"/>
  <c r="H982" i="1"/>
  <c r="H980" i="1"/>
  <c r="H978" i="1"/>
  <c r="H976" i="1"/>
  <c r="H974" i="1"/>
  <c r="H972" i="1"/>
  <c r="H970" i="1"/>
  <c r="H968" i="1"/>
  <c r="H966" i="1"/>
  <c r="H964" i="1"/>
  <c r="H962" i="1"/>
  <c r="H960" i="1"/>
  <c r="H958" i="1"/>
  <c r="H954" i="1"/>
  <c r="H952" i="1"/>
  <c r="H940" i="1"/>
  <c r="H938" i="1"/>
  <c r="H936" i="1"/>
  <c r="H934" i="1"/>
  <c r="H932" i="1"/>
  <c r="H930" i="1"/>
  <c r="H928" i="1"/>
  <c r="H926" i="1"/>
  <c r="H924" i="1"/>
  <c r="H922" i="1"/>
  <c r="H920" i="1"/>
  <c r="H918" i="1"/>
  <c r="H916" i="1"/>
  <c r="H914" i="1"/>
  <c r="H912" i="1"/>
  <c r="H910" i="1"/>
  <c r="H908" i="1"/>
  <c r="H906" i="1"/>
  <c r="H904" i="1"/>
  <c r="H902" i="1"/>
  <c r="H890" i="1"/>
  <c r="H888" i="1"/>
  <c r="H886" i="1"/>
  <c r="H884" i="1"/>
  <c r="H882" i="1"/>
  <c r="H880" i="1"/>
  <c r="H878" i="1"/>
  <c r="H876" i="1"/>
  <c r="H874" i="1"/>
  <c r="H862" i="1"/>
  <c r="H860" i="1"/>
  <c r="H858" i="1"/>
  <c r="H856" i="1"/>
  <c r="H854" i="1"/>
  <c r="H852" i="1"/>
  <c r="H850" i="1"/>
  <c r="H848" i="1"/>
  <c r="H846" i="1"/>
  <c r="H844" i="1"/>
  <c r="H842" i="1"/>
  <c r="AK768" i="1" a="1"/>
  <c r="AK768" i="1" s="1"/>
  <c r="AA768" i="1" s="1"/>
  <c r="H830" i="1"/>
  <c r="H828" i="1"/>
  <c r="H826" i="1"/>
  <c r="H824" i="1"/>
  <c r="H818" i="1"/>
  <c r="Q753" i="1"/>
  <c r="A409" i="1" l="1"/>
  <c r="M186" i="1"/>
  <c r="AH1211" i="1"/>
  <c r="E1211" i="1" s="1"/>
  <c r="AM1263" i="1"/>
  <c r="AB1291" i="1" s="1"/>
  <c r="AJ1293" i="1" s="1"/>
  <c r="AK1263" i="1"/>
  <c r="AB1289" i="1" s="1"/>
  <c r="AJ1291" i="1" s="1"/>
  <c r="AM1261" i="1"/>
  <c r="AB1287" i="1" s="1"/>
  <c r="AJ1289" i="1" s="1"/>
  <c r="AK1261" i="1"/>
  <c r="AB1285" i="1" s="1"/>
  <c r="AJ1287" i="1" s="1"/>
  <c r="AM1258" i="1"/>
  <c r="AK1258" i="1"/>
  <c r="AK1242" i="1" s="1"/>
  <c r="AM1256" i="1"/>
  <c r="AB1279" i="1" s="1"/>
  <c r="AJ1281" i="1" s="1"/>
  <c r="AK1256" i="1"/>
  <c r="AB1277" i="1" s="1"/>
  <c r="AJ1279" i="1" s="1"/>
  <c r="AM1254" i="1"/>
  <c r="AB1275" i="1" s="1"/>
  <c r="AJ1277" i="1" s="1"/>
  <c r="AK1254" i="1"/>
  <c r="AB1273" i="1" s="1"/>
  <c r="AJ1275" i="1" s="1"/>
  <c r="A473" i="1" l="1"/>
  <c r="AB187" i="1"/>
  <c r="M189" i="1"/>
  <c r="M188" i="1"/>
  <c r="AB1281" i="1"/>
  <c r="AJ1283" i="1" s="1"/>
  <c r="AB1283" i="1"/>
  <c r="AJ1285" i="1" s="1"/>
  <c r="AL1224" i="1" a="1"/>
  <c r="AL1224" i="1" s="1"/>
  <c r="AJ1208" i="1" l="1"/>
  <c r="A492" i="1"/>
  <c r="M190" i="1"/>
  <c r="E1303" i="1"/>
  <c r="A531" i="1" l="1"/>
  <c r="M192" i="1"/>
  <c r="M193" i="1"/>
  <c r="AB191" i="1"/>
  <c r="Z1246" i="1"/>
  <c r="Z1244" i="1"/>
  <c r="Z1242" i="1"/>
  <c r="A584" i="1" l="1"/>
  <c r="AB194" i="1"/>
  <c r="M195" i="1"/>
  <c r="X764" i="1"/>
  <c r="U764" i="1"/>
  <c r="R764" i="1"/>
  <c r="O764" i="1"/>
  <c r="L764" i="1"/>
  <c r="Q749" i="1"/>
  <c r="Q745" i="1"/>
  <c r="Q741" i="1"/>
  <c r="Q737" i="1"/>
  <c r="Q733" i="1"/>
  <c r="Q729" i="1"/>
  <c r="Q725" i="1"/>
  <c r="Q714" i="1"/>
  <c r="Q710" i="1"/>
  <c r="Q706" i="1"/>
  <c r="Q702" i="1"/>
  <c r="Q698" i="1"/>
  <c r="Q694" i="1"/>
  <c r="Q677" i="1"/>
  <c r="T677" i="1"/>
  <c r="T673" i="1"/>
  <c r="Q673" i="1"/>
  <c r="T655" i="1"/>
  <c r="Q655" i="1"/>
  <c r="T651" i="1"/>
  <c r="Q651" i="1"/>
  <c r="T632" i="1"/>
  <c r="Q632" i="1"/>
  <c r="T628" i="1"/>
  <c r="Q628" i="1"/>
  <c r="T624" i="1"/>
  <c r="Q624" i="1"/>
  <c r="T620" i="1"/>
  <c r="Q620" i="1"/>
  <c r="T616" i="1"/>
  <c r="Q616" i="1"/>
  <c r="T603" i="1"/>
  <c r="Q603" i="1"/>
  <c r="T599" i="1"/>
  <c r="Q599" i="1"/>
  <c r="T595" i="1"/>
  <c r="Q595" i="1"/>
  <c r="T580" i="1"/>
  <c r="Q580" i="1"/>
  <c r="T576" i="1"/>
  <c r="Q576" i="1"/>
  <c r="T572" i="1"/>
  <c r="Q572" i="1"/>
  <c r="T568" i="1"/>
  <c r="Q568" i="1"/>
  <c r="T564" i="1"/>
  <c r="Q564" i="1"/>
  <c r="T560" i="1"/>
  <c r="Q560" i="1"/>
  <c r="T556" i="1"/>
  <c r="Q556" i="1"/>
  <c r="T552" i="1"/>
  <c r="Q552" i="1"/>
  <c r="T548" i="1"/>
  <c r="Q548" i="1"/>
  <c r="T544" i="1"/>
  <c r="Q544" i="1"/>
  <c r="T239" i="1"/>
  <c r="Q522" i="1"/>
  <c r="N522" i="1"/>
  <c r="T511" i="1"/>
  <c r="Q511" i="1"/>
  <c r="T507" i="1"/>
  <c r="Q507" i="1"/>
  <c r="T490" i="1"/>
  <c r="Q490" i="1"/>
  <c r="T486" i="1"/>
  <c r="Q486" i="1"/>
  <c r="T482" i="1"/>
  <c r="Q482" i="1"/>
  <c r="T471" i="1"/>
  <c r="Q471" i="1"/>
  <c r="T467" i="1"/>
  <c r="Q467" i="1"/>
  <c r="T456" i="1"/>
  <c r="Q456" i="1"/>
  <c r="T452" i="1"/>
  <c r="Q452" i="1"/>
  <c r="T448" i="1"/>
  <c r="Q448" i="1"/>
  <c r="T444" i="1"/>
  <c r="Q444" i="1"/>
  <c r="T440" i="1"/>
  <c r="Q440" i="1"/>
  <c r="T436" i="1"/>
  <c r="Q436" i="1"/>
  <c r="T432" i="1"/>
  <c r="Q432" i="1"/>
  <c r="T428" i="1"/>
  <c r="Q428" i="1"/>
  <c r="T424" i="1"/>
  <c r="Q424" i="1"/>
  <c r="T407" i="1"/>
  <c r="Q407" i="1"/>
  <c r="T403" i="1"/>
  <c r="Q403" i="1"/>
  <c r="T399" i="1"/>
  <c r="Q399" i="1"/>
  <c r="T395" i="1"/>
  <c r="Q395" i="1"/>
  <c r="T391" i="1"/>
  <c r="Q391" i="1"/>
  <c r="T387" i="1"/>
  <c r="Q387" i="1"/>
  <c r="T383" i="1"/>
  <c r="Q383" i="1"/>
  <c r="T379" i="1"/>
  <c r="Q379" i="1"/>
  <c r="T375" i="1"/>
  <c r="Q375" i="1"/>
  <c r="T371" i="1"/>
  <c r="Q371" i="1"/>
  <c r="T367" i="1"/>
  <c r="Q367" i="1"/>
  <c r="T363" i="1"/>
  <c r="Q363" i="1"/>
  <c r="T359" i="1"/>
  <c r="Q359" i="1"/>
  <c r="T355" i="1"/>
  <c r="Q355" i="1"/>
  <c r="T351" i="1"/>
  <c r="Q351" i="1"/>
  <c r="T347" i="1"/>
  <c r="Q347" i="1"/>
  <c r="T343" i="1"/>
  <c r="Q343" i="1"/>
  <c r="T339" i="1"/>
  <c r="Q339" i="1"/>
  <c r="T335" i="1"/>
  <c r="Q335" i="1"/>
  <c r="T331" i="1"/>
  <c r="Q331" i="1"/>
  <c r="T327" i="1"/>
  <c r="Q327" i="1"/>
  <c r="T323" i="1"/>
  <c r="Q323" i="1"/>
  <c r="T319" i="1"/>
  <c r="Q319" i="1"/>
  <c r="T315" i="1"/>
  <c r="Q315" i="1"/>
  <c r="T302" i="1"/>
  <c r="Q302" i="1"/>
  <c r="T298" i="1"/>
  <c r="Q298" i="1"/>
  <c r="T294" i="1"/>
  <c r="Q294" i="1"/>
  <c r="T290" i="1"/>
  <c r="Q290" i="1"/>
  <c r="T279" i="1"/>
  <c r="Q279" i="1"/>
  <c r="T275" i="1"/>
  <c r="Q275" i="1"/>
  <c r="T271" i="1"/>
  <c r="Q271" i="1"/>
  <c r="T267" i="1"/>
  <c r="Q267" i="1"/>
  <c r="T263" i="1"/>
  <c r="Q263" i="1"/>
  <c r="T259" i="1"/>
  <c r="Q259" i="1"/>
  <c r="T255" i="1"/>
  <c r="Q255" i="1"/>
  <c r="T251" i="1"/>
  <c r="Q251" i="1"/>
  <c r="T247" i="1"/>
  <c r="Q247" i="1"/>
  <c r="T243" i="1"/>
  <c r="Q243" i="1"/>
  <c r="Q239" i="1"/>
  <c r="P1306" i="1"/>
  <c r="E1306" i="1"/>
  <c r="P1303" i="1"/>
  <c r="AK1274" i="1"/>
  <c r="AL1292" i="1"/>
  <c r="AL1276" i="1"/>
  <c r="AL1278" i="1"/>
  <c r="AL1280" i="1"/>
  <c r="AL1282" i="1"/>
  <c r="AL1284" i="1"/>
  <c r="AL1286" i="1"/>
  <c r="AL1288" i="1"/>
  <c r="AL1290" i="1"/>
  <c r="AL1274" i="1"/>
  <c r="AK1292" i="1"/>
  <c r="AK1290" i="1"/>
  <c r="AK1288" i="1"/>
  <c r="AK1286" i="1"/>
  <c r="AK1284" i="1"/>
  <c r="AK1282" i="1"/>
  <c r="AK1280" i="1"/>
  <c r="AK1278" i="1"/>
  <c r="AK1276" i="1"/>
  <c r="AM1242" i="1"/>
  <c r="AL1294" i="1" l="1"/>
  <c r="AJ764" i="1"/>
  <c r="A636" i="1"/>
  <c r="AB197" i="1"/>
  <c r="AB196" i="1"/>
  <c r="AM1240" i="1"/>
  <c r="Z1240" i="1"/>
  <c r="AK1244" i="1"/>
  <c r="AM1244" i="1"/>
  <c r="AK1246" i="1"/>
  <c r="AM1238" i="1"/>
  <c r="Z1238" i="1"/>
  <c r="AM1246" i="1"/>
  <c r="AK1240" i="1"/>
  <c r="AN1238" i="1"/>
  <c r="L1238" i="1"/>
  <c r="AP1246" i="1"/>
  <c r="AP1244" i="1"/>
  <c r="AP1242" i="1"/>
  <c r="AP1240" i="1"/>
  <c r="AP1238" i="1"/>
  <c r="L1246" i="1"/>
  <c r="AN1244" i="1"/>
  <c r="AN1246" i="1"/>
  <c r="AN1242" i="1"/>
  <c r="AN1240" i="1"/>
  <c r="L1244" i="1"/>
  <c r="L1240" i="1"/>
  <c r="L1242" i="1"/>
  <c r="AM1274" i="1"/>
  <c r="AK1238" i="1"/>
  <c r="AM1280" i="1"/>
  <c r="AM1288" i="1"/>
  <c r="AM1276" i="1"/>
  <c r="AM1284" i="1"/>
  <c r="AM1290" i="1"/>
  <c r="AM1292" i="1"/>
  <c r="AL1254" i="1"/>
  <c r="AM1278" i="1"/>
  <c r="AM1286" i="1"/>
  <c r="AM1282" i="1"/>
  <c r="AM1295" i="1" l="1"/>
  <c r="AN1296" i="1" s="1" a="1"/>
  <c r="AN1296" i="1" s="1"/>
  <c r="AB125" i="1" s="1"/>
  <c r="A681" i="1"/>
  <c r="M200" i="1"/>
  <c r="M199" i="1"/>
  <c r="AB198" i="1"/>
  <c r="AO1242" i="1"/>
  <c r="AL1242" i="1" s="1"/>
  <c r="AA1293" i="1" l="1"/>
  <c r="A757" i="1"/>
  <c r="M202" i="1"/>
  <c r="M203" i="1"/>
  <c r="AB201" i="1"/>
  <c r="AC1179" i="1"/>
  <c r="AJ1179" i="1" s="1"/>
  <c r="AC1175" i="1"/>
  <c r="AJ1175" i="1" s="1"/>
  <c r="AC1170" i="1"/>
  <c r="AJ1170" i="1" s="1"/>
  <c r="AC1166" i="1"/>
  <c r="AJ1166" i="1" s="1"/>
  <c r="AC1162" i="1"/>
  <c r="AJ1162" i="1" s="1"/>
  <c r="AC1158" i="1"/>
  <c r="AJ1158" i="1" s="1"/>
  <c r="AC1156" i="1"/>
  <c r="AJ1156" i="1" s="1"/>
  <c r="AC1154" i="1"/>
  <c r="AJ1154" i="1" s="1"/>
  <c r="AC1152" i="1"/>
  <c r="AJ1152" i="1" s="1"/>
  <c r="AC1150" i="1"/>
  <c r="AJ1150" i="1" s="1"/>
  <c r="AC1148" i="1"/>
  <c r="AJ1148" i="1" s="1"/>
  <c r="AC1146" i="1"/>
  <c r="AJ1146" i="1" s="1"/>
  <c r="AC1144" i="1"/>
  <c r="AJ1144" i="1" s="1"/>
  <c r="AC1142" i="1"/>
  <c r="AJ1142" i="1" s="1"/>
  <c r="AC1140" i="1"/>
  <c r="AJ1140" i="1" s="1"/>
  <c r="AC1122" i="1"/>
  <c r="AC1115" i="1"/>
  <c r="AJ1115" i="1" s="1"/>
  <c r="AC1107" i="1"/>
  <c r="AC1095" i="1"/>
  <c r="AJ1095" i="1" s="1"/>
  <c r="AC1093" i="1"/>
  <c r="AJ1093" i="1" s="1"/>
  <c r="AC1091" i="1"/>
  <c r="AJ1091" i="1" s="1"/>
  <c r="AC1089" i="1"/>
  <c r="AJ1089" i="1" s="1"/>
  <c r="AC1087" i="1"/>
  <c r="AJ1087" i="1" s="1"/>
  <c r="AC1085" i="1"/>
  <c r="AJ1085" i="1" s="1"/>
  <c r="AC1083" i="1"/>
  <c r="AJ1083" i="1" s="1"/>
  <c r="AC1081" i="1"/>
  <c r="AJ1081" i="1" s="1"/>
  <c r="AC1079" i="1"/>
  <c r="AJ1079" i="1" s="1"/>
  <c r="AC1077" i="1"/>
  <c r="AJ1077" i="1" s="1"/>
  <c r="AC1065" i="1"/>
  <c r="AJ1065" i="1" s="1"/>
  <c r="AC1067" i="1"/>
  <c r="AJ1067" i="1" s="1"/>
  <c r="AC1061" i="1"/>
  <c r="AJ1061" i="1" s="1"/>
  <c r="AC1059" i="1"/>
  <c r="AJ1059" i="1" s="1"/>
  <c r="AC1057" i="1"/>
  <c r="AJ1057" i="1" s="1"/>
  <c r="AC1055" i="1"/>
  <c r="AJ1055" i="1" s="1"/>
  <c r="AC1053" i="1"/>
  <c r="AJ1053" i="1" s="1"/>
  <c r="AC1051" i="1"/>
  <c r="AJ1051" i="1" s="1"/>
  <c r="AC1063" i="1"/>
  <c r="AJ1063" i="1" s="1"/>
  <c r="AC1029" i="1"/>
  <c r="AJ1029" i="1" s="1"/>
  <c r="AC1013" i="1"/>
  <c r="AJ1013" i="1" s="1"/>
  <c r="AC1011" i="1"/>
  <c r="AJ1011" i="1" s="1"/>
  <c r="AC1009" i="1"/>
  <c r="AJ1009" i="1" s="1"/>
  <c r="AC1039" i="1"/>
  <c r="AJ1039" i="1" s="1"/>
  <c r="AC1037" i="1"/>
  <c r="AJ1037" i="1" s="1"/>
  <c r="AC1035" i="1"/>
  <c r="AJ1035" i="1" s="1"/>
  <c r="AC1033" i="1"/>
  <c r="AJ1033" i="1" s="1"/>
  <c r="AC1031" i="1"/>
  <c r="AJ1031" i="1" s="1"/>
  <c r="AC1027" i="1"/>
  <c r="AJ1027" i="1" s="1"/>
  <c r="AC1025" i="1"/>
  <c r="AJ1025" i="1" s="1"/>
  <c r="AC1023" i="1"/>
  <c r="AJ1023" i="1" s="1"/>
  <c r="AC1021" i="1"/>
  <c r="AJ1021" i="1" s="1"/>
  <c r="AC1019" i="1"/>
  <c r="AJ1019" i="1" s="1"/>
  <c r="AC1017" i="1"/>
  <c r="AJ1017" i="1" s="1"/>
  <c r="AC1015" i="1"/>
  <c r="AJ1015" i="1" s="1"/>
  <c r="AC1007" i="1"/>
  <c r="AJ1007" i="1" s="1"/>
  <c r="AC1003" i="1"/>
  <c r="AJ1003" i="1" s="1"/>
  <c r="AC970" i="1"/>
  <c r="AJ970" i="1" s="1"/>
  <c r="AC958" i="1"/>
  <c r="AJ958" i="1" s="1"/>
  <c r="AC988" i="1"/>
  <c r="AJ988" i="1" s="1"/>
  <c r="AC986" i="1"/>
  <c r="AJ986" i="1" s="1"/>
  <c r="AC984" i="1"/>
  <c r="AJ984" i="1" s="1"/>
  <c r="AC962" i="1"/>
  <c r="AJ962" i="1" s="1"/>
  <c r="AC982" i="1"/>
  <c r="AJ982" i="1" s="1"/>
  <c r="AC980" i="1"/>
  <c r="AJ980" i="1" s="1"/>
  <c r="AC978" i="1"/>
  <c r="AJ978" i="1" s="1"/>
  <c r="AC976" i="1"/>
  <c r="AJ976" i="1" s="1"/>
  <c r="AC974" i="1"/>
  <c r="AJ974" i="1" s="1"/>
  <c r="AC972" i="1"/>
  <c r="AJ972" i="1" s="1"/>
  <c r="AC968" i="1"/>
  <c r="AJ968" i="1" s="1"/>
  <c r="AC966" i="1"/>
  <c r="AJ966" i="1" s="1"/>
  <c r="AC964" i="1"/>
  <c r="AJ964" i="1" s="1"/>
  <c r="AC960" i="1"/>
  <c r="AJ960" i="1" s="1"/>
  <c r="AC954" i="1"/>
  <c r="AJ954" i="1" s="1"/>
  <c r="AC952" i="1"/>
  <c r="AJ952" i="1" s="1"/>
  <c r="AC940" i="1"/>
  <c r="AJ940" i="1" s="1"/>
  <c r="AC938" i="1"/>
  <c r="AJ938" i="1" s="1"/>
  <c r="AC936" i="1"/>
  <c r="AJ936" i="1" s="1"/>
  <c r="AC934" i="1"/>
  <c r="AJ934" i="1" s="1"/>
  <c r="AC912" i="1"/>
  <c r="AJ912" i="1" s="1"/>
  <c r="AC910" i="1"/>
  <c r="AJ910" i="1" s="1"/>
  <c r="AC908" i="1"/>
  <c r="AJ908" i="1" s="1"/>
  <c r="AC906" i="1"/>
  <c r="AJ906" i="1" s="1"/>
  <c r="AC904" i="1"/>
  <c r="AJ904" i="1" s="1"/>
  <c r="AC902" i="1"/>
  <c r="AJ902" i="1" s="1"/>
  <c r="AC932" i="1"/>
  <c r="AJ932" i="1" s="1"/>
  <c r="AC930" i="1"/>
  <c r="AJ930" i="1" s="1"/>
  <c r="AC928" i="1"/>
  <c r="AJ928" i="1" s="1"/>
  <c r="AC926" i="1"/>
  <c r="AJ926" i="1" s="1"/>
  <c r="AC924" i="1"/>
  <c r="AJ924" i="1" s="1"/>
  <c r="AC922" i="1"/>
  <c r="AJ922" i="1" s="1"/>
  <c r="AC920" i="1"/>
  <c r="AJ920" i="1" s="1"/>
  <c r="AC918" i="1"/>
  <c r="AJ918" i="1" s="1"/>
  <c r="AJ1107" i="1" l="1"/>
  <c r="A787" i="1"/>
  <c r="M204" i="1"/>
  <c r="AC916" i="1"/>
  <c r="AJ916" i="1" s="1"/>
  <c r="AC914" i="1"/>
  <c r="AJ914" i="1" s="1"/>
  <c r="AC890" i="1"/>
  <c r="AJ890" i="1" s="1"/>
  <c r="AC888" i="1"/>
  <c r="AJ888" i="1" s="1"/>
  <c r="AC886" i="1"/>
  <c r="AJ886" i="1" s="1"/>
  <c r="AC884" i="1"/>
  <c r="AJ884" i="1" s="1"/>
  <c r="AC882" i="1"/>
  <c r="AJ882" i="1" s="1"/>
  <c r="AC880" i="1"/>
  <c r="AJ880" i="1" s="1"/>
  <c r="AC878" i="1"/>
  <c r="AJ878" i="1" s="1"/>
  <c r="AC876" i="1"/>
  <c r="AJ876" i="1" s="1"/>
  <c r="AC874" i="1"/>
  <c r="AJ874" i="1" s="1"/>
  <c r="AC862" i="1"/>
  <c r="AJ862" i="1" s="1"/>
  <c r="AC860" i="1"/>
  <c r="AJ860" i="1" s="1"/>
  <c r="AC858" i="1"/>
  <c r="AJ858" i="1" s="1"/>
  <c r="AC856" i="1"/>
  <c r="AJ856" i="1" s="1"/>
  <c r="AC854" i="1"/>
  <c r="AJ854" i="1" s="1"/>
  <c r="AC852" i="1"/>
  <c r="AJ852" i="1" s="1"/>
  <c r="A832" i="1" l="1"/>
  <c r="AB205" i="1"/>
  <c r="M206" i="1"/>
  <c r="AC830" i="1"/>
  <c r="AJ830" i="1" s="1"/>
  <c r="AC828" i="1"/>
  <c r="AJ828" i="1" s="1"/>
  <c r="AC826" i="1"/>
  <c r="AJ826" i="1" s="1"/>
  <c r="AC824" i="1"/>
  <c r="AJ824" i="1" s="1"/>
  <c r="AC818" i="1"/>
  <c r="AC677" i="1"/>
  <c r="Z677" i="1"/>
  <c r="AC673" i="1"/>
  <c r="Z673" i="1"/>
  <c r="AC632" i="1"/>
  <c r="Z632" i="1"/>
  <c r="AC628" i="1"/>
  <c r="Z628" i="1"/>
  <c r="AC624" i="1"/>
  <c r="Z624" i="1"/>
  <c r="AC620" i="1"/>
  <c r="Z620" i="1"/>
  <c r="AC616" i="1"/>
  <c r="Z616" i="1"/>
  <c r="Z603" i="1"/>
  <c r="AC603" i="1"/>
  <c r="AC599" i="1"/>
  <c r="Z599" i="1"/>
  <c r="AC595" i="1"/>
  <c r="Z595" i="1"/>
  <c r="AC580" i="1"/>
  <c r="Z580" i="1"/>
  <c r="AC576" i="1"/>
  <c r="Z576" i="1"/>
  <c r="AC572" i="1"/>
  <c r="Z572" i="1"/>
  <c r="AC568" i="1"/>
  <c r="Z568" i="1"/>
  <c r="AC564" i="1"/>
  <c r="Z564" i="1"/>
  <c r="AC560" i="1"/>
  <c r="Z560" i="1"/>
  <c r="AC556" i="1"/>
  <c r="Z556" i="1"/>
  <c r="AC552" i="1"/>
  <c r="Z552" i="1"/>
  <c r="AC548" i="1"/>
  <c r="Z548" i="1"/>
  <c r="AC544" i="1"/>
  <c r="Z544" i="1"/>
  <c r="T120" i="1" s="1"/>
  <c r="AC511" i="1"/>
  <c r="Z511" i="1"/>
  <c r="AC507" i="1"/>
  <c r="Z507" i="1"/>
  <c r="AC490" i="1"/>
  <c r="Z490" i="1"/>
  <c r="AC486" i="1"/>
  <c r="Z486" i="1"/>
  <c r="AC482" i="1"/>
  <c r="Z482" i="1"/>
  <c r="AC471" i="1"/>
  <c r="Z471" i="1"/>
  <c r="AC467" i="1"/>
  <c r="Z467" i="1"/>
  <c r="AC456" i="1"/>
  <c r="Z456" i="1"/>
  <c r="AC452" i="1"/>
  <c r="Z452" i="1"/>
  <c r="AC448" i="1"/>
  <c r="Z448" i="1"/>
  <c r="AC444" i="1"/>
  <c r="Z444" i="1"/>
  <c r="AC440" i="1"/>
  <c r="Z440" i="1"/>
  <c r="AC436" i="1"/>
  <c r="Z436" i="1"/>
  <c r="AC432" i="1"/>
  <c r="Z432" i="1"/>
  <c r="AC428" i="1"/>
  <c r="Z428" i="1"/>
  <c r="AC424" i="1"/>
  <c r="Z424" i="1"/>
  <c r="AC407" i="1"/>
  <c r="Z407" i="1"/>
  <c r="AC403" i="1"/>
  <c r="Z403" i="1"/>
  <c r="AC399" i="1"/>
  <c r="Z399" i="1"/>
  <c r="AC395" i="1"/>
  <c r="Z395" i="1"/>
  <c r="AC391" i="1"/>
  <c r="Z391" i="1"/>
  <c r="AC387" i="1"/>
  <c r="Z387" i="1"/>
  <c r="AC383" i="1"/>
  <c r="Z383" i="1"/>
  <c r="AC379" i="1"/>
  <c r="Z379" i="1"/>
  <c r="AC375" i="1"/>
  <c r="Z375" i="1"/>
  <c r="AC371" i="1"/>
  <c r="Z371" i="1"/>
  <c r="AC367" i="1"/>
  <c r="Z367" i="1"/>
  <c r="AC363" i="1"/>
  <c r="Z363" i="1"/>
  <c r="AC359" i="1"/>
  <c r="Z359" i="1"/>
  <c r="AC355" i="1"/>
  <c r="Z355" i="1"/>
  <c r="AC351" i="1"/>
  <c r="Z351" i="1"/>
  <c r="AC347" i="1"/>
  <c r="Z347" i="1"/>
  <c r="AC343" i="1"/>
  <c r="Z343" i="1"/>
  <c r="AC339" i="1"/>
  <c r="Z339" i="1"/>
  <c r="AC335" i="1"/>
  <c r="Z335" i="1"/>
  <c r="AC331" i="1"/>
  <c r="Z331" i="1"/>
  <c r="AC327" i="1"/>
  <c r="Z327" i="1"/>
  <c r="AC323" i="1"/>
  <c r="Z323" i="1"/>
  <c r="AC319" i="1"/>
  <c r="Z319" i="1"/>
  <c r="AC315" i="1"/>
  <c r="Z315" i="1"/>
  <c r="AC302" i="1"/>
  <c r="Z302" i="1"/>
  <c r="AC298" i="1"/>
  <c r="Z298" i="1"/>
  <c r="AC294" i="1"/>
  <c r="Z294" i="1"/>
  <c r="AC290" i="1"/>
  <c r="Z290" i="1"/>
  <c r="AC279" i="1"/>
  <c r="Z279" i="1"/>
  <c r="AC275" i="1"/>
  <c r="Z275" i="1"/>
  <c r="AC271" i="1"/>
  <c r="Z271" i="1"/>
  <c r="AC267" i="1"/>
  <c r="Z267" i="1"/>
  <c r="AC263" i="1"/>
  <c r="Z263" i="1"/>
  <c r="AC259" i="1"/>
  <c r="Z259" i="1"/>
  <c r="AC255" i="1"/>
  <c r="Z255" i="1"/>
  <c r="AC251" i="1"/>
  <c r="Z251" i="1"/>
  <c r="AC247" i="1"/>
  <c r="Z247" i="1"/>
  <c r="AC243" i="1"/>
  <c r="Z243" i="1"/>
  <c r="AC842" i="1"/>
  <c r="AJ842" i="1" s="1"/>
  <c r="AC850" i="1"/>
  <c r="AJ850" i="1" s="1"/>
  <c r="AC848" i="1"/>
  <c r="AJ848" i="1" s="1"/>
  <c r="AC846" i="1"/>
  <c r="AJ846" i="1" s="1"/>
  <c r="AC844" i="1"/>
  <c r="AJ844" i="1" s="1"/>
  <c r="K120" i="1" l="1"/>
  <c r="E123" i="1"/>
  <c r="AC120" i="1"/>
  <c r="H120" i="1"/>
  <c r="W120" i="1"/>
  <c r="H123" i="1"/>
  <c r="Z120" i="1"/>
  <c r="AJ818" i="1"/>
  <c r="AJ790" i="1" s="1"/>
  <c r="W123" i="1"/>
  <c r="AJ243" i="1"/>
  <c r="AJ259" i="1"/>
  <c r="AJ255" i="1"/>
  <c r="AJ271" i="1"/>
  <c r="AJ294" i="1"/>
  <c r="AJ319" i="1"/>
  <c r="AJ335" i="1"/>
  <c r="AJ351" i="1"/>
  <c r="AJ367" i="1"/>
  <c r="AJ383" i="1"/>
  <c r="AJ399" i="1"/>
  <c r="AJ428" i="1"/>
  <c r="AJ444" i="1"/>
  <c r="AJ467" i="1"/>
  <c r="AJ490" i="1"/>
  <c r="AJ548" i="1"/>
  <c r="AJ564" i="1"/>
  <c r="AJ580" i="1"/>
  <c r="AJ616" i="1"/>
  <c r="AJ632" i="1"/>
  <c r="AJ275" i="1"/>
  <c r="AJ298" i="1"/>
  <c r="AJ323" i="1"/>
  <c r="AJ339" i="1"/>
  <c r="AJ355" i="1"/>
  <c r="AJ371" i="1"/>
  <c r="AJ387" i="1"/>
  <c r="AJ403" i="1"/>
  <c r="AJ432" i="1"/>
  <c r="AJ448" i="1"/>
  <c r="AJ471" i="1"/>
  <c r="AJ507" i="1"/>
  <c r="AJ552" i="1"/>
  <c r="AJ568" i="1"/>
  <c r="AJ595" i="1"/>
  <c r="AJ620" i="1"/>
  <c r="AJ673" i="1"/>
  <c r="AJ247" i="1"/>
  <c r="AJ263" i="1"/>
  <c r="AJ279" i="1"/>
  <c r="AJ302" i="1"/>
  <c r="AJ327" i="1"/>
  <c r="AJ343" i="1"/>
  <c r="AJ359" i="1"/>
  <c r="AJ375" i="1"/>
  <c r="AJ391" i="1"/>
  <c r="AJ407" i="1"/>
  <c r="AJ436" i="1"/>
  <c r="AJ452" i="1"/>
  <c r="AJ482" i="1"/>
  <c r="AJ511" i="1"/>
  <c r="AJ556" i="1"/>
  <c r="AJ572" i="1"/>
  <c r="AJ599" i="1"/>
  <c r="AJ624" i="1"/>
  <c r="AJ677" i="1"/>
  <c r="AJ251" i="1"/>
  <c r="AJ267" i="1"/>
  <c r="AJ290" i="1"/>
  <c r="AJ315" i="1"/>
  <c r="AJ331" i="1"/>
  <c r="AJ603" i="1"/>
  <c r="AJ347" i="1"/>
  <c r="AJ363" i="1"/>
  <c r="AJ379" i="1"/>
  <c r="AJ395" i="1"/>
  <c r="AJ424" i="1"/>
  <c r="AJ440" i="1"/>
  <c r="AJ456" i="1"/>
  <c r="AJ486" i="1"/>
  <c r="AJ544" i="1"/>
  <c r="AJ560" i="1"/>
  <c r="AJ576" i="1"/>
  <c r="AJ628" i="1"/>
  <c r="A864" i="1"/>
  <c r="M207" i="1"/>
  <c r="Z753" i="1"/>
  <c r="AJ753" i="1" s="1"/>
  <c r="Z749" i="1"/>
  <c r="AJ749" i="1" s="1"/>
  <c r="Z745" i="1"/>
  <c r="AJ745" i="1" s="1"/>
  <c r="Z741" i="1"/>
  <c r="AJ741" i="1" s="1"/>
  <c r="Z737" i="1"/>
  <c r="AJ737" i="1" s="1"/>
  <c r="Z733" i="1"/>
  <c r="AJ733" i="1" s="1"/>
  <c r="Z729" i="1"/>
  <c r="AJ729" i="1" s="1"/>
  <c r="Z725" i="1"/>
  <c r="AJ725" i="1" s="1"/>
  <c r="Z714" i="1"/>
  <c r="AJ714" i="1" s="1"/>
  <c r="Z710" i="1"/>
  <c r="AJ710" i="1" s="1"/>
  <c r="Z706" i="1"/>
  <c r="AJ706" i="1" s="1"/>
  <c r="Z702" i="1"/>
  <c r="AJ702" i="1" s="1"/>
  <c r="Z698" i="1"/>
  <c r="AJ698" i="1" s="1"/>
  <c r="Z694" i="1"/>
  <c r="V768" i="1"/>
  <c r="Z239" i="1"/>
  <c r="B120" i="1" s="1"/>
  <c r="AC239" i="1"/>
  <c r="E120" i="1" s="1"/>
  <c r="AC663" i="1"/>
  <c r="AA663" i="1"/>
  <c r="AC662" i="1"/>
  <c r="AA662" i="1"/>
  <c r="AC661" i="1"/>
  <c r="AA661" i="1"/>
  <c r="AC660" i="1"/>
  <c r="AA660" i="1"/>
  <c r="AC659" i="1"/>
  <c r="AA659" i="1"/>
  <c r="AJ694" i="1" l="1"/>
  <c r="AJ684" i="1" s="1"/>
  <c r="Q123" i="1"/>
  <c r="AJ608" i="1"/>
  <c r="AJ587" i="1"/>
  <c r="AJ534" i="1"/>
  <c r="AJ412" i="1"/>
  <c r="AJ239" i="1"/>
  <c r="AJ227" i="1" s="1"/>
  <c r="A892" i="1"/>
  <c r="M208" i="1"/>
  <c r="W655" i="1"/>
  <c r="W651" i="1"/>
  <c r="Z651" i="1" l="1"/>
  <c r="AC651" i="1"/>
  <c r="Z655" i="1"/>
  <c r="AC655" i="1"/>
  <c r="A942" i="1"/>
  <c r="M209" i="1"/>
  <c r="AA658" i="1"/>
  <c r="N123" i="1" l="1"/>
  <c r="K123" i="1"/>
  <c r="AJ651" i="1"/>
  <c r="AJ655" i="1"/>
  <c r="A990" i="1"/>
  <c r="M210" i="1"/>
  <c r="K525" i="1"/>
  <c r="K526" i="1"/>
  <c r="K527" i="1"/>
  <c r="N527" i="1" s="1"/>
  <c r="K528" i="1"/>
  <c r="K529" i="1"/>
  <c r="Z527" i="1"/>
  <c r="AC527" i="1" s="1"/>
  <c r="Z528" i="1"/>
  <c r="AC528" i="1" s="1"/>
  <c r="AK526" i="1"/>
  <c r="AL526" i="1"/>
  <c r="Z526" i="1" s="1"/>
  <c r="AC526" i="1" s="1"/>
  <c r="AK527" i="1"/>
  <c r="AL527" i="1"/>
  <c r="AK528" i="1"/>
  <c r="AL528" i="1"/>
  <c r="AK529" i="1"/>
  <c r="AL529" i="1"/>
  <c r="Z529" i="1" s="1"/>
  <c r="AC529" i="1" s="1"/>
  <c r="AL525" i="1"/>
  <c r="Z525" i="1" s="1"/>
  <c r="AC525" i="1" s="1"/>
  <c r="AK525" i="1"/>
  <c r="AJ639" i="1" l="1"/>
  <c r="A1041" i="1"/>
  <c r="M211" i="1"/>
  <c r="N525" i="1"/>
  <c r="W522" i="1"/>
  <c r="N529" i="1"/>
  <c r="N528" i="1"/>
  <c r="N526" i="1"/>
  <c r="A1097" i="1" l="1"/>
  <c r="M212" i="1"/>
  <c r="M213" i="1"/>
  <c r="Z522" i="1"/>
  <c r="N120" i="1" s="1"/>
  <c r="AC522" i="1"/>
  <c r="Q120" i="1" s="1"/>
  <c r="AJ522" i="1" l="1"/>
  <c r="AJ495" i="1" s="1"/>
  <c r="AJ3" i="1" s="1"/>
  <c r="G2" i="2" s="1"/>
  <c r="A1160" i="1"/>
  <c r="A1182" i="1" s="1"/>
  <c r="M215" i="1"/>
  <c r="M214" i="1"/>
  <c r="A1205" i="1" l="1"/>
  <c r="AB219" i="1" s="1"/>
  <c r="AB218" i="1"/>
  <c r="AB217" i="1"/>
  <c r="M216" i="1"/>
  <c r="A126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<sst xmlns="http://schemas.openxmlformats.org/spreadsheetml/2006/main" count="7282" uniqueCount="5159">
  <si>
    <t>NEC Product &amp; Services Order Form</t>
  </si>
  <si>
    <t>Instructions</t>
  </si>
  <si>
    <t>Select the products / services you require by specifying the quantity in the box provided.</t>
  </si>
  <si>
    <t>Ensure you have read the Terms and Conditions. These are available on this order form or online.</t>
  </si>
  <si>
    <t>Send your completed form to the Sales &amp; Customer Support team using the contact details provided.</t>
  </si>
  <si>
    <r>
      <t xml:space="preserve">Complete the </t>
    </r>
    <r>
      <rPr>
        <i/>
        <sz val="14"/>
        <color theme="1"/>
        <rFont val="Calibri"/>
        <family val="2"/>
        <scheme val="minor"/>
      </rPr>
      <t>Contact Details</t>
    </r>
    <r>
      <rPr>
        <sz val="14"/>
        <color theme="1"/>
        <rFont val="Calibri"/>
        <family val="2"/>
        <scheme val="minor"/>
      </rPr>
      <t xml:space="preserve"> section below. We need this information to process your order.</t>
    </r>
  </si>
  <si>
    <r>
      <t xml:space="preserve">Complete the </t>
    </r>
    <r>
      <rPr>
        <i/>
        <sz val="14"/>
        <color theme="1"/>
        <rFont val="Calibri"/>
        <family val="2"/>
        <scheme val="minor"/>
      </rPr>
      <t xml:space="preserve">Payment Preference </t>
    </r>
    <r>
      <rPr>
        <sz val="14"/>
        <color theme="1"/>
        <rFont val="Calibri"/>
        <family val="2"/>
        <scheme val="minor"/>
      </rPr>
      <t>section. Please be aware that we operate a pre-payment service.</t>
    </r>
  </si>
  <si>
    <t>Advanced Cost</t>
  </si>
  <si>
    <r>
      <t xml:space="preserve">For most products, we offer a 20% discount on orders placed up until 14 full days before the start of the </t>
    </r>
    <r>
      <rPr>
        <i/>
        <sz val="14"/>
        <color theme="1"/>
        <rFont val="Calibri"/>
        <family val="2"/>
        <scheme val="minor"/>
      </rPr>
      <t>Licence Period*.</t>
    </r>
    <r>
      <rPr>
        <sz val="14"/>
        <color theme="1"/>
        <rFont val="Calibri"/>
        <family val="2"/>
        <scheme val="minor"/>
      </rPr>
      <t xml:space="preserve"> Products that are excluded from this will have only one cost displayed.</t>
    </r>
  </si>
  <si>
    <t>Standard Price</t>
  </si>
  <si>
    <t>*  Licence Period</t>
  </si>
  <si>
    <t>The Licence Period begins the first access day for the “build-up”. This may be earlier than your own stand’s access.
Orders placed during the Licence Period are only accepted subject to assessment and will be surcharged 20% higher than the Standard Price.</t>
  </si>
  <si>
    <t>Stand Plan</t>
  </si>
  <si>
    <t>Some of our services are pulled from the floor prior to your arrival on site. Please submit a stand plan so that our teams will know where to install the cables/piping.
Without this information, the installation of your service(s) may be delayed or completed in an unsuitable location and this may have an adverse effect on the smooth set-up of your stand. Relocation of the service may incur an additional charge.</t>
  </si>
  <si>
    <t>Date &amp; Time</t>
  </si>
  <si>
    <t>Some products require date/time selection for delivery, whilst others are booked on an hourly basis. It is essential that you provide this information in the boxes provided.</t>
  </si>
  <si>
    <t>Current products and prices are subject to availability and may change at any time.</t>
  </si>
  <si>
    <t>Contents</t>
  </si>
  <si>
    <t>Contact Details</t>
  </si>
  <si>
    <t>Use of Your Information</t>
  </si>
  <si>
    <t>Use of Your Information and Payment Preference</t>
  </si>
  <si>
    <t>Hardwired Internet, Connectivity and Equipment Hire</t>
  </si>
  <si>
    <t>Utility Services</t>
  </si>
  <si>
    <t>On-Stand Security</t>
  </si>
  <si>
    <t>Stand Cleaning Services &amp; Supplies</t>
  </si>
  <si>
    <t>Advanced Stand Cleaning</t>
  </si>
  <si>
    <t>Stand Food &amp; Drink</t>
  </si>
  <si>
    <t>Graphics and Rigging</t>
  </si>
  <si>
    <t>Exhibitor Parking</t>
  </si>
  <si>
    <t>If you are ordering on behalf of an Exhibitor, please provide details of YOUR company.</t>
  </si>
  <si>
    <t>Costs shown are exclusive of VAT.</t>
  </si>
  <si>
    <t>Stand Name:</t>
  </si>
  <si>
    <t>County / State:</t>
  </si>
  <si>
    <t>Country:</t>
  </si>
  <si>
    <t>Hall No. :</t>
  </si>
  <si>
    <t>Stand No. :</t>
  </si>
  <si>
    <t>Company Name:</t>
  </si>
  <si>
    <t>Name of
Exhibition:</t>
  </si>
  <si>
    <t>City:</t>
  </si>
  <si>
    <t>Post Code:</t>
  </si>
  <si>
    <t>Company Main Telephone:</t>
  </si>
  <si>
    <t>Company Tax Code:</t>
  </si>
  <si>
    <t>Order Contact
First Name:</t>
  </si>
  <si>
    <t>Order Contact Email:</t>
  </si>
  <si>
    <t>Order Contact
Tel No:</t>
  </si>
  <si>
    <t>Position in Company:</t>
  </si>
  <si>
    <r>
      <t>Onsite</t>
    </r>
    <r>
      <rPr>
        <b/>
        <sz val="12"/>
        <color theme="1"/>
        <rFont val="Calibri"/>
        <family val="2"/>
        <scheme val="minor"/>
      </rPr>
      <t xml:space="preserve"> Contact</t>
    </r>
    <r>
      <rPr>
        <b/>
        <u/>
        <sz val="12"/>
        <color theme="1"/>
        <rFont val="Calibri"/>
        <family val="2"/>
        <scheme val="minor"/>
      </rPr>
      <t xml:space="preserve"> Name:</t>
    </r>
  </si>
  <si>
    <t>Onsite Contact Number:</t>
  </si>
  <si>
    <t>Address
Line 1:</t>
  </si>
  <si>
    <t>Address
Line 2:</t>
  </si>
  <si>
    <t>The NEC Group would like to contact you to provide details of our services, products, events or offers that we feel may be of interest to you. If you would prefer not to receive these emails, please leave the box below unticked. If you change your mind later, you can click "unsubscribe" in any of our emails.</t>
  </si>
  <si>
    <t>I want to be kept in the loop about upcoming events and new products:</t>
  </si>
  <si>
    <r>
      <rPr>
        <b/>
        <sz val="10"/>
        <color theme="1"/>
        <rFont val="Calibri"/>
        <family val="2"/>
        <scheme val="minor"/>
      </rPr>
      <t>Please note:</t>
    </r>
    <r>
      <rPr>
        <sz val="10"/>
        <color theme="1"/>
        <rFont val="Calibri"/>
        <family val="2"/>
        <scheme val="minor"/>
      </rPr>
      <t xml:space="preserve">
(a) you have legal rights to object to the processing of your data for marketing purposes, and to object to any data processing carried out on the basis of our legitimate interests
(b) even if you tick the box above, we may still need to send you service communications in relation to your account or any tickets you purchase.
For more information about the companies within the NEC Group and how we use your information please see our Privacy Policy.</t>
    </r>
  </si>
  <si>
    <t>Our Privacy Policy is available online</t>
  </si>
  <si>
    <t>Help us to Help You</t>
  </si>
  <si>
    <t>The NEC is committed to making it as easy as possible for our customers to order products and services from us. If you have any comments or suggestions, please let us know in the space below:</t>
  </si>
  <si>
    <t>Payment Preference</t>
  </si>
  <si>
    <t>Full Payment is required before the event build.</t>
  </si>
  <si>
    <t>We offer the payment methods below. Please select your preference.</t>
  </si>
  <si>
    <t>exhibitorfeedback@necgroup.co.uk</t>
  </si>
  <si>
    <t>You can also provide feedback via email:</t>
  </si>
  <si>
    <t>BANK TRANSFER</t>
  </si>
  <si>
    <t>Please send me a pro-forma invoice with bank details for payment</t>
  </si>
  <si>
    <t>We will process your order and send a Pro-Forma Invoice with further details on how to make payment.
Please quote your order number (included with the Pro-Forma) as the payment reference.</t>
  </si>
  <si>
    <t>CARD
PAYMENT</t>
  </si>
  <si>
    <t>Please send me a pro-forma and I will phone to make payment</t>
  </si>
  <si>
    <t>Please phone me to take payment</t>
  </si>
  <si>
    <t>Card details are not retained once payment has been taken.</t>
  </si>
  <si>
    <t>Once payment has been received, we will provide an Invoice Receipt via email.</t>
  </si>
  <si>
    <t>Declaration</t>
  </si>
  <si>
    <t>By placing this order you confirm that you have read and accept the Standard Terms and Conditions and are duly authorised by the Customer to bind the Customer and make it subject to the rights and obligations as set out in the Agreement.</t>
  </si>
  <si>
    <t>Your Name:</t>
  </si>
  <si>
    <t>Date:</t>
  </si>
  <si>
    <t>Please show your agreement by entering your full name and date in the fields below:</t>
  </si>
  <si>
    <r>
      <t xml:space="preserve">We will process your order and send a Pro-Forma Invoice. As soon as your receive this,
you can call us to make payment over the phone </t>
    </r>
    <r>
      <rPr>
        <b/>
        <sz val="12"/>
        <color theme="1"/>
        <rFont val="Calibri"/>
        <family val="2"/>
        <scheme val="minor"/>
      </rPr>
      <t xml:space="preserve">Mon-Fri 9am-5pm
</t>
    </r>
    <r>
      <rPr>
        <sz val="12"/>
        <color theme="1"/>
        <rFont val="Calibri"/>
        <family val="2"/>
        <scheme val="minor"/>
      </rPr>
      <t>Alternatively, a member of our team can phone you.</t>
    </r>
  </si>
  <si>
    <t>For Office Use</t>
  </si>
  <si>
    <t>Actioned by:</t>
  </si>
  <si>
    <t>Rate:</t>
  </si>
  <si>
    <t>Note:</t>
  </si>
  <si>
    <t>Stand Plan:</t>
  </si>
  <si>
    <t>Event IT</t>
  </si>
  <si>
    <t>Utility</t>
  </si>
  <si>
    <t>Trades</t>
  </si>
  <si>
    <t>Cleaning</t>
  </si>
  <si>
    <t>Security</t>
  </si>
  <si>
    <t>PDQ</t>
  </si>
  <si>
    <t>Aerial</t>
  </si>
  <si>
    <t>CCTV</t>
  </si>
  <si>
    <t>Other</t>
  </si>
  <si>
    <t>Details:</t>
  </si>
  <si>
    <t>Processed:</t>
  </si>
  <si>
    <t>Order Number:</t>
  </si>
  <si>
    <t>Products &amp; Services</t>
  </si>
  <si>
    <t>Additional Products &amp; Services are available. Please direct enquiries to our team.</t>
  </si>
  <si>
    <t>These include: advanced connectivity options; bespoke Mechanical Mains supplies; and alternative food items to suite dietary requirements.</t>
  </si>
  <si>
    <t>Internet &amp; Data Connections</t>
  </si>
  <si>
    <t>Delivered through a CAT-5 RJ45 cable from the floor ducting.</t>
  </si>
  <si>
    <t>Advanced</t>
  </si>
  <si>
    <t>Standard</t>
  </si>
  <si>
    <t>Charge</t>
  </si>
  <si>
    <t>Item Description</t>
  </si>
  <si>
    <t>Cost</t>
  </si>
  <si>
    <t>Ordered
Quant.</t>
  </si>
  <si>
    <t>5Mbps Broadband Internet</t>
  </si>
  <si>
    <t>10Mbps Broadband Internet</t>
  </si>
  <si>
    <t>10Mbps Broadband Internet
with Static IP Address</t>
  </si>
  <si>
    <t>20Mbps Broadband Internet</t>
  </si>
  <si>
    <t>30Mbps Broadband Internet</t>
  </si>
  <si>
    <t>50Mbps Broadband Internet</t>
  </si>
  <si>
    <t>100Mbps Broadband Internet</t>
  </si>
  <si>
    <t>100Mbps Broadband Internet
with Static IP Address</t>
  </si>
  <si>
    <t>Telephony Services</t>
  </si>
  <si>
    <t>Line is delivered via cable from the floor duct. Handsets are delivered on last day of build.</t>
  </si>
  <si>
    <t>Phone Line &amp; Handset Package</t>
  </si>
  <si>
    <t>Telephone Line Only</t>
  </si>
  <si>
    <t>ISDN Line</t>
  </si>
  <si>
    <t>Event IT Equipment</t>
  </si>
  <si>
    <t>Delivered on last day of build.</t>
  </si>
  <si>
    <t>8 Port Switch</t>
  </si>
  <si>
    <t>CAT-5 Cable - 5 Metres</t>
  </si>
  <si>
    <t>Lockable iPad Floor Stand</t>
  </si>
  <si>
    <t>Tryten iPad Air Table Stand</t>
  </si>
  <si>
    <t>49" Touchscreen</t>
  </si>
  <si>
    <t>55" Touchscreen</t>
  </si>
  <si>
    <t>Unicol Shelf</t>
  </si>
  <si>
    <t>Our halls have duct lines running under the floor from which cables are pulled. Your services will be installed before event-build as close as possible to the required location (based on your submitted stand plan).
It is the responsibility of the stand builder to route the cable to final location.</t>
  </si>
  <si>
    <t>FoodToYou</t>
  </si>
  <si>
    <t>Water &amp; Waste Connections</t>
  </si>
  <si>
    <r>
      <t xml:space="preserve">Our halls have duct lines running under the floor from which pipes are pulled. Your services will be installed before event-build as close as possible to the required location (based on your submitted stand plan).
It is the responsibility of the stand builder to route the cable to final location.
Ramping over piped services will not be permitted for health &amp; safety reasons.
Included in the price below, our engineers can perform a </t>
    </r>
    <r>
      <rPr>
        <b/>
        <i/>
        <sz val="12"/>
        <rFont val="Calibri"/>
        <family val="2"/>
        <scheme val="minor"/>
      </rPr>
      <t>Gas Test</t>
    </r>
    <r>
      <rPr>
        <b/>
        <sz val="12"/>
        <rFont val="Calibri"/>
        <family val="2"/>
        <scheme val="minor"/>
      </rPr>
      <t>. They will test the supply as far as the valve only and provide a certificate. If using your own gas engineer, we must have their Gas Safe Registered details.</t>
    </r>
  </si>
  <si>
    <r>
      <rPr>
        <b/>
        <sz val="14"/>
        <rFont val="Calibri"/>
        <family val="2"/>
        <scheme val="minor"/>
      </rPr>
      <t>Water supply:</t>
    </r>
    <r>
      <rPr>
        <sz val="14"/>
        <rFont val="Calibri"/>
        <family val="2"/>
        <scheme val="minor"/>
      </rPr>
      <t xml:space="preserve"> 1/2" Flexi-Pipe 5.6 Bar or 85 p.s.i. 
</t>
    </r>
    <r>
      <rPr>
        <b/>
        <sz val="14"/>
        <rFont val="Calibri"/>
        <family val="2"/>
        <scheme val="minor"/>
      </rPr>
      <t>Waste supply:</t>
    </r>
    <r>
      <rPr>
        <sz val="14"/>
        <rFont val="Calibri"/>
        <family val="2"/>
        <scheme val="minor"/>
      </rPr>
      <t xml:space="preserve"> 1 </t>
    </r>
    <r>
      <rPr>
        <sz val="12"/>
        <rFont val="Calibri"/>
        <family val="2"/>
        <scheme val="minor"/>
      </rPr>
      <t>1/2</t>
    </r>
    <r>
      <rPr>
        <sz val="14"/>
        <rFont val="Calibri"/>
        <family val="2"/>
        <scheme val="minor"/>
      </rPr>
      <t>" Pipe 0.38 l/s or 5 g.p.m.</t>
    </r>
  </si>
  <si>
    <r>
      <rPr>
        <sz val="14"/>
        <rFont val="Calibri"/>
        <family val="2"/>
        <scheme val="minor"/>
      </rPr>
      <t xml:space="preserve">Additional </t>
    </r>
    <r>
      <rPr>
        <b/>
        <sz val="14"/>
        <rFont val="Calibri"/>
        <family val="2"/>
        <scheme val="minor"/>
      </rPr>
      <t>Waste</t>
    </r>
    <r>
      <rPr>
        <sz val="14"/>
        <rFont val="Calibri"/>
        <family val="2"/>
        <scheme val="minor"/>
      </rPr>
      <t xml:space="preserve"> Supply to Within 1 Metre of Original Connection</t>
    </r>
  </si>
  <si>
    <r>
      <rPr>
        <sz val="14"/>
        <rFont val="Calibri"/>
        <family val="2"/>
        <scheme val="minor"/>
      </rPr>
      <t xml:space="preserve">Additional </t>
    </r>
    <r>
      <rPr>
        <b/>
        <sz val="14"/>
        <rFont val="Calibri"/>
        <family val="2"/>
        <scheme val="minor"/>
      </rPr>
      <t>Water</t>
    </r>
    <r>
      <rPr>
        <sz val="14"/>
        <rFont val="Calibri"/>
        <family val="2"/>
        <scheme val="minor"/>
      </rPr>
      <t xml:space="preserve"> Supply to Within 1 Metre of Original Connection</t>
    </r>
  </si>
  <si>
    <r>
      <t xml:space="preserve">Water </t>
    </r>
    <r>
      <rPr>
        <sz val="14"/>
        <rFont val="Calibri"/>
        <family val="2"/>
        <scheme val="minor"/>
      </rPr>
      <t>Supply Only</t>
    </r>
  </si>
  <si>
    <r>
      <t xml:space="preserve">Waste </t>
    </r>
    <r>
      <rPr>
        <sz val="14"/>
        <rFont val="Calibri"/>
        <family val="2"/>
        <scheme val="minor"/>
      </rPr>
      <t>Supply Only</t>
    </r>
  </si>
  <si>
    <t>Compressed Air</t>
  </si>
  <si>
    <t>5.6 Bar or 75-90 p.s.i. with normal industrial quality contamination levels.
Female 3/4" (20mm) BSP Connector (30 l/s or 70 cfm free air).</t>
  </si>
  <si>
    <t>Additional Compressed Air Connection within 1 Metre from Original Connection</t>
  </si>
  <si>
    <t>Natural Gas Connection</t>
  </si>
  <si>
    <t>Natural Gas</t>
  </si>
  <si>
    <t>1" bsp Isolating Female Valve
Gas Safe test required.</t>
  </si>
  <si>
    <t>Gas Test</t>
  </si>
  <si>
    <t>For your peace of mind, we can supply a dedicated Security Guard to be stationed on your stand. Also available is a CCTV package which includes camera hire, installation and IT.
These measures are to help deter crime. Should an incident occur, CCTV footage can made available to Security and Police Officers.
No guarantee is made against crime occurring and the NEC accept no liability for loss or damage. Insurance remains the responsibility of the Exhibitor.</t>
  </si>
  <si>
    <t>Exhibitor CCTV Package: 1 Camera</t>
  </si>
  <si>
    <t>Exhibitor CCTV Package: 2 Cameras</t>
  </si>
  <si>
    <t>Dedicated Security Officer</t>
  </si>
  <si>
    <t>Charged per hour.
Security Officer will be on stand during ordered date / time period(s). Please provide these below.</t>
  </si>
  <si>
    <t>Date</t>
  </si>
  <si>
    <t>Start Time</t>
  </si>
  <si>
    <t>Total Hours</t>
  </si>
  <si>
    <t>Cost per Hour</t>
  </si>
  <si>
    <t>Dedicated On-Stand Security Officer:</t>
  </si>
  <si>
    <t>Finish At</t>
  </si>
  <si>
    <t>Fire Safety</t>
  </si>
  <si>
    <t>Delivered on the last day of event build.</t>
  </si>
  <si>
    <t>Fire Extinguishers</t>
  </si>
  <si>
    <r>
      <t xml:space="preserve">Water 
</t>
    </r>
    <r>
      <rPr>
        <sz val="11"/>
        <rFont val="Calibri"/>
        <family val="2"/>
        <scheme val="minor"/>
      </rPr>
      <t>For use on Class A Materials (Wood, Paper, Textiles)</t>
    </r>
  </si>
  <si>
    <r>
      <t xml:space="preserve">AFFF (Foam)
</t>
    </r>
    <r>
      <rPr>
        <sz val="11"/>
        <rFont val="Calibri"/>
        <family val="2"/>
        <scheme val="minor"/>
      </rPr>
      <t>For use on Class A Materials (Wood, Paper, Textiles) and 
Class B Materials (flammable liquids)</t>
    </r>
  </si>
  <si>
    <r>
      <t xml:space="preserve">Fire Blanket
</t>
    </r>
    <r>
      <rPr>
        <sz val="11"/>
        <rFont val="Calibri"/>
        <family val="2"/>
        <scheme val="minor"/>
      </rPr>
      <t>For use in Cooking Areas</t>
    </r>
  </si>
  <si>
    <r>
      <t xml:space="preserve">Wet Chemical
</t>
    </r>
    <r>
      <rPr>
        <sz val="11"/>
        <rFont val="Calibri"/>
        <family val="2"/>
        <scheme val="minor"/>
      </rPr>
      <t>For use on Class A Materials (Wood, Paper, Textiles) and 
Class F Materials (Cooking Oils)</t>
    </r>
  </si>
  <si>
    <r>
      <t xml:space="preserve">Large CO2 (5Kg)
</t>
    </r>
    <r>
      <rPr>
        <sz val="11"/>
        <rFont val="Calibri"/>
        <family val="2"/>
        <scheme val="minor"/>
      </rPr>
      <t>For use on Live Electrical Equipment</t>
    </r>
  </si>
  <si>
    <r>
      <t xml:space="preserve">Small CO2 (2Kg)
</t>
    </r>
    <r>
      <rPr>
        <sz val="11"/>
        <rFont val="Calibri"/>
        <family val="2"/>
        <scheme val="minor"/>
      </rPr>
      <t>For use on Live Electrical Equipment</t>
    </r>
  </si>
  <si>
    <r>
      <t xml:space="preserve">Dry Powder
</t>
    </r>
    <r>
      <rPr>
        <sz val="11"/>
        <rFont val="Calibri"/>
        <family val="2"/>
        <scheme val="minor"/>
      </rPr>
      <t>For use on Class A Materials (Wood, Paper, Textiles) and 
Class B Materials (flammable liquids) and
Class C Materials (Gasses and Live Electrical)</t>
    </r>
  </si>
  <si>
    <r>
      <t xml:space="preserve">Single Plastic Fire Point
</t>
    </r>
    <r>
      <rPr>
        <sz val="11"/>
        <rFont val="Calibri"/>
        <family val="2"/>
        <scheme val="minor"/>
      </rPr>
      <t>For Easy Display, Storage, and Access of Extinguisher</t>
    </r>
  </si>
  <si>
    <r>
      <t xml:space="preserve">Double Plastic Fire Point
</t>
    </r>
    <r>
      <rPr>
        <sz val="11"/>
        <rFont val="Calibri"/>
        <family val="2"/>
        <scheme val="minor"/>
      </rPr>
      <t>For Easy Display, Storage, and Access of Extinguishers</t>
    </r>
  </si>
  <si>
    <r>
      <t xml:space="preserve">Double Mobile Fire Point
</t>
    </r>
    <r>
      <rPr>
        <sz val="11"/>
        <rFont val="Calibri"/>
        <family val="2"/>
        <scheme val="minor"/>
      </rPr>
      <t>For Easy Display, Storage, and Access of Extinguishers</t>
    </r>
  </si>
  <si>
    <t>Aerial Services</t>
  </si>
  <si>
    <t>Our halls have duct lines running under the floor from which cables are pulled. Aerial cables will be installed before event-build as close as possible to the required location (based on your submitted stand plan).
It is the responsibility of the stand builder to route the cable to final location.</t>
  </si>
  <si>
    <t>Camera(s) will need a fixed point on the stand for mounting. It is essential that you supply a stand plan showing: installation of cameras, angle of cover, and cable location. The camera will be activated automatically by movement on the stand within desired time frames (e.g. overnight).</t>
  </si>
  <si>
    <r>
      <t xml:space="preserve">Television Aerial
</t>
    </r>
    <r>
      <rPr>
        <sz val="11"/>
        <rFont val="Calibri"/>
        <family val="2"/>
        <scheme val="minor"/>
      </rPr>
      <t>Standard UHF/VHF Single Point</t>
    </r>
  </si>
  <si>
    <r>
      <t xml:space="preserve">Additional Aerial Point
</t>
    </r>
    <r>
      <rPr>
        <sz val="11"/>
        <rFont val="Calibri"/>
        <family val="2"/>
        <scheme val="minor"/>
      </rPr>
      <t>To connect a second device from original Aerial Point</t>
    </r>
  </si>
  <si>
    <r>
      <t xml:space="preserve">Radio Aerial
</t>
    </r>
    <r>
      <rPr>
        <sz val="11"/>
        <rFont val="Calibri"/>
        <family val="2"/>
        <scheme val="minor"/>
      </rPr>
      <t>Single Point</t>
    </r>
  </si>
  <si>
    <t>Barriers and Fencing</t>
  </si>
  <si>
    <t xml:space="preserve">Delivered to the stand on the last day of build. </t>
  </si>
  <si>
    <r>
      <t xml:space="preserve">Crowd Control Barrier
</t>
    </r>
    <r>
      <rPr>
        <sz val="11"/>
        <rFont val="Calibri"/>
        <family val="2"/>
        <scheme val="minor"/>
      </rPr>
      <t>Interlocking Metal 2.5m Wide x 1m High</t>
    </r>
  </si>
  <si>
    <r>
      <t xml:space="preserve">Tensator Barrier (Minimum Order of 2)
</t>
    </r>
    <r>
      <rPr>
        <sz val="11"/>
        <rFont val="Calibri"/>
        <family val="2"/>
        <scheme val="minor"/>
      </rPr>
      <t>Posts with Retractable Ribbon 1.8m Wide (Max) x 0.95m High</t>
    </r>
  </si>
  <si>
    <r>
      <t xml:space="preserve">Ropes &amp; Posts (Minimum Order of 2)
</t>
    </r>
    <r>
      <rPr>
        <sz val="11"/>
        <rFont val="Calibri"/>
        <family val="2"/>
        <scheme val="minor"/>
      </rPr>
      <t>Posts Connected by Ribbon 1.5 Wide (Rope Length) x 1m High</t>
    </r>
  </si>
  <si>
    <r>
      <t xml:space="preserve">Wheeled Crowd Control Barrier
</t>
    </r>
    <r>
      <rPr>
        <sz val="11"/>
        <rFont val="Calibri"/>
        <family val="2"/>
        <scheme val="minor"/>
      </rPr>
      <t>Interlocking Metal With Wheels 2.5m Wide x 1m High</t>
    </r>
  </si>
  <si>
    <r>
      <t xml:space="preserve">Installation of Crowd Control Barrier
</t>
    </r>
    <r>
      <rPr>
        <sz val="11"/>
        <rFont val="Calibri"/>
        <family val="2"/>
        <scheme val="minor"/>
      </rPr>
      <t>Charged Per Barrier to be Positioned</t>
    </r>
  </si>
  <si>
    <t>Floor Work and Bolting Down</t>
  </si>
  <si>
    <t>Floor fixings are of bolt type. Cost includes supply, fixing and making good of the floor post show. Bolt removal is the responsibility of the of the Exhibitor.
The floor fixing is not suitable for up-thrust or pull-out loads without provision of an appropriate anchor block.
Standard fixings allow for bolts up to 75mm above floor for 8 and 10mm diameter, and up 150mm above floor for other sizes.
Bolts cannot be drilled into duct lines: please refer to the hall plan.</t>
  </si>
  <si>
    <t>Floor Fixing</t>
  </si>
  <si>
    <r>
      <rPr>
        <b/>
        <sz val="12"/>
        <rFont val="Calibri"/>
        <family val="2"/>
        <scheme val="minor"/>
      </rPr>
      <t>Please enter below the size and quantity of the bolts required.</t>
    </r>
    <r>
      <rPr>
        <sz val="12"/>
        <rFont val="Calibri"/>
        <family val="2"/>
        <scheme val="minor"/>
      </rPr>
      <t xml:space="preserve">
To help us assist in the smooth build up of your stand, please provide an indication of the approximate time you require the bolts to be installed. 
If you would like the bolts to be installed at different times throughout the building of your stand, please select multiple "Installer Visits" in the relevant column. If staggered delivery is not necessary, please only use one row.
Please note: adherence to the preferred time slots will be by best endeavours of the delivery team and is not guaranteed. If you are not ready for instillation during your requested time slot, delivery may be delayed based on workload.
</t>
    </r>
    <r>
      <rPr>
        <b/>
        <sz val="12"/>
        <rFont val="Calibri"/>
        <family val="2"/>
        <scheme val="minor"/>
      </rPr>
      <t>During build, when you are ready for your bolts to be collected, please phone our Helpdesk on 0844 3388 338 (Option 2) or use the red hotline phone in the Organiser Offices.</t>
    </r>
  </si>
  <si>
    <t>Bolt Size: 8mm - 15mm</t>
  </si>
  <si>
    <t>Total Bolts</t>
  </si>
  <si>
    <t>Bolt Size: 18mm - 24mm</t>
  </si>
  <si>
    <t>Installer Visit</t>
  </si>
  <si>
    <t>Time Slot</t>
  </si>
  <si>
    <t>Quantity of Bolt Size (mm)</t>
  </si>
  <si>
    <t>18 - 24</t>
  </si>
  <si>
    <t>Total</t>
  </si>
  <si>
    <t>Preferred Delivery Slot</t>
  </si>
  <si>
    <t xml:space="preserve">Officers Required </t>
  </si>
  <si>
    <t>Floor Work</t>
  </si>
  <si>
    <t>Floor chases allow cutting out of the chase for installation and burial of customer's own cabling or piping, making good with lightweight screed for open period, removal and making good of floor at exhibition end.</t>
  </si>
  <si>
    <r>
      <t xml:space="preserve">Floor Chase 150mm x 50mm Deep
</t>
    </r>
    <r>
      <rPr>
        <sz val="11"/>
        <rFont val="Calibri"/>
        <family val="2"/>
        <scheme val="minor"/>
      </rPr>
      <t>Priced per Metre</t>
    </r>
  </si>
  <si>
    <t>Stand Cleaning Services and Supplies</t>
  </si>
  <si>
    <t>Cleaning Services</t>
  </si>
  <si>
    <t>Please note that standard clean of the stand is included as part of your Exhibitor package. This covers: vacuuming of carpets; wipe down of hard surfaces; and removal of general rubbish. This is for ground-floor (or raised platform) only.
Cleaning Operatives can be hired for general cleaning duties for a more in-depth cleaning of the stand area, or clean of upstairs area.</t>
  </si>
  <si>
    <r>
      <t xml:space="preserve">Cleaning Operative 4 Hour Shift
</t>
    </r>
    <r>
      <rPr>
        <sz val="11"/>
        <rFont val="Calibri"/>
        <family val="2"/>
        <scheme val="minor"/>
      </rPr>
      <t>General Cleaning Duties: Glass; Stand Fixtures and Fitting</t>
    </r>
  </si>
  <si>
    <r>
      <t xml:space="preserve">Cleaning of Upper Floor - Over 30m2
</t>
    </r>
    <r>
      <rPr>
        <sz val="11"/>
        <rFont val="Calibri"/>
        <family val="2"/>
        <scheme val="minor"/>
      </rPr>
      <t>For Multi-Level Stands: Cost Includes Labour and Materials.</t>
    </r>
  </si>
  <si>
    <r>
      <t xml:space="preserve">Cleaning of Upper Floor - Up to 30m2
</t>
    </r>
    <r>
      <rPr>
        <sz val="11"/>
        <rFont val="Calibri"/>
        <family val="2"/>
        <scheme val="minor"/>
      </rPr>
      <t>For Multi-Level Stands: Cost Includes Labour and Materials.</t>
    </r>
  </si>
  <si>
    <t>Production Waste</t>
  </si>
  <si>
    <t>Standard Bin Bag</t>
  </si>
  <si>
    <t>120 Litre Food Waste Bin</t>
  </si>
  <si>
    <t>120 Litre Glass Bin</t>
  </si>
  <si>
    <t>120 Litre Wheelie Bin</t>
  </si>
  <si>
    <t>120 Litre Raw Meat Waste Bin</t>
  </si>
  <si>
    <t>120 Litre Lockable Bin</t>
  </si>
  <si>
    <t>5 Litre Clinical Waste Bin</t>
  </si>
  <si>
    <t>Exhibition Stand ULV Application (‘Fogging’).
Applied across all areas of the stand, including exhibits, the aim of the process is to assist in the elimination of airborne pathogens and surface bacteria.
A chemical disinfectant is sprayed over the stand as a fine mist, charged with static which causes it to ‘cling’ on to surfaces offering a more comprehensive covering that manually wiping with a cloth.
All areas should be clean and free from general dirt and dust. 
Costs are per application and charged based on the size of your stand.</t>
  </si>
  <si>
    <t>Stand Size</t>
  </si>
  <si>
    <t>ULV Application</t>
  </si>
  <si>
    <t>Applications</t>
  </si>
  <si>
    <t>Under 21</t>
  </si>
  <si>
    <t>21 to 40</t>
  </si>
  <si>
    <t>41 to 60</t>
  </si>
  <si>
    <t>61 to 80</t>
  </si>
  <si>
    <t>81 to 120</t>
  </si>
  <si>
    <t>121 to 200</t>
  </si>
  <si>
    <t>Over 200</t>
  </si>
  <si>
    <t>Stand Area
Square M</t>
  </si>
  <si>
    <t>Cost per Application</t>
  </si>
  <si>
    <t>The process is carried out overnight and all orders must be completed no later than 48 hours prior to the requested date.
Please enter dates below against each required application.</t>
  </si>
  <si>
    <t>1st Application
On Night Of:</t>
  </si>
  <si>
    <t>2nd Application
On Night Of:</t>
  </si>
  <si>
    <t>3rd Application
On Night Of:</t>
  </si>
  <si>
    <t>4th Application
On Night Of:</t>
  </si>
  <si>
    <t>5th Application
On Night Of:</t>
  </si>
  <si>
    <t>6th Application
On Night Of:</t>
  </si>
  <si>
    <t>7th Application
On Night Of:</t>
  </si>
  <si>
    <t>8th Application
On Night Of:</t>
  </si>
  <si>
    <t>9th Application
On Night Of:</t>
  </si>
  <si>
    <t>10th Application
On Night Of:</t>
  </si>
  <si>
    <t>Additional Comments:</t>
  </si>
  <si>
    <t>Please note that it is the responsibility of the Exhibitor to ensure that all exhibits including furniture/ computers/ monitors/ machinery etc are suitable for such application, whilst ensuring any paperwork and/or clothing is placed in suitable storage prior to the application.
ULV (Ultra Low Volume Application) is offered to assist in the elimination of pathogens and bacteria only. No guarantee is offered, and this process should not be relied upon as the only method of combating covid-19 or any other potential heath-threats. Please follow all guidelines with regards to hygiene and social distancing.</t>
  </si>
  <si>
    <t>Floor painting allows for painting of stand with one coat of approved floor paint. Where paint other than black is used, cost includes repainting back to black at exhibition end. 
Painted area must not exceed stand size.</t>
  </si>
  <si>
    <r>
      <t xml:space="preserve">Portering Service 4 Hour Shift
</t>
    </r>
    <r>
      <rPr>
        <sz val="11"/>
        <rFont val="Calibri"/>
        <family val="2"/>
        <scheme val="minor"/>
      </rPr>
      <t>Operative to Assist with Small Carriable Items</t>
    </r>
  </si>
  <si>
    <r>
      <t xml:space="preserve">Portering Service 8 Hour Shift
</t>
    </r>
    <r>
      <rPr>
        <sz val="11"/>
        <rFont val="Calibri"/>
        <family val="2"/>
        <scheme val="minor"/>
      </rPr>
      <t>Operative to Assist with Small Carriable Items</t>
    </r>
  </si>
  <si>
    <r>
      <t xml:space="preserve">Portering Service 12 Hour Shift
</t>
    </r>
    <r>
      <rPr>
        <sz val="11"/>
        <rFont val="Calibri"/>
        <family val="2"/>
        <scheme val="minor"/>
      </rPr>
      <t>Operative to Assist with Small Carriable Items</t>
    </r>
  </si>
  <si>
    <t>Stand Food and Drink</t>
  </si>
  <si>
    <r>
      <t xml:space="preserve">Water &amp; Waste Supply with Connection to Single Sink, Dishwasher or Similar
</t>
    </r>
    <r>
      <rPr>
        <sz val="11"/>
        <rFont val="Calibri"/>
        <family val="2"/>
        <scheme val="minor"/>
      </rPr>
      <t>(Not Included: Sink; Power; or Dishwasher etc.)</t>
    </r>
  </si>
  <si>
    <r>
      <t xml:space="preserve">Water &amp; Waste Supply with Connection to Single Sink and Heater
</t>
    </r>
    <r>
      <rPr>
        <sz val="11"/>
        <rFont val="Calibri"/>
        <family val="2"/>
        <scheme val="minor"/>
      </rPr>
      <t>(Not Included: Sink; Heater; or Power)</t>
    </r>
  </si>
  <si>
    <r>
      <t xml:space="preserve">Single Sink and Heater Package:
</t>
    </r>
    <r>
      <rPr>
        <b/>
        <sz val="12"/>
        <rFont val="Calibri"/>
        <family val="2"/>
        <scheme val="minor"/>
      </rPr>
      <t>Includes: Sink, Heater, Power, with Water &amp; Waste
Supply and Connections</t>
    </r>
  </si>
  <si>
    <r>
      <t xml:space="preserve">Water &amp; Waste Supply to Single Sink and Dishwasher (or Similar) Within 1 Metre
</t>
    </r>
    <r>
      <rPr>
        <sz val="11"/>
        <rFont val="Calibri"/>
        <family val="2"/>
        <scheme val="minor"/>
      </rPr>
      <t>(Not Included: Sink; Power; or Dishwasher etc.)</t>
    </r>
  </si>
  <si>
    <r>
      <t xml:space="preserve">Water &amp; Waste Supply with Connection to
Double Sink
</t>
    </r>
    <r>
      <rPr>
        <sz val="11"/>
        <rFont val="Calibri"/>
        <family val="2"/>
        <scheme val="minor"/>
      </rPr>
      <t>(Sink not Included)</t>
    </r>
  </si>
  <si>
    <t>Food and drink delivered to the stand and a date and time that works for you.
Please order products by entering a quantity and provide a delivery date and time slot.</t>
  </si>
  <si>
    <t>All items are subject to availability. Prices and products are subject to change.
Should an item or item(s) be unavailable, we will try to replace with a suitable alternative.</t>
  </si>
  <si>
    <t>Where possible, we are aiming to avoid products containing genetically modified soya, maize, flavourings and additives. However, some food may still contain such ingredients. Please inform us if you have any particular requirements.
Some of the menu items may contain nuts, seeds and other allergens. There may be a risk that traces of these could be in any other dish or food served within the venue. We understand the dangers to those with severe allergies.</t>
  </si>
  <si>
    <r>
      <t xml:space="preserve">Delivery slots are within an hour period starting 08:30 am to 09:30 and so on.
</t>
    </r>
    <r>
      <rPr>
        <sz val="12"/>
        <rFont val="Calibri"/>
        <family val="2"/>
        <scheme val="minor"/>
      </rPr>
      <t>Minimum order value £15. Cancellations (or part cancellation) will not be permitted within 5 days of your exhibition.
Orders must be placed by 11:00 24 hours in advanced, with the exception of snacks, disposables, and equipment hire.
Drinks will normally be delivered at ambient temperature.</t>
    </r>
  </si>
  <si>
    <t>Sun</t>
  </si>
  <si>
    <t>Mon</t>
  </si>
  <si>
    <t>Tue</t>
  </si>
  <si>
    <t>Wed</t>
  </si>
  <si>
    <t>Thu</t>
  </si>
  <si>
    <t>Fri</t>
  </si>
  <si>
    <t>Sat</t>
  </si>
  <si>
    <t>Delivery Date</t>
  </si>
  <si>
    <t>To place an order:</t>
  </si>
  <si>
    <t>Choose an item you wish to order.</t>
  </si>
  <si>
    <t>Repeat steps 1 - 5 for all items you wish to order.</t>
  </si>
  <si>
    <t>Quantity</t>
  </si>
  <si>
    <t>At the top of the item's section, enter the dates of your event that match the days of the week shown.</t>
  </si>
  <si>
    <t>Enter a time slot for the delivery of the item each day.</t>
  </si>
  <si>
    <t>Under the relevant date, enter the quantity required that day.</t>
  </si>
  <si>
    <t>Repeat step 4 for any other days on which you would like the same.</t>
  </si>
  <si>
    <t>Mini Pastry Platter</t>
  </si>
  <si>
    <t>Platter of Mini Muffins</t>
  </si>
  <si>
    <t>5 Picnic Bags with Mixed Lunch Items</t>
  </si>
  <si>
    <t>Mixed Platters</t>
  </si>
  <si>
    <t>08:30 - 09:30</t>
  </si>
  <si>
    <t>09:30 - 10:30</t>
  </si>
  <si>
    <t>10:30 - 11:30</t>
  </si>
  <si>
    <t>11:30 - 12:30</t>
  </si>
  <si>
    <t>13:30 - 14:30</t>
  </si>
  <si>
    <t>15:30 - 14:30</t>
  </si>
  <si>
    <t>14:30 - 15:30</t>
  </si>
  <si>
    <t>15:30 - 16:30</t>
  </si>
  <si>
    <t>16:30 - 17:30</t>
  </si>
  <si>
    <t>12:30 - 13:30</t>
  </si>
  <si>
    <t>Beers, Ciders &amp; Spirits</t>
  </si>
  <si>
    <r>
      <t xml:space="preserve">Gordon's Gin
</t>
    </r>
    <r>
      <rPr>
        <sz val="12"/>
        <rFont val="Calibri"/>
        <family val="2"/>
        <scheme val="minor"/>
      </rPr>
      <t>70cl</t>
    </r>
  </si>
  <si>
    <r>
      <t xml:space="preserve">Bell's Whisky
</t>
    </r>
    <r>
      <rPr>
        <sz val="12"/>
        <rFont val="Calibri"/>
        <family val="2"/>
        <scheme val="minor"/>
      </rPr>
      <t>Bottle</t>
    </r>
  </si>
  <si>
    <r>
      <t xml:space="preserve">Smirnoff Vodka
</t>
    </r>
    <r>
      <rPr>
        <sz val="12"/>
        <rFont val="Calibri"/>
        <family val="2"/>
        <scheme val="minor"/>
      </rPr>
      <t>Bottle</t>
    </r>
  </si>
  <si>
    <t>Wine and Sparkling Wine</t>
  </si>
  <si>
    <r>
      <t xml:space="preserve">Champagne Laurent Perrier La Cuvee
</t>
    </r>
    <r>
      <rPr>
        <sz val="12"/>
        <rFont val="Calibri"/>
        <family val="2"/>
        <scheme val="minor"/>
      </rPr>
      <t>Bottle</t>
    </r>
  </si>
  <si>
    <t>Soft Drinks</t>
  </si>
  <si>
    <r>
      <t xml:space="preserve">Coca Cola x 24
</t>
    </r>
    <r>
      <rPr>
        <sz val="12"/>
        <rFont val="Calibri"/>
        <family val="2"/>
        <scheme val="minor"/>
      </rPr>
      <t>500ml</t>
    </r>
  </si>
  <si>
    <r>
      <t xml:space="preserve">Diet Coke x 12
</t>
    </r>
    <r>
      <rPr>
        <sz val="12"/>
        <rFont val="Calibri"/>
        <family val="2"/>
        <scheme val="minor"/>
      </rPr>
      <t>500ml</t>
    </r>
  </si>
  <si>
    <r>
      <t xml:space="preserve">Diet Coke x 24
</t>
    </r>
    <r>
      <rPr>
        <sz val="12"/>
        <rFont val="Calibri"/>
        <family val="2"/>
        <scheme val="minor"/>
      </rPr>
      <t>500ml</t>
    </r>
  </si>
  <si>
    <r>
      <t xml:space="preserve">Coke Zero x 12
</t>
    </r>
    <r>
      <rPr>
        <sz val="12"/>
        <rFont val="Calibri"/>
        <family val="2"/>
        <scheme val="minor"/>
      </rPr>
      <t>500ml</t>
    </r>
  </si>
  <si>
    <r>
      <t xml:space="preserve">Fanta x 12
</t>
    </r>
    <r>
      <rPr>
        <sz val="12"/>
        <rFont val="Calibri"/>
        <family val="2"/>
        <scheme val="minor"/>
      </rPr>
      <t>500ml</t>
    </r>
  </si>
  <si>
    <r>
      <t xml:space="preserve">Coca Cola x 12
</t>
    </r>
    <r>
      <rPr>
        <sz val="12"/>
        <rFont val="Calibri"/>
        <family val="2"/>
        <scheme val="minor"/>
      </rPr>
      <t>500ml</t>
    </r>
  </si>
  <si>
    <r>
      <t xml:space="preserve">Sprite x 12
</t>
    </r>
    <r>
      <rPr>
        <sz val="12"/>
        <rFont val="Calibri"/>
        <family val="2"/>
        <scheme val="minor"/>
      </rPr>
      <t>500ml</t>
    </r>
  </si>
  <si>
    <r>
      <t xml:space="preserve">Forest Fruits Sparkling Water x 12
</t>
    </r>
    <r>
      <rPr>
        <sz val="12"/>
        <rFont val="Calibri"/>
        <family val="2"/>
        <scheme val="minor"/>
      </rPr>
      <t>500ml Bottle</t>
    </r>
  </si>
  <si>
    <r>
      <t xml:space="preserve">Lemon &amp; Lime Sparkling Water x 12
</t>
    </r>
    <r>
      <rPr>
        <sz val="12"/>
        <rFont val="Calibri"/>
        <family val="2"/>
        <scheme val="minor"/>
      </rPr>
      <t>500ml Bottle</t>
    </r>
  </si>
  <si>
    <r>
      <t xml:space="preserve">Still Mineral
Water x 12
</t>
    </r>
    <r>
      <rPr>
        <sz val="12"/>
        <rFont val="Calibri"/>
        <family val="2"/>
        <scheme val="minor"/>
      </rPr>
      <t>500ml</t>
    </r>
  </si>
  <si>
    <r>
      <t xml:space="preserve">Still Mineral
Water x 24
</t>
    </r>
    <r>
      <rPr>
        <sz val="12"/>
        <rFont val="Calibri"/>
        <family val="2"/>
        <scheme val="minor"/>
      </rPr>
      <t>500ml</t>
    </r>
  </si>
  <si>
    <r>
      <t xml:space="preserve">Sparkling Mineral
Water x 12
</t>
    </r>
    <r>
      <rPr>
        <sz val="12"/>
        <rFont val="Calibri"/>
        <family val="2"/>
        <scheme val="minor"/>
      </rPr>
      <t>500ml</t>
    </r>
  </si>
  <si>
    <r>
      <t xml:space="preserve">Sparkling Mineral
Water x 24
</t>
    </r>
    <r>
      <rPr>
        <sz val="12"/>
        <rFont val="Calibri"/>
        <family val="2"/>
        <scheme val="minor"/>
      </rPr>
      <t>500ml</t>
    </r>
  </si>
  <si>
    <r>
      <t xml:space="preserve">Still Mineral Water Bottle
</t>
    </r>
    <r>
      <rPr>
        <sz val="12"/>
        <rFont val="Calibri"/>
        <family val="2"/>
        <scheme val="minor"/>
      </rPr>
      <t>750ml</t>
    </r>
  </si>
  <si>
    <r>
      <t xml:space="preserve">Sparkling Mineral Water Bottle
</t>
    </r>
    <r>
      <rPr>
        <sz val="12"/>
        <rFont val="Calibri"/>
        <family val="2"/>
        <scheme val="minor"/>
      </rPr>
      <t>750ml</t>
    </r>
  </si>
  <si>
    <r>
      <t xml:space="preserve">Orange Juice Carton
</t>
    </r>
    <r>
      <rPr>
        <sz val="12"/>
        <rFont val="Calibri"/>
        <family val="2"/>
        <scheme val="minor"/>
      </rPr>
      <t>1 Litre UHT</t>
    </r>
  </si>
  <si>
    <r>
      <t xml:space="preserve">Innocent Smooth Orange Juice x 8
</t>
    </r>
    <r>
      <rPr>
        <sz val="12"/>
        <rFont val="Calibri"/>
        <family val="2"/>
        <scheme val="minor"/>
      </rPr>
      <t>330ml Bottle</t>
    </r>
  </si>
  <si>
    <r>
      <t xml:space="preserve">Tonic Water x 12
</t>
    </r>
    <r>
      <rPr>
        <sz val="12"/>
        <rFont val="Calibri"/>
        <family val="2"/>
        <scheme val="minor"/>
      </rPr>
      <t>200ml</t>
    </r>
  </si>
  <si>
    <r>
      <t xml:space="preserve">Slimline Tonic Water x 12
</t>
    </r>
    <r>
      <rPr>
        <sz val="12"/>
        <rFont val="Calibri"/>
        <family val="2"/>
        <scheme val="minor"/>
      </rPr>
      <t>200ml Bottle</t>
    </r>
  </si>
  <si>
    <t>Hot Drinks</t>
  </si>
  <si>
    <r>
      <t xml:space="preserve">5 Litre Flask of Tea
</t>
    </r>
    <r>
      <rPr>
        <sz val="12"/>
        <rFont val="Calibri"/>
        <family val="2"/>
        <scheme val="minor"/>
      </rPr>
      <t>Including Supplies for Approx. 20 Cups</t>
    </r>
  </si>
  <si>
    <r>
      <t xml:space="preserve">5 Litre Flask of Coffee
</t>
    </r>
    <r>
      <rPr>
        <sz val="12"/>
        <rFont val="Calibri"/>
        <family val="2"/>
        <scheme val="minor"/>
      </rPr>
      <t>Including Supplies for Approx. 20 Cups</t>
    </r>
  </si>
  <si>
    <r>
      <t xml:space="preserve">Nescafe Original Instant Coffee
</t>
    </r>
    <r>
      <rPr>
        <sz val="12"/>
        <rFont val="Calibri"/>
        <family val="2"/>
        <scheme val="minor"/>
      </rPr>
      <t>1 x 200g</t>
    </r>
  </si>
  <si>
    <r>
      <t xml:space="preserve">White Sugar Sticks
x 20**
</t>
    </r>
    <r>
      <rPr>
        <sz val="12"/>
        <rFont val="Calibri"/>
        <family val="2"/>
        <scheme val="minor"/>
      </rPr>
      <t>500ml</t>
    </r>
  </si>
  <si>
    <t>Fresh Milk 2 Litres</t>
  </si>
  <si>
    <t>UHT Milk
Jiggers x 120</t>
  </si>
  <si>
    <t>Alpro Almond Milk
1 Litre</t>
  </si>
  <si>
    <t>Alpro Soya Milk
1 Litre</t>
  </si>
  <si>
    <r>
      <t xml:space="preserve">MADE Ground Coffee
</t>
    </r>
    <r>
      <rPr>
        <sz val="12"/>
        <rFont val="Calibri"/>
        <family val="2"/>
        <scheme val="minor"/>
      </rPr>
      <t>2 x 210g</t>
    </r>
  </si>
  <si>
    <t>Items marked ~ will require power supply on the stand. Ordered through the event contractor.</t>
  </si>
  <si>
    <t>Items marked ** are VAT exempt.   Items marked # will require a bottle opener.</t>
  </si>
  <si>
    <r>
      <t xml:space="preserve">Coffee Percolator ~
</t>
    </r>
    <r>
      <rPr>
        <sz val="12"/>
        <rFont val="Calibri"/>
        <family val="2"/>
        <scheme val="minor"/>
      </rPr>
      <t>8 - 10 Cups</t>
    </r>
  </si>
  <si>
    <t>Nespresso Capsules
x 20</t>
  </si>
  <si>
    <t>Nespresso Cappuncinatore Milk Frother CS20 ~</t>
  </si>
  <si>
    <r>
      <t xml:space="preserve">Candarel Sweeteners
x 50
</t>
    </r>
    <r>
      <rPr>
        <sz val="12"/>
        <rFont val="Calibri"/>
        <family val="2"/>
        <scheme val="minor"/>
      </rPr>
      <t>500ml</t>
    </r>
  </si>
  <si>
    <r>
      <t xml:space="preserve">Brown Sugar Sticks
x 20
</t>
    </r>
    <r>
      <rPr>
        <sz val="12"/>
        <rFont val="Calibri"/>
        <family val="2"/>
        <scheme val="minor"/>
      </rPr>
      <t>500ml</t>
    </r>
  </si>
  <si>
    <r>
      <t xml:space="preserve">Water Cooler, Water and 100 Cups
</t>
    </r>
    <r>
      <rPr>
        <sz val="12"/>
        <rFont val="Calibri"/>
        <family val="2"/>
        <scheme val="minor"/>
      </rPr>
      <t>Room Temperature without Optional Power (600W)</t>
    </r>
  </si>
  <si>
    <t>Equipment and Refills</t>
  </si>
  <si>
    <r>
      <t xml:space="preserve">Water Cooler Butt and 100 Cups
</t>
    </r>
    <r>
      <rPr>
        <sz val="12"/>
        <rFont val="Calibri"/>
        <family val="2"/>
        <scheme val="minor"/>
      </rPr>
      <t>18.9 Litre</t>
    </r>
  </si>
  <si>
    <t>Teaspoons x 5</t>
  </si>
  <si>
    <t>Mugs x 6</t>
  </si>
  <si>
    <t>Glass Jug</t>
  </si>
  <si>
    <t>Milk Jug</t>
  </si>
  <si>
    <t>Sugar Bowl</t>
  </si>
  <si>
    <t>Oval Plates x 5</t>
  </si>
  <si>
    <t>5 Litre Water Carrier</t>
  </si>
  <si>
    <t>Wine / Champagne Bucket</t>
  </si>
  <si>
    <t>Thermal Ice Bucket with Tongs</t>
  </si>
  <si>
    <r>
      <t xml:space="preserve">Ice Bucket
</t>
    </r>
    <r>
      <rPr>
        <sz val="12"/>
        <rFont val="Calibri"/>
        <family val="2"/>
        <scheme val="minor"/>
      </rPr>
      <t>Holds 12kg</t>
    </r>
  </si>
  <si>
    <t>4kg Bag of Ice</t>
  </si>
  <si>
    <t>12kg Bag of Ice</t>
  </si>
  <si>
    <t>Tall Glasses x 5</t>
  </si>
  <si>
    <t>Wine Glasses x 5</t>
  </si>
  <si>
    <t>Cups and Saucers x 5</t>
  </si>
  <si>
    <t>Champagne Glasses
x 5</t>
  </si>
  <si>
    <t>Snacks</t>
  </si>
  <si>
    <t>Meat Sandwich Platter</t>
  </si>
  <si>
    <r>
      <t xml:space="preserve">Nuts and Seed
</t>
    </r>
    <r>
      <rPr>
        <sz val="12"/>
        <rFont val="Calibri"/>
        <family val="2"/>
        <scheme val="minor"/>
      </rPr>
      <t>4 Bags</t>
    </r>
  </si>
  <si>
    <t>Gnaw Chocolates x 6</t>
  </si>
  <si>
    <t>Sweet Biscuits 1kg</t>
  </si>
  <si>
    <t>Traditional Assorted Biscuits 800g</t>
  </si>
  <si>
    <r>
      <t xml:space="preserve">Assorted Crisps
</t>
    </r>
    <r>
      <rPr>
        <sz val="12"/>
        <rFont val="Calibri"/>
        <family val="2"/>
        <scheme val="minor"/>
      </rPr>
      <t>6 x 40g</t>
    </r>
  </si>
  <si>
    <r>
      <t xml:space="preserve">Mini Cheddars
</t>
    </r>
    <r>
      <rPr>
        <sz val="12"/>
        <rFont val="Calibri"/>
        <family val="2"/>
        <scheme val="minor"/>
      </rPr>
      <t>6 x 50g</t>
    </r>
  </si>
  <si>
    <r>
      <t xml:space="preserve">Dry Roasted Peanuts
</t>
    </r>
    <r>
      <rPr>
        <sz val="12"/>
        <rFont val="Calibri"/>
        <family val="2"/>
        <scheme val="minor"/>
      </rPr>
      <t>6 x 50g</t>
    </r>
  </si>
  <si>
    <r>
      <t xml:space="preserve">Salted Peanuts
</t>
    </r>
    <r>
      <rPr>
        <sz val="12"/>
        <rFont val="Calibri"/>
        <family val="2"/>
        <scheme val="minor"/>
      </rPr>
      <t>6 x 50g</t>
    </r>
  </si>
  <si>
    <t>Disposables</t>
  </si>
  <si>
    <t>Cold Drink Glasses x 50</t>
  </si>
  <si>
    <t>Hot Drinks Cups x 25</t>
  </si>
  <si>
    <t>Wine Glasses x 10</t>
  </si>
  <si>
    <t>Champagne Glasses x 10</t>
  </si>
  <si>
    <t>Half Pint Glasses x 50</t>
  </si>
  <si>
    <t>Paper Plates x 25</t>
  </si>
  <si>
    <t>Snack Bowls x 4</t>
  </si>
  <si>
    <t>Plastic Teaspoons x10</t>
  </si>
  <si>
    <t>Wooden Stirrers x 1000</t>
  </si>
  <si>
    <t>White Serviettes x 100</t>
  </si>
  <si>
    <t>No Fuss Packages</t>
  </si>
  <si>
    <t>Breakfast Package:</t>
  </si>
  <si>
    <t>Pastries</t>
  </si>
  <si>
    <t>8 Orange Juice Bottles</t>
  </si>
  <si>
    <t>Flask of Tea</t>
  </si>
  <si>
    <t>Flask of Coffee</t>
  </si>
  <si>
    <t>Mixed Sandwiches</t>
  </si>
  <si>
    <t>Mini Muffins</t>
  </si>
  <si>
    <t>6 Bags of Assorted Crisps</t>
  </si>
  <si>
    <t>500ml Still Water x 12</t>
  </si>
  <si>
    <t>Feed the Troops Package:</t>
  </si>
  <si>
    <t>Hot Drinks Starter Package:</t>
  </si>
  <si>
    <t>100 Teabags</t>
  </si>
  <si>
    <t>Hot Chocolate x 10 Sachets</t>
  </si>
  <si>
    <t>Hot Drinks Cups</t>
  </si>
  <si>
    <t>200 White Sugar Sticks</t>
  </si>
  <si>
    <t>240 Milk Portions</t>
  </si>
  <si>
    <t>Wooden Stirrers</t>
  </si>
  <si>
    <t>Kettle Hire</t>
  </si>
  <si>
    <t>Food and Drink Hygiene and Cleaning</t>
  </si>
  <si>
    <t>Blue Paper Roll</t>
  </si>
  <si>
    <t>Liquid Soap</t>
  </si>
  <si>
    <t>Multi Surface Cleaner</t>
  </si>
  <si>
    <t>Wipe Cloths x 6</t>
  </si>
  <si>
    <t>Glass Cleaner</t>
  </si>
  <si>
    <t>Refuse Sacks x 10</t>
  </si>
  <si>
    <t>Washing Up Bowl</t>
  </si>
  <si>
    <t>Washing Up Liquid</t>
  </si>
  <si>
    <t>Rubber Gloves</t>
  </si>
  <si>
    <t>Tea Towel</t>
  </si>
  <si>
    <t>Instant Coffee 250g</t>
  </si>
  <si>
    <t>Hygiene Package 1:</t>
  </si>
  <si>
    <t>Hygiene Package 2:</t>
  </si>
  <si>
    <t>Hygiene Package 3:</t>
  </si>
  <si>
    <t>Alcohol Handgel</t>
  </si>
  <si>
    <t>1 Box of Latex Gloves</t>
  </si>
  <si>
    <t>Sanitiser Spray</t>
  </si>
  <si>
    <t>Portable Handwash Basin</t>
  </si>
  <si>
    <t>Hygiene Package 4:</t>
  </si>
  <si>
    <t>Calibrated Temp Probe</t>
  </si>
  <si>
    <t>70 Antibac Prob Wipes</t>
  </si>
  <si>
    <t>Complete Hygiene Package:</t>
  </si>
  <si>
    <t>Order Contact
Last Name:</t>
  </si>
  <si>
    <t>•</t>
  </si>
  <si>
    <t>The service(s) will be installed as close as possible to the requested location.</t>
  </si>
  <si>
    <t>Final position of the service s the responsibility of the stand builder.</t>
  </si>
  <si>
    <t>Ramping over piped services will not be permitted for health &amp; safety reasons.</t>
  </si>
  <si>
    <t>Should the plan of the stand change at any point, please let us know immediately.</t>
  </si>
  <si>
    <t>Moving of any service after installation may incur additional cost.</t>
  </si>
  <si>
    <t>Please provide a plan of the stand indicating the required location of any of these services you may have ordered.</t>
  </si>
  <si>
    <t>You have ordered services that require installation on the stand.</t>
  </si>
  <si>
    <t>Square</t>
  </si>
  <si>
    <t>Rectangular</t>
  </si>
  <si>
    <t>Long</t>
  </si>
  <si>
    <t>"L"</t>
  </si>
  <si>
    <t xml:space="preserve"> Shape</t>
  </si>
  <si>
    <t>Stand Plan Creator</t>
  </si>
  <si>
    <r>
      <rPr>
        <b/>
        <sz val="14"/>
        <color rgb="FFE30613"/>
        <rFont val="Calibri"/>
        <family val="2"/>
        <scheme val="minor"/>
      </rPr>
      <t>Step 1</t>
    </r>
    <r>
      <rPr>
        <b/>
        <sz val="14"/>
        <rFont val="Calibri"/>
        <family val="2"/>
        <scheme val="minor"/>
      </rPr>
      <t xml:space="preserve">  Select the approximate shape of your stand:</t>
    </r>
  </si>
  <si>
    <r>
      <rPr>
        <b/>
        <sz val="14"/>
        <color rgb="FFE30613"/>
        <rFont val="Calibri"/>
        <family val="2"/>
        <scheme val="minor"/>
      </rPr>
      <t>Step 2</t>
    </r>
    <r>
      <rPr>
        <b/>
        <sz val="14"/>
        <rFont val="Calibri"/>
        <family val="2"/>
        <scheme val="minor"/>
      </rPr>
      <t xml:space="preserve">  Assign a number to each product that requires a location</t>
    </r>
  </si>
  <si>
    <t>In any order, assign each product that you have ordered to a number.</t>
  </si>
  <si>
    <t>If an ordered product does not appear in the list, it does not require plotting.</t>
  </si>
  <si>
    <t>Only one number should be assigned to each item.</t>
  </si>
  <si>
    <t>Internet Check</t>
  </si>
  <si>
    <t>Alternatively, you can enter "Hall wall", "Entrance", "Back of Stand" or similar.</t>
  </si>
  <si>
    <t>A</t>
  </si>
  <si>
    <t>B</t>
  </si>
  <si>
    <t/>
  </si>
  <si>
    <t>C</t>
  </si>
  <si>
    <t>D</t>
  </si>
  <si>
    <t xml:space="preserve">Remember to enter all ordered services. </t>
  </si>
  <si>
    <t>Enter the same number into as many squares as the quantity of each item you have ordered.</t>
  </si>
  <si>
    <t>For example, if you have ordered 2 x 10Mbps internet connections, and assigned them the number 1, you will need to enter the number 1 into two separate squares.</t>
  </si>
  <si>
    <t>If you require two services at the same location, use two squares next to each other in the grid.</t>
  </si>
  <si>
    <t>Neighbouring Stand:</t>
  </si>
  <si>
    <t>No. in Use?</t>
  </si>
  <si>
    <t>In Grid</t>
  </si>
  <si>
    <t>Missing</t>
  </si>
  <si>
    <t>Products</t>
  </si>
  <si>
    <t>Code</t>
  </si>
  <si>
    <t>Broadband Internet</t>
  </si>
  <si>
    <t>VLAN 1 Cable</t>
  </si>
  <si>
    <t>VLAN1</t>
  </si>
  <si>
    <t>VLAN 2 Cable</t>
  </si>
  <si>
    <t>VLAN2</t>
  </si>
  <si>
    <t>VLAN 3 Cable</t>
  </si>
  <si>
    <t>VLAN3</t>
  </si>
  <si>
    <t>Phone Line with Handset</t>
  </si>
  <si>
    <t>Handset</t>
  </si>
  <si>
    <t>Phone Line Only</t>
  </si>
  <si>
    <t>Phone</t>
  </si>
  <si>
    <t>PDQ Machine Line</t>
  </si>
  <si>
    <t>ISDN</t>
  </si>
  <si>
    <t>Water &amp; Waste</t>
  </si>
  <si>
    <t>WW</t>
  </si>
  <si>
    <t>Water Supply</t>
  </si>
  <si>
    <t>Water</t>
  </si>
  <si>
    <t>Waste Supply</t>
  </si>
  <si>
    <t>Waste</t>
  </si>
  <si>
    <t>Split Water 2nd Connection</t>
  </si>
  <si>
    <t>2nd Water</t>
  </si>
  <si>
    <t>Split Waste 2nd Connection</t>
  </si>
  <si>
    <t>2nd Waste</t>
  </si>
  <si>
    <t>Air</t>
  </si>
  <si>
    <t>Split Air 2nd Connection</t>
  </si>
  <si>
    <t>2nd Air</t>
  </si>
  <si>
    <t>Gas</t>
  </si>
  <si>
    <t>Split Gas 2nd Connection</t>
  </si>
  <si>
    <t>2nd Gas</t>
  </si>
  <si>
    <t>CCTV Cable</t>
  </si>
  <si>
    <t>Other (Office Approval)</t>
  </si>
  <si>
    <t>Other Points of Reference e.g. Hall Column:</t>
  </si>
  <si>
    <r>
      <rPr>
        <b/>
        <sz val="14"/>
        <color rgb="FFE30613"/>
        <rFont val="Calibri"/>
        <family val="2"/>
        <scheme val="minor"/>
      </rPr>
      <t>Step 3</t>
    </r>
    <r>
      <rPr>
        <b/>
        <sz val="14"/>
        <rFont val="Calibri"/>
        <family val="2"/>
        <scheme val="minor"/>
      </rPr>
      <t xml:space="preserve">  Add the names/numbers of your neighbouring stand in the space provided.
This is so we can orientate the plan.</t>
    </r>
  </si>
  <si>
    <r>
      <rPr>
        <b/>
        <sz val="14"/>
        <color rgb="FFE30613"/>
        <rFont val="Calibri"/>
        <family val="2"/>
        <scheme val="minor"/>
      </rPr>
      <t>Step 4</t>
    </r>
    <r>
      <rPr>
        <b/>
        <sz val="14"/>
        <rFont val="Calibri"/>
        <family val="2"/>
        <scheme val="minor"/>
      </rPr>
      <t xml:space="preserve">  Add the allocated numbers and letters (if any) into the grid within the border.</t>
    </r>
  </si>
  <si>
    <t>Shape List</t>
  </si>
  <si>
    <t>Selected
Code</t>
  </si>
  <si>
    <t>L Shape</t>
  </si>
  <si>
    <t>Legend</t>
  </si>
  <si>
    <t>Resource Code</t>
  </si>
  <si>
    <t>EI090</t>
  </si>
  <si>
    <t>EI093</t>
  </si>
  <si>
    <t>EIS01</t>
  </si>
  <si>
    <t>EI025</t>
  </si>
  <si>
    <t>EI027</t>
  </si>
  <si>
    <t>EI031</t>
  </si>
  <si>
    <t>70Mbps Broadband Internet</t>
  </si>
  <si>
    <t>EI033</t>
  </si>
  <si>
    <t>EI036</t>
  </si>
  <si>
    <t>EIS02</t>
  </si>
  <si>
    <t>EI010</t>
  </si>
  <si>
    <t>EI084</t>
  </si>
  <si>
    <t>EI072</t>
  </si>
  <si>
    <t>2711-01</t>
  </si>
  <si>
    <t>2711-03</t>
  </si>
  <si>
    <t>EI073</t>
  </si>
  <si>
    <t>Description</t>
  </si>
  <si>
    <t>Advanced Price</t>
  </si>
  <si>
    <t>Export Ungerbock Price List</t>
  </si>
  <si>
    <t>ADDARIEL</t>
  </si>
  <si>
    <t>RADIOARIEL</t>
  </si>
  <si>
    <t>TVAERIAL</t>
  </si>
  <si>
    <t>CCBARRIER10</t>
  </si>
  <si>
    <t>CCBARRINSTAL</t>
  </si>
  <si>
    <t>TENBARRIER</t>
  </si>
  <si>
    <t>WHEELCCBARR</t>
  </si>
  <si>
    <t>FLOORBOLT24</t>
  </si>
  <si>
    <t>FLOORBOLT8</t>
  </si>
  <si>
    <t>FLOORCHASE</t>
  </si>
  <si>
    <t>FLRCLRBLACK</t>
  </si>
  <si>
    <t>FSP07</t>
  </si>
  <si>
    <t>FSP02</t>
  </si>
  <si>
    <t>FSP04</t>
  </si>
  <si>
    <t>FSP05</t>
  </si>
  <si>
    <t>FSP03</t>
  </si>
  <si>
    <t>FSP01</t>
  </si>
  <si>
    <t>FSP06</t>
  </si>
  <si>
    <t>FSP08</t>
  </si>
  <si>
    <t>FSP10</t>
  </si>
  <si>
    <t>FSP09</t>
  </si>
  <si>
    <t>EI106</t>
  </si>
  <si>
    <t>EI107</t>
  </si>
  <si>
    <t>SG01</t>
  </si>
  <si>
    <t>WW534</t>
  </si>
  <si>
    <t>WW533</t>
  </si>
  <si>
    <t>WW523FP</t>
  </si>
  <si>
    <t>WW532</t>
  </si>
  <si>
    <t>WW521W</t>
  </si>
  <si>
    <t>WW524</t>
  </si>
  <si>
    <t>WW523SD</t>
  </si>
  <si>
    <t>WW523NA</t>
  </si>
  <si>
    <t>WW531</t>
  </si>
  <si>
    <t>CA607</t>
  </si>
  <si>
    <t>CA601</t>
  </si>
  <si>
    <t>NG702A</t>
  </si>
  <si>
    <t>NGGTST</t>
  </si>
  <si>
    <t>NG701</t>
  </si>
  <si>
    <t>SWRP02</t>
  </si>
  <si>
    <t>CW03</t>
  </si>
  <si>
    <t>CW02</t>
  </si>
  <si>
    <t>CW04</t>
  </si>
  <si>
    <t>CW15</t>
  </si>
  <si>
    <t>ULVSTANDFOG6</t>
  </si>
  <si>
    <t>ULVSTANDFOG2</t>
  </si>
  <si>
    <t>ULVSTANDFOG3</t>
  </si>
  <si>
    <t>ULVSTANDFOG4</t>
  </si>
  <si>
    <t>ULVSTANDFOG5</t>
  </si>
  <si>
    <t>CW07</t>
  </si>
  <si>
    <t>CW05</t>
  </si>
  <si>
    <t>CW06</t>
  </si>
  <si>
    <t>CW09</t>
  </si>
  <si>
    <t>CW10</t>
  </si>
  <si>
    <t>CW14</t>
  </si>
  <si>
    <t>CW13</t>
  </si>
  <si>
    <t>CW12</t>
  </si>
  <si>
    <t>CW11</t>
  </si>
  <si>
    <t>CW08</t>
  </si>
  <si>
    <t>5822976</t>
  </si>
  <si>
    <t>5544227</t>
  </si>
  <si>
    <t>5925089</t>
  </si>
  <si>
    <t>5133836</t>
  </si>
  <si>
    <t>5280652</t>
  </si>
  <si>
    <t>731200</t>
  </si>
  <si>
    <t>611102</t>
  </si>
  <si>
    <t>611400</t>
  </si>
  <si>
    <t>4312649</t>
  </si>
  <si>
    <t>4221122</t>
  </si>
  <si>
    <t>611200</t>
  </si>
  <si>
    <t>596602</t>
  </si>
  <si>
    <t>4230503</t>
  </si>
  <si>
    <t>761500</t>
  </si>
  <si>
    <t>776150</t>
  </si>
  <si>
    <t>BIN23</t>
  </si>
  <si>
    <t>BIN34</t>
  </si>
  <si>
    <t>3688543</t>
  </si>
  <si>
    <t>4152936</t>
  </si>
  <si>
    <t>4384302</t>
  </si>
  <si>
    <t>4170948</t>
  </si>
  <si>
    <t>4307627</t>
  </si>
  <si>
    <t>4969791</t>
  </si>
  <si>
    <t>4195886</t>
  </si>
  <si>
    <t>5897052</t>
  </si>
  <si>
    <t>5361604</t>
  </si>
  <si>
    <t>4910846</t>
  </si>
  <si>
    <t>4139719</t>
  </si>
  <si>
    <t>5434109</t>
  </si>
  <si>
    <t>5369043</t>
  </si>
  <si>
    <t>5375229</t>
  </si>
  <si>
    <t>3950663</t>
  </si>
  <si>
    <t>3730791</t>
  </si>
  <si>
    <t>4089565</t>
  </si>
  <si>
    <t>4102447</t>
  </si>
  <si>
    <t>3779028</t>
  </si>
  <si>
    <t>SPARK</t>
  </si>
  <si>
    <t>5387564</t>
  </si>
  <si>
    <t>662131</t>
  </si>
  <si>
    <t>4088716</t>
  </si>
  <si>
    <t>STILL</t>
  </si>
  <si>
    <t>3755360</t>
  </si>
  <si>
    <t>5399911</t>
  </si>
  <si>
    <t>5630424</t>
  </si>
  <si>
    <t>ICE1</t>
  </si>
  <si>
    <t>ICE</t>
  </si>
  <si>
    <t>5626365</t>
  </si>
  <si>
    <t>FLASK</t>
  </si>
  <si>
    <t>4161051</t>
  </si>
  <si>
    <t>4141015</t>
  </si>
  <si>
    <t>5048080</t>
  </si>
  <si>
    <t>5985732</t>
  </si>
  <si>
    <t>4257608</t>
  </si>
  <si>
    <t>4962949</t>
  </si>
  <si>
    <t>3951751</t>
  </si>
  <si>
    <t>4227729</t>
  </si>
  <si>
    <t>3569710</t>
  </si>
  <si>
    <t>5255071</t>
  </si>
  <si>
    <t>4090822</t>
  </si>
  <si>
    <t>5752432</t>
  </si>
  <si>
    <t>4033438</t>
  </si>
  <si>
    <t>522551</t>
  </si>
  <si>
    <t>4007010</t>
  </si>
  <si>
    <t>5311440</t>
  </si>
  <si>
    <t>506004</t>
  </si>
  <si>
    <t>SUGAR2</t>
  </si>
  <si>
    <t>MILK3</t>
  </si>
  <si>
    <t>FAIR3</t>
  </si>
  <si>
    <t>FAIR2</t>
  </si>
  <si>
    <t>BIS1</t>
  </si>
  <si>
    <t>BIS2</t>
  </si>
  <si>
    <t>COFFEE2</t>
  </si>
  <si>
    <t>F2U75</t>
  </si>
  <si>
    <t>CS 20</t>
  </si>
  <si>
    <t>F2U1</t>
  </si>
  <si>
    <t>F2U6</t>
  </si>
  <si>
    <t>F2U3</t>
  </si>
  <si>
    <t>F2U7</t>
  </si>
  <si>
    <t>CUT1</t>
  </si>
  <si>
    <t>GLA64</t>
  </si>
  <si>
    <t>GLA67</t>
  </si>
  <si>
    <t>GLA66</t>
  </si>
  <si>
    <t>GLA65</t>
  </si>
  <si>
    <t>ICT</t>
  </si>
  <si>
    <t>KETTLE1</t>
  </si>
  <si>
    <t>MUGS</t>
  </si>
  <si>
    <t>BUCK1</t>
  </si>
  <si>
    <t>WATER</t>
  </si>
  <si>
    <t>BUCK2</t>
  </si>
  <si>
    <t>WCWC</t>
  </si>
  <si>
    <t>DISP9A</t>
  </si>
  <si>
    <t>5912324</t>
  </si>
  <si>
    <t>3597668</t>
  </si>
  <si>
    <t>DISP10</t>
  </si>
  <si>
    <t>DISP21</t>
  </si>
  <si>
    <t>DISP4</t>
  </si>
  <si>
    <t>DISP15</t>
  </si>
  <si>
    <t>SNB</t>
  </si>
  <si>
    <t>DISP9</t>
  </si>
  <si>
    <t>DISP2</t>
  </si>
  <si>
    <t>DISP12</t>
  </si>
  <si>
    <t>DISP7</t>
  </si>
  <si>
    <t>CLEAN1</t>
  </si>
  <si>
    <t>CLEAN17</t>
  </si>
  <si>
    <t>CLEAN7</t>
  </si>
  <si>
    <t>CLEAN6</t>
  </si>
  <si>
    <t>CLEAN5</t>
  </si>
  <si>
    <t>CLEAN2</t>
  </si>
  <si>
    <t>CLEAN4</t>
  </si>
  <si>
    <t>CLEAN3</t>
  </si>
  <si>
    <t>CLEAN10</t>
  </si>
  <si>
    <t>AVMBPR15</t>
  </si>
  <si>
    <t>AVWL15HS</t>
  </si>
  <si>
    <t>AVWL15</t>
  </si>
  <si>
    <t>AVTS22</t>
  </si>
  <si>
    <t>AVFPD24</t>
  </si>
  <si>
    <t>AVFPD32LG</t>
  </si>
  <si>
    <t>AVFPD32S</t>
  </si>
  <si>
    <t>AVFPD43</t>
  </si>
  <si>
    <t>AVTS49</t>
  </si>
  <si>
    <t>AVFPD55</t>
  </si>
  <si>
    <t>AVTS55</t>
  </si>
  <si>
    <t>AVFPD65</t>
  </si>
  <si>
    <t>AVFPD75</t>
  </si>
  <si>
    <t>EI008</t>
  </si>
  <si>
    <t>AVFPD86</t>
  </si>
  <si>
    <t>AVFPD98</t>
  </si>
  <si>
    <t>EI58</t>
  </si>
  <si>
    <t>EI59</t>
  </si>
  <si>
    <t>EI57</t>
  </si>
  <si>
    <t>AVAIPADAIR2</t>
  </si>
  <si>
    <t>AVIPDFLRSTND</t>
  </si>
  <si>
    <t>AVUSHLF</t>
  </si>
  <si>
    <t>AVIPDTBLSTND</t>
  </si>
  <si>
    <t>AVUSTND</t>
  </si>
  <si>
    <t>F2U33</t>
  </si>
  <si>
    <t>F2U29</t>
  </si>
  <si>
    <t>F2U30</t>
  </si>
  <si>
    <t>F2U31</t>
  </si>
  <si>
    <t>F2U32</t>
  </si>
  <si>
    <t>F2U52</t>
  </si>
  <si>
    <t>F2U53</t>
  </si>
  <si>
    <t>CAT-5 Cable - 10 Metres</t>
  </si>
  <si>
    <t>CAT-5 Cable - 15 Metres</t>
  </si>
  <si>
    <t>Additional Gas Connection within 1 Metre
from Original Connection</t>
  </si>
  <si>
    <r>
      <t xml:space="preserve">Painting of Hall Floor a Colour then Back to Black
</t>
    </r>
    <r>
      <rPr>
        <sz val="11"/>
        <rFont val="Calibri"/>
        <family val="2"/>
        <scheme val="minor"/>
      </rPr>
      <t>24 Hours Advanced Notice Required.
Minimum Painting and Drying Time. Price per Metre</t>
    </r>
  </si>
  <si>
    <t>POA</t>
  </si>
  <si>
    <r>
      <t xml:space="preserve">Sprite Zero x 12
</t>
    </r>
    <r>
      <rPr>
        <sz val="12"/>
        <rFont val="Calibri"/>
        <family val="2"/>
        <scheme val="minor"/>
      </rPr>
      <t>500ml</t>
    </r>
  </si>
  <si>
    <t>5 Litre Flask of Hot Water</t>
  </si>
  <si>
    <t>Twining's Everyday Tea x 50 Bags</t>
  </si>
  <si>
    <t>Twining's Herbal &amp; Fruit Tea x 20 Bags</t>
  </si>
  <si>
    <t>Water Cooler Cups x 100</t>
  </si>
  <si>
    <t>Y</t>
  </si>
  <si>
    <t>Any Plotting?</t>
  </si>
  <si>
    <t>Plot?</t>
  </si>
  <si>
    <t>Ordered</t>
  </si>
  <si>
    <t xml:space="preserve">Sales &amp; Customer Support </t>
  </si>
  <si>
    <t>eventorders@thenec.co.uk</t>
  </si>
  <si>
    <r>
      <t xml:space="preserve">15" Windows Laptop
</t>
    </r>
    <r>
      <rPr>
        <sz val="11"/>
        <rFont val="Calibri"/>
        <family val="2"/>
        <scheme val="minor"/>
      </rPr>
      <t>HP 255 G7</t>
    </r>
  </si>
  <si>
    <r>
      <t xml:space="preserve">15" High-Spec Windows Laptop
</t>
    </r>
    <r>
      <rPr>
        <sz val="11"/>
        <rFont val="Calibri"/>
        <family val="2"/>
        <scheme val="minor"/>
      </rPr>
      <t>MSI MS-17A1 GT3VR Titan</t>
    </r>
  </si>
  <si>
    <r>
      <t xml:space="preserve">22" Touchscreen
</t>
    </r>
    <r>
      <rPr>
        <sz val="11"/>
        <rFont val="Calibri"/>
        <family val="2"/>
        <scheme val="minor"/>
      </rPr>
      <t>iiyama T225MTS - Requires Laptop</t>
    </r>
  </si>
  <si>
    <r>
      <t xml:space="preserve">24" Display Screen
</t>
    </r>
    <r>
      <rPr>
        <sz val="11"/>
        <rFont val="Calibri"/>
        <family val="2"/>
        <scheme val="minor"/>
      </rPr>
      <t>iiyama E2480HS</t>
    </r>
  </si>
  <si>
    <r>
      <t xml:space="preserve">32" Display Screen
</t>
    </r>
    <r>
      <rPr>
        <sz val="11"/>
        <rFont val="Calibri"/>
        <family val="2"/>
        <scheme val="minor"/>
      </rPr>
      <t>Samsung ME32C</t>
    </r>
  </si>
  <si>
    <r>
      <t xml:space="preserve">32" Display Screen
</t>
    </r>
    <r>
      <rPr>
        <sz val="11"/>
        <rFont val="Calibri"/>
        <family val="2"/>
        <scheme val="minor"/>
      </rPr>
      <t>LG 32SM5KD</t>
    </r>
  </si>
  <si>
    <r>
      <t xml:space="preserve">43" Display Screen
</t>
    </r>
    <r>
      <rPr>
        <sz val="11"/>
        <rFont val="Calibri"/>
        <family val="2"/>
        <scheme val="minor"/>
      </rPr>
      <t>LG 43SM5KD</t>
    </r>
  </si>
  <si>
    <r>
      <t xml:space="preserve">55" Display Screen
</t>
    </r>
    <r>
      <rPr>
        <sz val="11"/>
        <rFont val="Calibri"/>
        <family val="2"/>
        <scheme val="minor"/>
      </rPr>
      <t>LG 55SM5KC/SM5KE</t>
    </r>
  </si>
  <si>
    <r>
      <t xml:space="preserve">65" Display Screen
</t>
    </r>
    <r>
      <rPr>
        <sz val="11"/>
        <rFont val="Calibri"/>
        <family val="2"/>
        <scheme val="minor"/>
      </rPr>
      <t>LG 65UH5C</t>
    </r>
  </si>
  <si>
    <r>
      <t xml:space="preserve">15.4" MacBook Pro Retina
</t>
    </r>
    <r>
      <rPr>
        <sz val="11"/>
        <rFont val="Calibri"/>
        <family val="2"/>
        <scheme val="minor"/>
      </rPr>
      <t>Core i7, 1000GB SSD</t>
    </r>
  </si>
  <si>
    <r>
      <t xml:space="preserve">iPad Air 2
</t>
    </r>
    <r>
      <rPr>
        <sz val="11"/>
        <rFont val="Calibri"/>
        <family val="2"/>
        <scheme val="minor"/>
      </rPr>
      <t>32GB</t>
    </r>
  </si>
  <si>
    <r>
      <t xml:space="preserve">75" Display Screen
</t>
    </r>
    <r>
      <rPr>
        <sz val="11"/>
        <rFont val="Calibri"/>
        <family val="2"/>
        <scheme val="minor"/>
      </rPr>
      <t>LG 75UM3C/UH5E</t>
    </r>
  </si>
  <si>
    <r>
      <t xml:space="preserve">86" Display Screen
</t>
    </r>
    <r>
      <rPr>
        <sz val="11"/>
        <rFont val="Calibri"/>
        <family val="2"/>
        <scheme val="minor"/>
      </rPr>
      <t>LG 86UH5E</t>
    </r>
  </si>
  <si>
    <r>
      <t xml:space="preserve">98" Display Screen
</t>
    </r>
    <r>
      <rPr>
        <sz val="11"/>
        <rFont val="Calibri"/>
        <family val="2"/>
        <scheme val="minor"/>
      </rPr>
      <t>98LS95A/LS95D</t>
    </r>
  </si>
  <si>
    <t>Stand Plan Statement:</t>
  </si>
  <si>
    <t>Yes</t>
  </si>
  <si>
    <t>No</t>
  </si>
  <si>
    <t>THE CUSTOMER'S ATTENTION IS PARTICULARLY DRAWN TO THE PROVISIONS OF clause 8</t>
  </si>
  <si>
    <t>NEC Supply of Services Terms &amp; Conditions</t>
  </si>
  <si>
    <t>Extinguishers</t>
  </si>
  <si>
    <t>Mixed Platter</t>
  </si>
  <si>
    <t>Food &amp; Drink Hygiene and Cleaning</t>
  </si>
  <si>
    <t>Hygiene Packages</t>
  </si>
  <si>
    <t>Error?</t>
  </si>
  <si>
    <t>From hanging banners to branded facia, wall cladding to floor vinyl,
our experienced in-house team will help you transform your space with great looking
graphics produced, delivered and installed ready for the event.
Ask for a copy of our Exhibitor Graphics Brochure to see the whole range of products available.</t>
  </si>
  <si>
    <r>
      <rPr>
        <b/>
        <sz val="20"/>
        <color rgb="FFE30613"/>
        <rFont val="Calibri"/>
        <family val="2"/>
        <scheme val="minor"/>
      </rPr>
      <t>Stand out from the crowd…</t>
    </r>
    <r>
      <rPr>
        <b/>
        <sz val="18"/>
        <color rgb="FFE30613"/>
        <rFont val="Calibri"/>
        <family val="2"/>
        <scheme val="minor"/>
      </rPr>
      <t xml:space="preserve">
</t>
    </r>
    <r>
      <rPr>
        <b/>
        <sz val="14"/>
        <rFont val="Calibri"/>
        <family val="2"/>
        <scheme val="minor"/>
      </rPr>
      <t>Make a real statement with attention-grabbing Graphics.</t>
    </r>
  </si>
  <si>
    <t>…Rise above the competition.</t>
  </si>
  <si>
    <r>
      <t xml:space="preserve">From primary rigging points to lighting truss and complex structures. Let our Technical Sales team help you plan the most efficient way of delivering your stand rigging requirements.
Email </t>
    </r>
    <r>
      <rPr>
        <b/>
        <sz val="14"/>
        <color rgb="FFE30613"/>
        <rFont val="Calibri"/>
        <family val="2"/>
        <scheme val="minor"/>
      </rPr>
      <t>technicalsales@thenec.co.uk</t>
    </r>
    <r>
      <rPr>
        <b/>
        <sz val="14"/>
        <rFont val="Calibri"/>
        <family val="2"/>
        <scheme val="minor"/>
      </rPr>
      <t xml:space="preserve"> for a Rigging Enquiry Form.
</t>
    </r>
    <r>
      <rPr>
        <b/>
        <sz val="12"/>
        <rFont val="Calibri"/>
        <family val="2"/>
        <scheme val="minor"/>
      </rPr>
      <t>Please note that rigging for your event will be subject to Organiser approval.</t>
    </r>
  </si>
  <si>
    <t>Get closer to the action with Exhibitor Advantage Parking</t>
  </si>
  <si>
    <t>Available for most events, this service give you access to a designated parking area right behind the exhibition hall, giving you easy access to both the event and your vehicle at any time during the open times of the show.</t>
  </si>
  <si>
    <t>Book online through our website:</t>
  </si>
  <si>
    <r>
      <rPr>
        <sz val="14"/>
        <color theme="1"/>
        <rFont val="Calibri"/>
        <family val="2"/>
        <scheme val="minor"/>
      </rPr>
      <t xml:space="preserve">Advantage parking is available for cars and people carriers only: 
no vans are allowed.
If your event is not listed on the parking website two months prior to open, Advantage Parking may not be available for your show.
</t>
    </r>
    <r>
      <rPr>
        <sz val="12"/>
        <color theme="1"/>
        <rFont val="Calibri"/>
        <family val="2"/>
        <scheme val="minor"/>
      </rPr>
      <t xml:space="preserve">
</t>
    </r>
    <r>
      <rPr>
        <b/>
        <sz val="14"/>
        <color rgb="FFE30613"/>
        <rFont val="Calibri"/>
        <family val="2"/>
        <scheme val="minor"/>
      </rPr>
      <t>Space is limited, so book early to avoid disappointment!</t>
    </r>
  </si>
  <si>
    <r>
      <t xml:space="preserve">Additional IP Address
</t>
    </r>
    <r>
      <rPr>
        <sz val="10"/>
        <rFont val="Calibri"/>
        <family val="2"/>
        <scheme val="minor"/>
      </rPr>
      <t>Support connection of additional device to original ordered connection.</t>
    </r>
  </si>
  <si>
    <r>
      <t xml:space="preserve">VLAN Connection
</t>
    </r>
    <r>
      <rPr>
        <sz val="12"/>
        <rFont val="Calibri"/>
        <family val="2"/>
        <scheme val="minor"/>
      </rPr>
      <t>Minimum Order of 2</t>
    </r>
  </si>
  <si>
    <t>1200 Litre Euro Waste Bin</t>
  </si>
  <si>
    <t>Container hire and waste disposal. Larger skips are available on request.
Some items will require a Waste Transfer note to be completed on site prior to collection.</t>
  </si>
  <si>
    <r>
      <t xml:space="preserve">1.7 Litre Kettle ~
</t>
    </r>
    <r>
      <rPr>
        <sz val="12"/>
        <rFont val="Calibri"/>
        <family val="2"/>
        <scheme val="minor"/>
      </rPr>
      <t>Power: 2kw</t>
    </r>
  </si>
  <si>
    <r>
      <t xml:space="preserve">Nespresso Machine Hire ~
</t>
    </r>
    <r>
      <rPr>
        <sz val="12"/>
        <rFont val="Calibri"/>
        <family val="2"/>
        <scheme val="minor"/>
      </rPr>
      <t>Supplies for Approx. 100</t>
    </r>
  </si>
  <si>
    <t>Equipment is hire only. Missing and/or damaged equipment will incur additional charge.</t>
  </si>
  <si>
    <t>TV Stand with Shelf</t>
  </si>
  <si>
    <r>
      <rPr>
        <sz val="14"/>
        <color rgb="FFE30613"/>
        <rFont val="Calibri"/>
        <family val="2"/>
        <scheme val="minor"/>
      </rPr>
      <t xml:space="preserve">International: </t>
    </r>
    <r>
      <rPr>
        <b/>
        <sz val="14"/>
        <color rgb="FFE30613"/>
        <rFont val="Calibri"/>
        <family val="2"/>
        <scheme val="minor"/>
      </rPr>
      <t>044 121 767 2357</t>
    </r>
  </si>
  <si>
    <t>Order Summary</t>
  </si>
  <si>
    <t>Once you have completed your order, check back here for a summary.</t>
  </si>
  <si>
    <t>Internet &amp; Connectivity</t>
  </si>
  <si>
    <t>Floor Work and Bolting</t>
  </si>
  <si>
    <t>Stand Cleaning</t>
  </si>
  <si>
    <t>Payment Details Blank?</t>
  </si>
  <si>
    <t>Declaration Blank?</t>
  </si>
  <si>
    <t>Missing Count &gt;0</t>
  </si>
  <si>
    <t>In Use &gt;0</t>
  </si>
  <si>
    <t>Stand Plan Status…</t>
  </si>
  <si>
    <t>Total Cost</t>
  </si>
  <si>
    <t>Important Information</t>
  </si>
  <si>
    <t>When assigning a number to an internet connection, please enter the speed.</t>
  </si>
  <si>
    <t>Enter the assigned number of the item into any square within the stand area.</t>
  </si>
  <si>
    <t>Some items on your order may require plotting on the stand.</t>
  </si>
  <si>
    <r>
      <t xml:space="preserve">Review and complete the </t>
    </r>
    <r>
      <rPr>
        <i/>
        <sz val="14"/>
        <color theme="1"/>
        <rFont val="Calibri"/>
        <family val="2"/>
        <scheme val="minor"/>
      </rPr>
      <t xml:space="preserve">Stand Plan </t>
    </r>
    <r>
      <rPr>
        <sz val="14"/>
        <color theme="1"/>
        <rFont val="Calibri"/>
        <family val="2"/>
        <scheme val="minor"/>
      </rPr>
      <t>section if you have ordered a service that requires installation on the stand.</t>
    </r>
  </si>
  <si>
    <r>
      <t xml:space="preserve">Applied to orders placed from 13 full days prior to the start of the </t>
    </r>
    <r>
      <rPr>
        <i/>
        <sz val="14"/>
        <color theme="1"/>
        <rFont val="Calibri"/>
        <family val="2"/>
        <scheme val="minor"/>
      </rPr>
      <t>Licence Period</t>
    </r>
    <r>
      <rPr>
        <sz val="14"/>
        <color theme="1"/>
        <rFont val="Calibri"/>
        <family val="2"/>
        <scheme val="minor"/>
      </rPr>
      <t xml:space="preserve">*, until (and including) the day before the </t>
    </r>
    <r>
      <rPr>
        <i/>
        <sz val="14"/>
        <color theme="1"/>
        <rFont val="Calibri"/>
        <family val="2"/>
        <scheme val="minor"/>
      </rPr>
      <t>Licence Period</t>
    </r>
    <r>
      <rPr>
        <sz val="14"/>
        <color theme="1"/>
        <rFont val="Calibri"/>
        <family val="2"/>
        <scheme val="minor"/>
      </rPr>
      <t xml:space="preserve"> begins.</t>
    </r>
  </si>
  <si>
    <t>https://parking.thenec.co.uk/NECBirminghamexhBooking/?fresh_start=y</t>
  </si>
  <si>
    <t>You will need to know your hall and stand number.</t>
  </si>
  <si>
    <t>0121 767 3253 (Option 1)</t>
  </si>
  <si>
    <t>Vegetarian Sandwich Platter</t>
  </si>
  <si>
    <t>551088</t>
  </si>
  <si>
    <t>Mixed Wrap Platter</t>
  </si>
  <si>
    <t>Vegetarian Wrap Platter</t>
  </si>
  <si>
    <r>
      <rPr>
        <b/>
        <sz val="12"/>
        <rFont val="Calibri"/>
        <family val="2"/>
        <scheme val="minor"/>
      </rPr>
      <t>Pravha x 12</t>
    </r>
    <r>
      <rPr>
        <b/>
        <sz val="14"/>
        <rFont val="Calibri"/>
        <family val="2"/>
        <scheme val="minor"/>
      </rPr>
      <t xml:space="preserve">
</t>
    </r>
    <r>
      <rPr>
        <sz val="12"/>
        <rFont val="Calibri"/>
        <family val="2"/>
        <scheme val="minor"/>
      </rPr>
      <t>330ml Bottles #</t>
    </r>
  </si>
  <si>
    <r>
      <rPr>
        <b/>
        <sz val="12"/>
        <rFont val="Calibri"/>
        <family val="2"/>
        <scheme val="minor"/>
      </rPr>
      <t>Pravha x 24</t>
    </r>
    <r>
      <rPr>
        <b/>
        <sz val="14"/>
        <rFont val="Calibri"/>
        <family val="2"/>
        <scheme val="minor"/>
      </rPr>
      <t xml:space="preserve">
</t>
    </r>
    <r>
      <rPr>
        <sz val="12"/>
        <rFont val="Calibri"/>
        <family val="2"/>
        <scheme val="minor"/>
      </rPr>
      <t>330ml Bottles #</t>
    </r>
  </si>
  <si>
    <r>
      <t xml:space="preserve">Coors Light x 12
</t>
    </r>
    <r>
      <rPr>
        <sz val="12"/>
        <rFont val="Calibri"/>
        <family val="2"/>
        <scheme val="minor"/>
      </rPr>
      <t>330ml Bottles #</t>
    </r>
  </si>
  <si>
    <r>
      <t xml:space="preserve">Coors Light x 24
</t>
    </r>
    <r>
      <rPr>
        <sz val="12"/>
        <rFont val="Calibri"/>
        <family val="2"/>
        <scheme val="minor"/>
      </rPr>
      <t>330ml Bottles #</t>
    </r>
  </si>
  <si>
    <r>
      <t xml:space="preserve">Corona x 12
</t>
    </r>
    <r>
      <rPr>
        <sz val="12"/>
        <rFont val="Calibri"/>
        <family val="2"/>
        <scheme val="minor"/>
      </rPr>
      <t>330ml Bottles #</t>
    </r>
  </si>
  <si>
    <r>
      <t xml:space="preserve">Corona x 24
</t>
    </r>
    <r>
      <rPr>
        <sz val="12"/>
        <rFont val="Calibri"/>
        <family val="2"/>
        <scheme val="minor"/>
      </rPr>
      <t>330ml Bottles #</t>
    </r>
  </si>
  <si>
    <r>
      <t xml:space="preserve">Caffery's x 24
</t>
    </r>
    <r>
      <rPr>
        <sz val="12"/>
        <rFont val="Calibri"/>
        <family val="2"/>
        <scheme val="minor"/>
      </rPr>
      <t>440ml Cans</t>
    </r>
  </si>
  <si>
    <r>
      <t xml:space="preserve">Rekorderlig Apple Cider x 15
</t>
    </r>
    <r>
      <rPr>
        <sz val="12"/>
        <rFont val="Calibri"/>
        <family val="2"/>
        <scheme val="minor"/>
      </rPr>
      <t>500ml Bottles #</t>
    </r>
  </si>
  <si>
    <r>
      <t xml:space="preserve">Baco Seta Prosecco Extra Dry
</t>
    </r>
    <r>
      <rPr>
        <sz val="12"/>
        <rFont val="Calibri"/>
        <family val="2"/>
        <scheme val="minor"/>
      </rPr>
      <t>Bottle</t>
    </r>
  </si>
  <si>
    <r>
      <t xml:space="preserve">Solandia Nero d'Avola
</t>
    </r>
    <r>
      <rPr>
        <sz val="12"/>
        <rFont val="Calibri"/>
        <family val="2"/>
        <scheme val="minor"/>
      </rPr>
      <t>Bottle</t>
    </r>
  </si>
  <si>
    <r>
      <t xml:space="preserve">Pontebello Pinot Grigio, Venezie
</t>
    </r>
    <r>
      <rPr>
        <sz val="12"/>
        <rFont val="Calibri"/>
        <family val="2"/>
        <scheme val="minor"/>
      </rPr>
      <t>Bottle</t>
    </r>
  </si>
  <si>
    <r>
      <t xml:space="preserve">Lunaris By Callis Malbec San Juan 
</t>
    </r>
    <r>
      <rPr>
        <sz val="12"/>
        <rFont val="Calibri"/>
        <family val="2"/>
        <scheme val="minor"/>
      </rPr>
      <t>Bottle</t>
    </r>
  </si>
  <si>
    <r>
      <t xml:space="preserve"> Finca Las Moras Seremos Torrontes San Juan
</t>
    </r>
    <r>
      <rPr>
        <sz val="12"/>
        <rFont val="Calibri"/>
        <family val="2"/>
        <scheme val="minor"/>
      </rPr>
      <t>Bottle</t>
    </r>
  </si>
  <si>
    <r>
      <t xml:space="preserve">Monte Verde Merlot Rose (Central Valley)
</t>
    </r>
    <r>
      <rPr>
        <sz val="12"/>
        <rFont val="Calibri"/>
        <family val="2"/>
        <scheme val="minor"/>
      </rPr>
      <t>Bottle</t>
    </r>
  </si>
  <si>
    <r>
      <t xml:space="preserve">Monte Verde Sauvignon Blanc (Central Valley)
</t>
    </r>
    <r>
      <rPr>
        <sz val="12"/>
        <rFont val="Calibri"/>
        <family val="2"/>
        <scheme val="minor"/>
      </rPr>
      <t>Bottle</t>
    </r>
  </si>
  <si>
    <r>
      <t xml:space="preserve">Sea Salted Crisps
</t>
    </r>
    <r>
      <rPr>
        <sz val="12"/>
        <rFont val="Calibri"/>
        <family val="2"/>
        <scheme val="minor"/>
      </rPr>
      <t>6 x 40g</t>
    </r>
  </si>
  <si>
    <t>All Items Contained in
Packages 1-4</t>
  </si>
  <si>
    <t>Plastic Tumblers</t>
  </si>
  <si>
    <t>5890175</t>
  </si>
  <si>
    <r>
      <t xml:space="preserve">Monte Verde Merlot (Central Valley) Merlot </t>
    </r>
    <r>
      <rPr>
        <sz val="12"/>
        <rFont val="Calibri"/>
        <family val="2"/>
        <scheme val="minor"/>
      </rPr>
      <t>Bottle</t>
    </r>
  </si>
  <si>
    <r>
      <t xml:space="preserve">PDQ Machine Package
</t>
    </r>
    <r>
      <rPr>
        <b/>
        <sz val="11"/>
        <rFont val="Calibri"/>
        <family val="2"/>
        <scheme val="minor"/>
      </rPr>
      <t xml:space="preserve">Includes: Terminal; Data Line; and Power
</t>
    </r>
    <r>
      <rPr>
        <sz val="11"/>
        <rFont val="Calibri"/>
        <family val="2"/>
        <scheme val="minor"/>
      </rPr>
      <t>(UK Merchant ID Required)</t>
    </r>
  </si>
  <si>
    <r>
      <rPr>
        <b/>
        <sz val="10"/>
        <color theme="1"/>
        <rFont val="Calibri"/>
        <family val="2"/>
        <scheme val="minor"/>
      </rPr>
      <t xml:space="preserve">1. INTERPRETATION 
1.1 Definitions: 
</t>
    </r>
    <r>
      <rPr>
        <sz val="10"/>
        <color theme="1"/>
        <rFont val="Calibri"/>
        <family val="2"/>
        <scheme val="minor"/>
      </rPr>
      <t xml:space="preserve">Business Day: a day other than a Saturday, Sunday or public holiday in England when banks in London are open for business. Charges: the charges payable by the Customer for the supply of the Services in accordance with clause 6 and based on NEC’s charges at the time of the Order Confirmation and any charges payable for Specific Services. Conditions: these terms and conditions are amended from time to time in accordance with clause 11.5. Contract: the contract between NEC and the Customer for the supply of Services in accordance with these Conditions. Customer: the person or firm who purchases Services from NEC. Customer Stand: the stand or suite of the Customer at which the Services will be provided.  Deliverables: the deliverables set out in the Order produced by NEC for the Customer. Delivery: the transfer of physical possession of the Equipment to the Customer at the Customer. Equipment: the items of equipment to be hired to the Customer as detailed in the Order, all substitutions, replacements or renewals of such equipment and all related accessories, manuals and instructions provided for it. Hire Period: the period of hire as set out in the Order. Intellectual Property Rights: patents, rights to inventions, copyright and related rights, trade marks, business names and domain names, rights in get-up, goodwill and the right to sue for passing off, rights in designs, database rights, rights to use, and protect the confidentiality of, confidential information (including know-how), and all other intellectual property rights, in each case whether registered or unregistered and including all applications and rights to apply for and be granted, renewals or extensions of, and rights to claim priority from, such rights and all similar or equivalent rights or forms of protection which subsist or will subsist now or in the future in any part of the world. NEC: The National Exhibition Centre Limited, registered in England and Wales with company number 979395. Order: the Customer's order for Services as set out in the Customer's completed Order Form supplied to NEC via email or telephone, or overleaf, as the case may be. The Customer’s Order must be by way of completion of NEC Product and Services Order Form produced by NEC to the Customer and as updated by NEC from time to time. Order Confirmation: NEC’s written confirmation of the Order. Order Form: NEC’s standard order form titled ‘Products and Services Order Form’. Services: the services, including the Deliverables, to be supplied by NEC to the Customer, as set out in the Order Confirmation. 
1.2 Interpretation: 
(a) A reference to a statute or statutory provision is a reference to it as amended or re-enacted. A reference to a statute or statutory provision includes any subordinate legislation made under that statute or statutory provision, as amended or re-enacted. 
(b) Any phrase introduced by the terms including, include, in particular or any similar expression, shall be construed as illustrative and shall not limit the sense of the words preceding those terms. 
(c) A reference to writing or written includes email.  </t>
    </r>
  </si>
  <si>
    <r>
      <rPr>
        <b/>
        <sz val="10"/>
        <color theme="1"/>
        <rFont val="Calibri"/>
        <family val="2"/>
        <scheme val="minor"/>
      </rPr>
      <t xml:space="preserve">2. BASIS OF CONTRACT 
</t>
    </r>
    <r>
      <rPr>
        <sz val="10"/>
        <color theme="1"/>
        <rFont val="Calibri"/>
        <family val="2"/>
        <scheme val="minor"/>
      </rPr>
      <t xml:space="preserve">2.1 The Order constitutes an offer by the Customer to purchase Services in accordance with these Conditions, which the NEC is free to accept or decline at its absolute discretion.  
2.2 The Order shall only be deemed to be accepted when NEC issues an Order Confirmation at which point and on which date the Contract shall come into existence (Commencement Date).  
2.3 Any samples, drawings, descriptive matter or advertising issued by NEC, and any descriptions or illustrations contained in NEC's catalogues or brochures, are issued or published for the sole purpose of giving an approximate idea of the Services described in them. They shall not form part of the Contract or have any contractual force.  
2.4 These Conditions apply to the Contract to the exclusion of any other terms that the Customer seeks to impose or incorporate, or which are implied by trade, custom, practice or course of dealing. 
2.5 Any quotation given by NEC shall not constitute an offer and is only valid for a period of 2 Business Days from its date of issue. </t>
    </r>
  </si>
  <si>
    <r>
      <rPr>
        <b/>
        <sz val="10"/>
        <color theme="1"/>
        <rFont val="Calibri"/>
        <family val="2"/>
        <scheme val="minor"/>
      </rPr>
      <t xml:space="preserve">3. SUPPLY OF SERVICES 
</t>
    </r>
    <r>
      <rPr>
        <sz val="10"/>
        <color theme="1"/>
        <rFont val="Calibri"/>
        <family val="2"/>
        <scheme val="minor"/>
      </rPr>
      <t xml:space="preserve">3.2 NEC shall use all reasonable endeavours to meet any performance dates specified in the Order Confirmation, but any such dates shall be estimates only and time shall not be of the essence for performance of the Services.
3.3 NEC shall have the right to make any changes to the Services which are necessary to comply with any applicable law or safety requirement, or which do not materially affect the nature or quality of the Services, and NEC shall notify the Customer in any such event.
3.4 NEC warrants to the Customer that the Services will be provided using reasonable care and skill.  </t>
    </r>
  </si>
  <si>
    <r>
      <rPr>
        <b/>
        <sz val="10"/>
        <color theme="1"/>
        <rFont val="Calibri"/>
        <family val="2"/>
        <scheme val="minor"/>
      </rPr>
      <t xml:space="preserve">4. ADDITIONAL TERMS APPLICABLE TO THE HIRE OF EQUIPMENT 
</t>
    </r>
    <r>
      <rPr>
        <sz val="10"/>
        <color theme="1"/>
        <rFont val="Calibri"/>
        <family val="2"/>
        <scheme val="minor"/>
      </rPr>
      <t xml:space="preserve">4.1 NEC shall hire the Equipment to the Customer for use at the Customer Stand during the Hire Period subject to the terms and conditions of the Contract. 
4.2 Delivery 
(a) Delivery of the Equipment shall be made by or on behalf of NEC. NEC shall use all reasonable endeavours to effect Delivery by the date and time agreed between the parties. Risk shall transfer in accordance with clause 4.3 of the Contract. 
(b) The Customer shall procure that a duly authorised representative of the Customer shall be present at the Delivery of the Equipment. Acceptance of Delivery by such representative shall constitute conclusive evidence that the Customer has examined the Equipment and has found it to be in good condition, complete and fit in every way for the purpose for which it is intended. If required NEC, the Customer's duly authorised representative shall sign a receipt confirming such acceptance.
4.3 Title and Risk 
(a) The Equipment shall at all times remain the property of NEC, and the Customer shall have no right, title or interest in or to the Equipment (save the right to possession and use of the Equipment subject to the terms and conditions of the Contract).  
(b) The risk of loss, theft, damage or destruction of the Equipment shall pass to the Customer on Delivery. The Equipment shall remain at the sole risk of the Customer during the Hire Period and any further term during which the Equipment is in the possession, custody or control of the Customer until such time as the Equipment is collected by NEC.  
(c) The Customer shall give immediate written notice to NEC in the event of any loss, accident or damage to the Equipment arising out of or in connection with the Customer's possession or use of the Equipment and indemnify NEC in respect of any loss of or damage to the Equipment. </t>
    </r>
  </si>
  <si>
    <r>
      <rPr>
        <b/>
        <sz val="10"/>
        <color theme="1"/>
        <rFont val="Calibri"/>
        <family val="2"/>
        <scheme val="minor"/>
      </rPr>
      <t xml:space="preserve">5. CUSTOMER'S OBLIGATIONS  
</t>
    </r>
    <r>
      <rPr>
        <sz val="10"/>
        <color theme="1"/>
        <rFont val="Calibri"/>
        <family val="2"/>
        <scheme val="minor"/>
      </rPr>
      <t xml:space="preserve">5.1 The Customer shall: 
(a) ensure that the Order is complete and accurate; 
(b) co-operate with NEC in all matters relating to the Services; 
(c) provide NEC, its employees, agents, consultants and subcontractors, with access to the Customer Stand and other facilities as reasonably required by NEC; 
(d) provide NEC with such information and materials as NEC may reasonably require in order to supply the Services, and ensure that such information is accurate in all material respects;  
(e) prepare the Customer Stand for the supply of the Services; 
(f) obtain and maintain all necessary licences, permissions and consents which may be required before the date on which the Services are to start; 
(g) comply with any additional obligations as set out in the Order; 
(h) ensure that the Equipment is kept and operated in a suitable environment, used only for the purposes for which it was designed, and operated in a proper manner by trained competent staff in accordance with any operating instructions; 
(i) take such steps (including compliance with all safety and usage instructions provided by NEC) as may be necessary to ensure that the Equipment is at all times safe and without risk to health when it is being used; 
(j) make no alteration to the Equipment; 
(k) not move or attempt to move any part of the Equipment to any other location without NEC's prior written consent; and 
(l) allow NEC or its representatives access to the Customer Stand for the purpose of removing the Equipment at the end of the Hire Period or earlier where the Customer requests earlier collection or on earlier termination of the Contract.
5.2 If NEC's performance of any of its obligations under the Contract is prevented or delayed by any act or omission by the Customer or failure by the Customer to perform any relevant obligation (Customer Default): 
(a) NEC shall without limiting its other rights or remedies have the right to suspend performance of the Services until the Customer remedies the Customer Default, and to rely on the Customer Default to relieve it from the performance of any of its obligations to the extent the Customer Default prevents or delays NEC's performance of any of its obligations; 
(b) NEC shall not be liable for any costs or losses sustained or incurred by the Customer arising directly or indirectly from the NEC's failure or delay to perform any of its obligations as set out in this clause 5.2; and  
(c) the Customer shall reimburse NEC on written demand for any costs or losses sustained or incurred by NEC arising directly or indirectly from the Customer Default. 
5.3 The Customer acknowledges that NEC shall not be responsible for any loss of or damage to Equipment arising out of or in connection with any negligence, misuse, mishandling of the Equipment or otherwise caused by the Customer or its officers, employees, agents and contractors, and the Customer undertakes to indemnify NEC on demand against the same, and against all losses, liabilities, claims, damages, costs or expenses of whatever nature otherwise arising out of or in connection with any failure by the Customer to comply with the terms of the Contract. </t>
    </r>
  </si>
  <si>
    <r>
      <rPr>
        <b/>
        <sz val="10"/>
        <color theme="1"/>
        <rFont val="Calibri"/>
        <family val="2"/>
        <scheme val="minor"/>
      </rPr>
      <t xml:space="preserve">6. CHARGES AND PAYMENT 
</t>
    </r>
    <r>
      <rPr>
        <sz val="10"/>
        <color theme="1"/>
        <rFont val="Calibri"/>
        <family val="2"/>
        <scheme val="minor"/>
      </rPr>
      <t xml:space="preserve">6.1 The Charges for the Services shall be as detailed in the NEC Product and Services Order Form which is in force as at the date of the Order Confirmation. In the event that prices are increased between the date of the Order and the date of issue of an Order Confirmation, NEC will notify the Customer of any price increase prior to confirming the Order.
6.2 The Charges shall become due for payment by the Customer immediately on the date of the Order Confirmation. NEC shall supply the Customer with an invoice for the Charges at the same time as issuing the Order Confirmation to the Customer. Where the Customer has provided bank or credit card details with the Order, the Customer authorises NEC to take payment using the payment details supplied by the Customer immediately upon confirming the Order. 
6.3 All amounts payable by the Customer under the Contract are exclusive of amounts in respect of value added tax chargeable for the time being (VAT). Where any taxable supply for VAT purposes is made under the Contract by NEC to the Customer, the Customer shall, on receipt of a valid VAT invoice from NEC, pay to NEC such additional amounts in respect of VAT as are chargeable on the supply of the Services at the same time as payment is due for the supply of the Services. 
6.4 If the Customer fails to make any payment due to NEC under the Contract by the due date for payment, then the Customer shall pay interest on the overdue amount at the rate of 4% per cent per annum above the National Westminster Bank's base rate from time to time. Such interest shall accrue on a daily basis from the due date until actual payment of the overdue amount, whether before or after judgment. The Customer shall pay the interest together with the overdue amount. 
6.5 The Customer shall pay all amounts due under the Contract in full without any set-off, counterclaim, deduction or withholding (except for any deduction or withholding required by law). NEC may at any time, without limiting its other rights or remedies, set off any amount owing to it by the Customer against any amount payable by NEC to the Customer. </t>
    </r>
  </si>
  <si>
    <r>
      <rPr>
        <b/>
        <sz val="10"/>
        <color theme="1"/>
        <rFont val="Calibri"/>
        <family val="2"/>
        <scheme val="minor"/>
      </rPr>
      <t xml:space="preserve">7. INTELLECTUAL PROPERTY RIGHTS  
</t>
    </r>
    <r>
      <rPr>
        <sz val="10"/>
        <color theme="1"/>
        <rFont val="Calibri"/>
        <family val="2"/>
        <scheme val="minor"/>
      </rPr>
      <t xml:space="preserve">7.1 All Intellectual Property Rights in or arising out of or in connection with the Services shall be owned by NEC. 
7.2 The Customer acknowledges that, in respect of any third party Intellectual Property Rights, the Customer's use of any such Intellectual Property Rights is conditional on NEC obtaining a written licence from the relevant licensor on such terms as will entitle NEC to license such rights to the Customer.  </t>
    </r>
  </si>
  <si>
    <r>
      <rPr>
        <b/>
        <sz val="10"/>
        <color theme="1"/>
        <rFont val="Calibri"/>
        <family val="2"/>
        <scheme val="minor"/>
      </rPr>
      <t xml:space="preserve">8. LIMITATION OF LIABILITY: THE CUSTOMER'S ATTENTION IS PARTICULARLY DRAWN TO THIS CLAUSE 
</t>
    </r>
    <r>
      <rPr>
        <sz val="10"/>
        <color theme="1"/>
        <rFont val="Calibri"/>
        <family val="2"/>
        <scheme val="minor"/>
      </rPr>
      <t xml:space="preserve">8.1 Nothing in the Contract shall limit or exclude NEC's liability for: 
(a) death or personal injury caused by its negligence, or the negligence of its employees, agents or subcontractors; 
(b) fraud or fraudulent misrepresentation; or 
(c) breach of the terms implied by section 2 of the Supply of Goods and Services Act 1982 (title and quiet possession) or any other liability which cannot be limited or excluded by applicable law. 
8.2 Subject to clause 8.1, NEC shall not be liable to the Customer, whether in contract, tort (including negligence), for breach of statutory duty, or otherwise, arising under or in connection with the Contract for: 
(a) loss of profits; 
(b) loss of sales or business; 
(c) loss of agreements or contracts; 
(d) loss of anticipated savings; 
(e) loss of use or corruption of software, data or information; 
(f) loss of damage to goodwill; and 
(g) any indirect or consequential loss. 
8.3 Subject to clause 8.1, NEC's total liability to the Customer, whether in contract, tort (including negligence), breach of statutory duty, or otherwise, arising under or in connection with the Contract shall be limited to 125% of the total Charges paid under the Contract. 
8.4 The terms implied by sections 3 to 5 of the Supply of Goods and Services Act 1982 are, to the fullest extent permitted by law, excluded from the Contract.  
8.5 This clause 8 shall survive termination of the Contract. </t>
    </r>
  </si>
  <si>
    <r>
      <rPr>
        <b/>
        <sz val="10"/>
        <color theme="1"/>
        <rFont val="Calibri"/>
        <family val="2"/>
        <scheme val="minor"/>
      </rPr>
      <t xml:space="preserve">9. TERMINATION
</t>
    </r>
    <r>
      <rPr>
        <sz val="10"/>
        <color theme="1"/>
        <rFont val="Calibri"/>
        <family val="2"/>
        <scheme val="minor"/>
      </rPr>
      <t>9.1 Without limiting its other rights or remedies, either party may terminate the Contract with immediate effect by giving written notice to the other party if: 
(a) the other party commits a material breach of any term of the Contract and (if such a breach is remediable) fails to remedy that breach within 48 hours of that party being notified in writing to do so; 
(b) the other party takes any step or action in connection with its entering administration, provisional liquidation or any composition or arrangement with its creditors (other than in relation to a solvent restructuring), being wound up (whether voluntarily or by order of the court, unless for the purpose of a solvent restructuring), having a receiver appointed to any of its assets or ceasing to carry on business; 
(c) the other party suspends, or threatens to suspend, or ceases or threatens to cease to carry on all or a substantial part of its business; or 
(d) the other party's financial position deteriorates to such an extent that in the terminating party's opinion the other party's capability to adequately fulfil its obligations under the Contract has been placed in jeopardy. 
9.2 Without limiting its other rights or remedies, NEC may terminate the Contract with immediate effect by giving written notice to the Customer if the Customer fails to pay any amount due under the Contract on the due date for payment and remains in default not less than seven (7) days after being notified to make such payment.  
9.3 Without limiting its other rights or remedies, NEC may suspend provision of the Services under the Contract or any other contract between the Customer and NEC if the Customer becomes subject to any of the events listed in clause 9.1(b) to clause 9.1(d) or NEC reasonably believes that the Customer is about to become subject to any of them, or if the Customer fails to pay any amount due under this Contract on the due date for payment.</t>
    </r>
    <r>
      <rPr>
        <b/>
        <sz val="10"/>
        <color theme="1"/>
        <rFont val="Calibri"/>
        <family val="2"/>
        <scheme val="minor"/>
      </rPr>
      <t xml:space="preserve"> </t>
    </r>
  </si>
  <si>
    <r>
      <rPr>
        <b/>
        <sz val="10"/>
        <color theme="1"/>
        <rFont val="Calibri"/>
        <family val="2"/>
        <scheme val="minor"/>
      </rPr>
      <t xml:space="preserve">10. CONSEQUENCES OF TERMINATION 
</t>
    </r>
    <r>
      <rPr>
        <sz val="10"/>
        <color theme="1"/>
        <rFont val="Calibri"/>
        <family val="2"/>
        <scheme val="minor"/>
      </rPr>
      <t xml:space="preserve">On termination of the Contract for any reason:  
(a) the Customer shall immediately pay to NEC all of NEC's outstanding unpaid invoices and interest and, in respect of Services supplied but for which no invoice has been submitted, NEC shall submit an invoice, which shall be payable by the Customer immediately on receipt;  
(b) the Customer shall return any Deliverables which have not been fully paid for. If the Customer fails to do so, then NEC may enter the Customer's premises and take possession of them. Until they have been returned, the Customer shall be solely responsible for their safe keeping and will not use them for any purpose not connected with this Contract; 
(c) NEC's consent to the Customer's possession of the Equipment shall terminate and NEC may, by its authorised representatives, retake possession of the Equipment and for this purpose may enter the Customer Stand or any premises at which the Equipment is located; 
(d) the accrued rights, remedies, obligations and liabilities of the parties as at expiry or termination shall be unaffected, including the right to claim damages in respect of any breach of the Contract which existed at or before the date of termination or expiry; and 
(e) clauses which expressly or by implication survive termination shall continue in full force and effect. </t>
    </r>
  </si>
  <si>
    <r>
      <rPr>
        <b/>
        <sz val="10"/>
        <color theme="1"/>
        <rFont val="Calibri"/>
        <family val="2"/>
        <scheme val="minor"/>
      </rPr>
      <t xml:space="preserve">11. GENERAL </t>
    </r>
    <r>
      <rPr>
        <sz val="10"/>
        <color theme="1"/>
        <rFont val="Calibri"/>
        <family val="2"/>
        <scheme val="minor"/>
      </rPr>
      <t xml:space="preserve">
11.1 Force majeure.
 Neither party shall be in breach of this Contract nor liable for delay in performing, or failure to perform, any of its obligations under this Contract if such delay or failure result from events, circumstances or causes beyond its reasonable control. 
11.2 Assignment and other dealings. 
(a) NEC may at any time assign, transfer, mortgage, charge, subcontract or deal in any other manner with all or any of its rights under the Contract and may subcontract or delegate in any manner any or all of its obligations under the Contract to any third party or agent. 
(b) The Customer shall not, without the prior written consent of NEC, assign, transfer, mortgage, charge, subcontract, declare a trust over or deal in any other manner with any or all of its rights or obligations under the Contract.
11.3 Confidentiality. 
(a) Each party undertakes that it shall not at any time during the Contract, and for a period of two years after termination of the Contract, disclose to any person any confidential information concerning the business, affairs, customers, clients or suppliers of the other party, except as permitted by clause 11.3(b). 
(b) Each party may disclose the other party's confidential information: 
(i) to its employees, officers, representatives, subcontractors or advisers who need to know such information for the purposes of carrying out the party's obligations under the Contract. Each party shall ensure that its employees, officers, representatives, subcontractors or advisers to whom it discloses the other party's confidential information comply with this clause 11.3; and 
(ii) as may be required by law, a court of competent jurisdiction or any governmental or regulatory authority. 
(c) Neither party shall use the other party's confidential information for any purpose other than to perform its obligations under the Contract. 
11.4 Entire agreement.  
(a) The Contract constitutes the entire agreement between the parties and supersedes and extinguishes all previous agreements, promises, assurances, warranties, representations and understandings between them, whether written or oral, relating to its subject matter. 
(b) Each party agrees that it shall have no remedies in respect of any statement, representation, assurance or warranty (whether made innocently or negligently) that is not set out in the Contract. Each party agrees that it shall have no claim for innocent or negligent misrepresentation or negligent misstatement based on any statement in the Contract. 
11.5 Variation.
No variation of the Contract shall be effective unless it is in writing and signed by the parties (or their authorised representatives). 
11.6 Waiver.
A waiver of any right or remedy is only effective if given in writing and shall not be deemed a waiver of any subsequent breach or default. A delay or failure to exercise, or the single or partial exercise of, any right or remedy shall not: 
(a) waive that or any other right or remedy; or 
(b) prevent or restrict the further exercise of that or any other right or remedy. 
11.7 Severance.
If any provision or part-provision of the Contract is or becomes invalid, illegal or unenforceable, it shall be deemed modified to the minimum extent necessary to make it valid, legal and enforceable. If such modification is not possible, the relevant provision or part-provision shall be deemed deleted. Any modification to or deletion of a provision or part-provision under this clause shall not affect the validity and enforceability of the rest of the Contract. 
11.8 Notices. 
(a) Any notice or other communication given to a party under or in connection with the Contract shall be in writing, addressed to that party at its registered office or such other address as that party may have specified to the other party in writing in accordance with this clause, and shall be delivered personally, or sent by pre-paid first class post or other next working day delivery service or commercial courier. 
(b) A notice or other communication shall be deemed to have been received: if delivered personally, when left at the address referred to in clause 11.8(a); if sent by pre-paid first class post or other next working day delivery service, at 9.00 am on the second Business Day after posting or if delivered by commercial courier, on the date and at the time that the courier's delivery receipt is signed. 
(c) The provisions of this clause shall not apply to the service of any proceedings or other documents in any legal action. 
11.9 Third parties.
No one other than a party to the Contract shall have any right to enforce any of its terms. 
11.10 Governing law.
The Contract, and any dispute or claim (including non-contractual disputes or claims) arising out of or in connection with it or its subject matter or formation shall be governed by, and construed in accordance with the law of England and Wales. 
11.11 Jurisdiction.
Each party irrevocably agrees that the courts of England and Wales shall have exclusive jurisdiction to settle any dispute or claim (including non-contractual disputes or claims) arising out of or in connection with the Contract or its subject matter or formation. </t>
    </r>
  </si>
  <si>
    <r>
      <rPr>
        <b/>
        <u/>
        <sz val="10"/>
        <color theme="1"/>
        <rFont val="Calibri"/>
        <family val="2"/>
        <scheme val="minor"/>
      </rPr>
      <t xml:space="preserve">ADDITIONAL TERMS APPLICABLE TO SPECIFIC SERVICES </t>
    </r>
    <r>
      <rPr>
        <sz val="10"/>
        <color theme="1"/>
        <rFont val="Calibri"/>
        <family val="2"/>
        <scheme val="minor"/>
      </rPr>
      <t xml:space="preserve">
</t>
    </r>
    <r>
      <rPr>
        <b/>
        <sz val="10"/>
        <color theme="1"/>
        <rFont val="Calibri"/>
        <family val="2"/>
        <scheme val="minor"/>
      </rPr>
      <t xml:space="preserve">1. BUILDING AND AERIAL SERVICES: </t>
    </r>
    <r>
      <rPr>
        <sz val="10"/>
        <color theme="1"/>
        <rFont val="Calibri"/>
        <family val="2"/>
        <scheme val="minor"/>
      </rPr>
      <t xml:space="preserve">
1.1   All floor fixings are of bolt type approved by NEC which allows for the supply of the bolt, fixing with plant in position and restoration of the floor at the end of the Event only. It is the responsibility of the Customer to carry appropriate tools to remove all bolts at the end of the Event. Any damage to the floor other than the original bolt hole will incur an additional charge to make the floor good. The floor fixing is not suitable for up thrust or pull out loads without provision of an appropriate anchor block. Standard fixings allow for bolts up to 75mm above floor for 8 and 10mm diameter and up to 150mm above floor, for all others. Longer bolts will incur further charges. Any bolt size or diameter that is not on the Order Form will have to be requested, and will be subject to NEC’s written approval. 
1.2  Floor pockets approved by NEC allow for cutting out of the pocket, concreting in of the required item, removal and restoration of the floor at the end of the Event. 
1.3  Floor chases approved by NEC allow for cutting out of the chase for installation and burial of Customer’s cable or pipe, which is screened with a lightweight cover for the open period of the Event which is removed at the end of the Event and the floor is restored. 
1.4  Entry to Service Duct allows for cutting hole in the concrete wall of service duct to be made for installation of the Customer’s pipe or cable and removal and restoration of duct at the end of the Event. This Service is only permitted for duct crossing where chases are employed. 
1.5  Painting of stand areas allows for painting of exhibition stand with one coat of approved black floor paint. Where paint other than black is used the Customer must allow for repainting of the floor black at the end of Event. All floor paints will be finished to a solid condition and no extra coats will be applied. A minimum of 12 hours painting and drying time is required with a minimum of 24 hours- notice of the commencement of the build as all floor paints should be complete before the end of build. NEC shall arrange for all painting at the Customer’s cost.
1.6 The Television and Radio Aerials service allows for the installation, maintenance and removal of an aerial cable which terminates in a standard plug and a single connection on the stand. These items are supplied as single outputs only. Distribution on stands to be our/the Customer’s nominated contractor when required. 
</t>
    </r>
    <r>
      <rPr>
        <b/>
        <sz val="10"/>
        <color theme="1"/>
        <rFont val="Calibri"/>
        <family val="2"/>
        <scheme val="minor"/>
      </rPr>
      <t xml:space="preserve">
2.  EVENT IT 
</t>
    </r>
    <r>
      <rPr>
        <sz val="10"/>
        <color theme="1"/>
        <rFont val="Calibri"/>
        <family val="2"/>
        <scheme val="minor"/>
      </rPr>
      <t xml:space="preserve">For the purposes of the provision of Event IT Services the Customer agrees and acknowledges that: 
2.1 All call charges incurred by the Customer will be passed on in full to the Customer and shall be payable within 14 days of demand.  
2.2 NEC will provide information to the Customer concerning the network settings required within Microsoft Windows. 
2.3 No other services will be permitted to be attached to services provided without the written approval of NEC. Only BABT approved apparatus can be connected directly to telecommunications circuits. 
</t>
    </r>
    <r>
      <rPr>
        <b/>
        <sz val="10"/>
        <color theme="1"/>
        <rFont val="Calibri"/>
        <family val="2"/>
        <scheme val="minor"/>
      </rPr>
      <t xml:space="preserve">
3.  PIPEWORK/MECHANICAL MAINS 
</t>
    </r>
    <r>
      <rPr>
        <sz val="10"/>
        <color theme="1"/>
        <rFont val="Calibri"/>
        <family val="2"/>
        <scheme val="minor"/>
      </rPr>
      <t xml:space="preserve">3.1 Pipework mains services include the installation, maintenance and removal of a supply pipe (and drain for water and waste), which terminates in a stopcock and one connection to the Equipment requiring the Service at a position on the stand as indicated on the Customer's dimensional drawing. The main is not metered and the price includes the cost of water, air or gas used. 
3.2   Additional connections off standard mains are only applicable at the price as set out on the Price List price where due consideration has been given to:   
i) Length of pipe work runs (normally 1m max); and 
ii) Safety of pipe work routing; and iii) Total capacity rating of standard main; and iv) Pressure drop limitation; and v) Waste systems generally limited to use on double units only. 
</t>
    </r>
    <r>
      <rPr>
        <b/>
        <sz val="10"/>
        <color theme="1"/>
        <rFont val="Calibri"/>
        <family val="2"/>
        <scheme val="minor"/>
      </rPr>
      <t xml:space="preserve">4.  CCTV CAMERAS TO STANDS </t>
    </r>
    <r>
      <rPr>
        <sz val="10"/>
        <color theme="1"/>
        <rFont val="Calibri"/>
        <family val="2"/>
        <scheme val="minor"/>
      </rPr>
      <t xml:space="preserve">
If the Order involves the provision of CCTV cameras (the “Camera(s)”) the following additional terms and conditions shall apply: 
4.1 In this clause 4 “Build Period” means the period during which the Exhibition is being built; “Break Period” means the period during which the Exhibition is being dismantled and “Open Period” means the period between the end of the Build Period and commencement of the Break Period. 
4.2 The Customer shall be required to submit a Service Location Plan (the “Plan”) which clearly shows the location on its stand where it wants the Camera(s) installed on or by the date specified by NEC. 
4.3 The Camera(s) will be installed as near as possible to the Camera locations marked on the Plan. During the Build Period, NEC shall agree with the Customer the specific location on its stand at which the Camera(s) will be installed. 
4.4  NEC do not guarantee that the Camera(s) installed will provide full coverage of the Customer’s stand or that they will record footage of all incidents that occur on the Customer’s stand, as many factors, including the location of banners or displays on the stand, can limit the coverage which the Camera(s) provide.  NEC will however show the Customer or an available representative at the stand at time of installation, the available field of view once the Camera(s) are installed.   
4.5  The Camera(s) will be operational from the time of installation until commencement of the Break Period unless otherwise agreed in writing in advance. 
4.6 The Customer acknowledges and agrees that NEC will not continuously monitor the CCTV footage recorded by the Camera(s) (the “Footage”).  
4.7 At times when the Exhibition is closed to both visitors and exhibitors during both the Build Period after installation and the Open Period, the Camera(s) will only record footage when they are activated by their motion detectors. 
4.8  NEC will store Footage for a maximum period of 31 days after which the Footage will be automatically deleted unless it is required to deal with an on-going investigation or subject access request under applicable data protection law. NEC reserves the right to delete the Footage after a shorter period where this is required for operational reasons.  
4.9  Both parties acknowledge and agree that for the purposes of applicable data protection law, NEC and the Customer are joint data controllers of any Footage.  
4.10 NEC will provide the Customer with notice(s) that state CCTV surveillance is taking place on its stand. The Customer agrees to position these notice(s) on its stand so it/they are clearly visible to individuals being recorded by the Cameras. Where these notice(s) are not clearly visible, NEC reserves the right to reposition them or to cease recording without liability to the Customer. 
4.11 Where a copy of Footage (“Copy”) is released to the Customer, the Customer shall become the sole data controller of that Copy and shall be responsible for ensuring that the Copy is used and stored in a manner that complies with applicable data protection law. 
4.12 Under applicable data protection law, NEC may be required to provide access/copies of the Footage to third parties including but not limited to the police or individuals recorded by the Camera(s). The Customer acknowledges and agrees that NEC may provide Footage to third parties in such instances without obtaining the Customer’s consent. 
4.13 Where the Customer receives a written or oral request to view Footage recorded on the Camera(s) on the Customer’s stand, the Customer will immediately notify NEC of this request and provide NEC with such information as it reasonable requires in respect of the request.  </t>
    </r>
  </si>
  <si>
    <t>4835432</t>
  </si>
  <si>
    <t>Bin 1 Pink Lama Merlot</t>
  </si>
  <si>
    <t>4289439</t>
  </si>
  <si>
    <t>Bin 10 Terra Serena Spumante Rose</t>
  </si>
  <si>
    <t>5349680</t>
  </si>
  <si>
    <t>Bin 11 Nicolo et Paradis Brut NV</t>
  </si>
  <si>
    <t>3636817</t>
  </si>
  <si>
    <t>BIn 13 Champagne Laurent Perrier Harmony Demi Sec</t>
  </si>
  <si>
    <t>5938614</t>
  </si>
  <si>
    <t>Bin 17 Sancerre La Barbotaine Blanc</t>
  </si>
  <si>
    <t>4843082</t>
  </si>
  <si>
    <t>Bin 18 Almorano Pinot Grigio 125ml.</t>
  </si>
  <si>
    <t>4838904</t>
  </si>
  <si>
    <t>Bin 2 Pink Lama Sauvignon Blanc</t>
  </si>
  <si>
    <t>BIN 20</t>
  </si>
  <si>
    <t>Bin 20 Anane Chardonnay Reserva</t>
  </si>
  <si>
    <t>5019912</t>
  </si>
  <si>
    <t>Bin 21 Franschhoek La Cotte Mill Chenin Blanc</t>
  </si>
  <si>
    <t>4323059</t>
  </si>
  <si>
    <t>Bin 22 Knight`s Point Sauvignon Blanc</t>
  </si>
  <si>
    <t>5033762</t>
  </si>
  <si>
    <t>Bin 23 Carelli Torrontes</t>
  </si>
  <si>
    <t>3971229</t>
  </si>
  <si>
    <t>Bin 25  Stoney Vale Verdelho Australia</t>
  </si>
  <si>
    <t>3933374</t>
  </si>
  <si>
    <t>Bin 27 Chateau Tabuteau St Emilion</t>
  </si>
  <si>
    <t>5160097</t>
  </si>
  <si>
    <t>Bin 29 Covila Tinto Rioja</t>
  </si>
  <si>
    <t>5058195</t>
  </si>
  <si>
    <t>Bin 3 Pink Lama Rose</t>
  </si>
  <si>
    <t>5092743</t>
  </si>
  <si>
    <t>Bin 3 Pink Lama Rose Bottle</t>
  </si>
  <si>
    <t>5174665</t>
  </si>
  <si>
    <t>Bin 31 Willowglen Shiraz</t>
  </si>
  <si>
    <t>3296820</t>
  </si>
  <si>
    <t>Bin 31 Wine Shiraz Woolloomooloo</t>
  </si>
  <si>
    <t>BIN 33</t>
  </si>
  <si>
    <t>Bin 33 Anane Cabernet Sauvignon Reserva</t>
  </si>
  <si>
    <t>5194351</t>
  </si>
  <si>
    <t>Bin 34 Carelli Malbec</t>
  </si>
  <si>
    <t>5203563</t>
  </si>
  <si>
    <t>Bin 35 Franschhoek Pinotage</t>
  </si>
  <si>
    <t>5052593</t>
  </si>
  <si>
    <t>Bin 4 Pacific Heights Blush</t>
  </si>
  <si>
    <t>3660979</t>
  </si>
  <si>
    <t>Champagne Laurent Perrier Vintage 2006</t>
  </si>
  <si>
    <t>3380467</t>
  </si>
  <si>
    <t>Champagne: Bottle laurent perrier (la cuvee)</t>
  </si>
  <si>
    <t>Chilean Pink Lama Sauvignon Blanc..</t>
  </si>
  <si>
    <t>Italian Almorano Pinot Grigio..</t>
  </si>
  <si>
    <t>3412177</t>
  </si>
  <si>
    <t>Laurent Perrier Cuvee Rose..</t>
  </si>
  <si>
    <t>4846476</t>
  </si>
  <si>
    <t>Prosecco Terra Serena</t>
  </si>
  <si>
    <t>Terra Serena Prosecco</t>
  </si>
  <si>
    <t>5148768</t>
  </si>
  <si>
    <t>Wine: Bottle Bin 28 - Solandia Nero d''Avola, Terre Siciliane</t>
  </si>
  <si>
    <t>4972767</t>
  </si>
  <si>
    <t>Wine: Bottle pinot grigio [Bin 18 almorano]</t>
  </si>
  <si>
    <t>508481</t>
  </si>
  <si>
    <t>Bin 24 De Gras Viognier</t>
  </si>
  <si>
    <t>508483</t>
  </si>
  <si>
    <t>Bin 30 Pentley Estate Timbrell</t>
  </si>
  <si>
    <t>CORCHAM</t>
  </si>
  <si>
    <t>Champagne corkage 70cl</t>
  </si>
  <si>
    <t>CORSPARK</t>
  </si>
  <si>
    <t>Sparkling wine corkage 70cl</t>
  </si>
  <si>
    <t>CORWINE</t>
  </si>
  <si>
    <t>Still Wine corkage 70cl</t>
  </si>
  <si>
    <t>5382056</t>
  </si>
  <si>
    <t>Deli Sandwich Spicy Chicken Tikka with Mint Yoghurt</t>
  </si>
  <si>
    <t>HRHD</t>
  </si>
  <si>
    <t>Deli Sandwich, Honey Roast Ham Wholegrain Mustard and plum tomato on dark Ciabatta</t>
  </si>
  <si>
    <t>5655268</t>
  </si>
  <si>
    <t>Deli Sandwich, Salt Beef, American Mustard,lollo blonde on a pretzel bun</t>
  </si>
  <si>
    <t>4784336</t>
  </si>
  <si>
    <t>Deli Sandwich, Tuna Mayonnaise &amp; Spring Onion,Little Gem Lettuce,Multi Seeded Baguette</t>
  </si>
  <si>
    <t>4858475</t>
  </si>
  <si>
    <t>Deli Sandwich,Smoked Applewood cheese with Red Onion chutney on a bloomer cross bun</t>
  </si>
  <si>
    <t>6228695</t>
  </si>
  <si>
    <t>Deli Sandwich,Turkey Breast, Cranberry,Mayoand Seasoning on a seeded bagel</t>
  </si>
  <si>
    <t>5528540</t>
  </si>
  <si>
    <t>F2U Plain Chicken Ciabatta - Dairy Free</t>
  </si>
  <si>
    <t>4723501</t>
  </si>
  <si>
    <t>F2U Superfood Chargrilled Vegetable Salad - Dairy Free</t>
  </si>
  <si>
    <t>4695394</t>
  </si>
  <si>
    <t>F2U Superfood Roast Chicken Salad - Dairy Free</t>
  </si>
  <si>
    <t>4847331</t>
  </si>
  <si>
    <t>F2U Superfood salad with Feta, broccoli, courgette, butternut squash, pomegranate and french dressing</t>
  </si>
  <si>
    <t>4683340</t>
  </si>
  <si>
    <t>F2U Superfood Shredded Ham Salad - Dairy Free</t>
  </si>
  <si>
    <t>3713299</t>
  </si>
  <si>
    <t>F2U Plain Honey Roast Ham Ciabatta with salad - Dairy Free</t>
  </si>
  <si>
    <t>EMLOCK</t>
  </si>
  <si>
    <t>Event Management - LOCK CHANGE (By security, arrange with duty supervisor)</t>
  </si>
  <si>
    <t>EM3RDPARTY</t>
  </si>
  <si>
    <t>Event Management - product sourced from external comapny</t>
  </si>
  <si>
    <t>SCSCOVER</t>
  </si>
  <si>
    <t>SCS Team Cover Out-of-Hours</t>
  </si>
  <si>
    <t>UPSOLDPPEM</t>
  </si>
  <si>
    <t>Parking Passes Upsold (EM) type description</t>
  </si>
  <si>
    <t>MEDLOGISTICS</t>
  </si>
  <si>
    <t>Logistics</t>
  </si>
  <si>
    <t>MEDMISC</t>
  </si>
  <si>
    <t>Medical Misc.</t>
  </si>
  <si>
    <t>MEDTECHUP</t>
  </si>
  <si>
    <t>Medical Technician.</t>
  </si>
  <si>
    <t>NURSENGHT</t>
  </si>
  <si>
    <t>Nurse.</t>
  </si>
  <si>
    <t>NURSEDAY</t>
  </si>
  <si>
    <t>Paramedic.</t>
  </si>
  <si>
    <t>MOB2</t>
  </si>
  <si>
    <t>Mobility Scooter</t>
  </si>
  <si>
    <t>MOB1</t>
  </si>
  <si>
    <t>Wheelchair</t>
  </si>
  <si>
    <t>SCS01</t>
  </si>
  <si>
    <t>6m Wide x 11m Drop Black Wool Serge Drapes (Price includes supply, installation, catenary wires, labour plant machinery and removal of the same)</t>
  </si>
  <si>
    <t>SCS02</t>
  </si>
  <si>
    <t>6m Wide x 15m Drop Black Wool Serge Drapes (Price includes supply, installation, catenary wires, labour plant machinery and removal of the same)</t>
  </si>
  <si>
    <t>SCS10AB</t>
  </si>
  <si>
    <t>Atrium Banner Rig</t>
  </si>
  <si>
    <t>SCS16</t>
  </si>
  <si>
    <t>Blackout of High Level Glazing</t>
  </si>
  <si>
    <t>SCS17</t>
  </si>
  <si>
    <t>Blackout of Roof Monitors</t>
  </si>
  <si>
    <t>SCS07</t>
  </si>
  <si>
    <t>Cable Pick - Supply of Dropwire Only (client to arrange own equipment and labour to carry out attachment of cables to supplied wire)</t>
  </si>
  <si>
    <t>SCS19</t>
  </si>
  <si>
    <t>Catenary Wire; Supplied and Installed</t>
  </si>
  <si>
    <t>SCS13</t>
  </si>
  <si>
    <t>Cherry Picker and Driver inclusive of Banksman (Minimum hire charge is 4 hours)</t>
  </si>
  <si>
    <t>SCS21</t>
  </si>
  <si>
    <t>Door Portal</t>
  </si>
  <si>
    <t>SCS09</t>
  </si>
  <si>
    <t>Dropwire Only to Specific Position on Stand (Price is inclusive of supply, installation, labour, plant machinery and removal of the same)</t>
  </si>
  <si>
    <t>SCS10</t>
  </si>
  <si>
    <t>Dropwires to Hang Client Supplied Banners up to 6m Wide Maximum Only (Banner must be made of PVC Vinyl or similar material only.  Price is inclusive of installation, labour, plant machinery and removal of the same.)</t>
  </si>
  <si>
    <t>SCS14GS</t>
  </si>
  <si>
    <t>Ground Support Trussing</t>
  </si>
  <si>
    <t>SCS18</t>
  </si>
  <si>
    <t>Illuminated Emergency Exit Signs 3' x 2' rigged inclusive of 2amp single phase power supply</t>
  </si>
  <si>
    <t>SCS04</t>
  </si>
  <si>
    <t>Installation of Single Hoist Point Only (Client to supply own hoist, truss, plant machinery, labour and electrical mains supply as required)</t>
  </si>
  <si>
    <t>SCS20</t>
  </si>
  <si>
    <t>Labour</t>
  </si>
  <si>
    <t>SCS18LL</t>
  </si>
  <si>
    <t>Low Level Illuminated Exit Signs</t>
  </si>
  <si>
    <t>SCS22</t>
  </si>
  <si>
    <t>Main Entrance Canopy Signs</t>
  </si>
  <si>
    <t>SCS08</t>
  </si>
  <si>
    <t>Motorised Cable Pick Inclusive of Rigging Point, 1/4 Tonne Electric Hoist and Electrical Power for rigging Only (Price is inclusive of supply, installation, labour, plant machinery and removal of the same)</t>
  </si>
  <si>
    <t>SCS12</t>
  </si>
  <si>
    <t>Rig of Wall Banners supplied by client to specific and available banner sites in the halls - made from PVC with eyelets supplied at 0.5m apart across the top of the banner. (Banner size should not exceed 12m wide x 2m drop.  Subject to Organiser approval)</t>
  </si>
  <si>
    <t>SCS05</t>
  </si>
  <si>
    <t>Single Hoist Point and Stinger upto 5 metres (Price is inclusive of supply, installation, labour, plant machinery and removal of the same)</t>
  </si>
  <si>
    <t>SCS031BOX</t>
  </si>
  <si>
    <t>Single Rigging Point with Electric Chain Hoist for Box Banner, including Rigging Electrical Supply, Control Equipment, Labour, Plant Machinery, and Removal of the Same.</t>
  </si>
  <si>
    <t>SCS032CIRC</t>
  </si>
  <si>
    <t>Single Rigging Point with Electric Chain Hoist for Circular Banner, including Rigging Electrical Supply, Control Equipment, Labour, Plant Machinery, and Removal of the Same.</t>
  </si>
  <si>
    <t>SCS03</t>
  </si>
  <si>
    <t>Single Rigging Point with Electric Chain Hoist including Rigging Electrical Supply and Control Equipment (Price is inclusive of supply, installation, labour, plant machinery and removal of the same)</t>
  </si>
  <si>
    <t>SCS06</t>
  </si>
  <si>
    <t>Single Rigging Point, Cherry Picker to hang clients own supplied Manual Hoists, Pickers to bag chains and picker to un-bag chains and remove hoists.</t>
  </si>
  <si>
    <t>SCS15</t>
  </si>
  <si>
    <t>Truss Corners</t>
  </si>
  <si>
    <t>SCS14</t>
  </si>
  <si>
    <t>Truss Hire (All Types)</t>
  </si>
  <si>
    <t>Rigging</t>
  </si>
  <si>
    <t>RM02</t>
  </si>
  <si>
    <t>Rigging 10A Single Phase</t>
  </si>
  <si>
    <t>RM19</t>
  </si>
  <si>
    <t>Rigging 125A 3 Phase</t>
  </si>
  <si>
    <t>RM10</t>
  </si>
  <si>
    <t>Rigging 125A Single Phase</t>
  </si>
  <si>
    <t>RM13</t>
  </si>
  <si>
    <t>Rigging 16A 3 Phase</t>
  </si>
  <si>
    <t>RM03</t>
  </si>
  <si>
    <t>Rigging 16A Single Phase</t>
  </si>
  <si>
    <t>RM20</t>
  </si>
  <si>
    <t>Rigging 200A 3 Phase</t>
  </si>
  <si>
    <t>RM21</t>
  </si>
  <si>
    <t>Rigging 250A 3 Phase</t>
  </si>
  <si>
    <t>RM22</t>
  </si>
  <si>
    <t>Rigging 315A 3 Phase</t>
  </si>
  <si>
    <t>RM15</t>
  </si>
  <si>
    <t>Rigging 32A 3 Phase</t>
  </si>
  <si>
    <t>RM05</t>
  </si>
  <si>
    <t>Rigging 32A Single Phase</t>
  </si>
  <si>
    <t>RM17</t>
  </si>
  <si>
    <t>Rigging 63A 3 Phase</t>
  </si>
  <si>
    <t>RM08</t>
  </si>
  <si>
    <t>Rigging 63A Single Phase</t>
  </si>
  <si>
    <t>RM01</t>
  </si>
  <si>
    <t>Rigging 6A Single Phase</t>
  </si>
  <si>
    <t>RL01</t>
  </si>
  <si>
    <t>150 Watt HQl</t>
  </si>
  <si>
    <t>RL05</t>
  </si>
  <si>
    <t>150 Watt LED Bulls Eye</t>
  </si>
  <si>
    <t>RL06</t>
  </si>
  <si>
    <t>150 Watt LED Flat Pannel</t>
  </si>
  <si>
    <t>RL07</t>
  </si>
  <si>
    <t>180 Watt LED Flat Pannel</t>
  </si>
  <si>
    <t>RL08</t>
  </si>
  <si>
    <t>1800 Watt Arena Vision</t>
  </si>
  <si>
    <t>RL02</t>
  </si>
  <si>
    <t>400 Watt HQl</t>
  </si>
  <si>
    <t>RL03</t>
  </si>
  <si>
    <t>50 Watt LED Spotlights C/W Barn Doors</t>
  </si>
  <si>
    <t>RL04</t>
  </si>
  <si>
    <t>80 Watt LED Floodlights</t>
  </si>
  <si>
    <t>RLWHITE</t>
  </si>
  <si>
    <t>White LED Floodlights</t>
  </si>
  <si>
    <t>Additional Aerial Points, price per additional point</t>
  </si>
  <si>
    <t>Radio Aerial (Single Point), price per point</t>
  </si>
  <si>
    <t>SKYSAT</t>
  </si>
  <si>
    <t>Sky Salellite Feed (Cable and satellite dish only.  Digital set top box not included)</t>
  </si>
  <si>
    <t>Television Aerial (Standard UHF/VHF Single Point), price per point</t>
  </si>
  <si>
    <t>Crowd Control Barrier (2.5m wide x 1m high)</t>
  </si>
  <si>
    <t>Installation of Crowd Control Barriers, price per barrier</t>
  </si>
  <si>
    <t>ROPESPOSTS</t>
  </si>
  <si>
    <t>Ropes &amp; Posts, min order of 2 (1m high x 1.5m rope length) price each</t>
  </si>
  <si>
    <t>Tensator Barriers, min order of 2 (0.95m high x 1.8m tape length) price each</t>
  </si>
  <si>
    <t>Wheeled Crowd Control Barriers, price each</t>
  </si>
  <si>
    <t>ACCESSDUCTFL</t>
  </si>
  <si>
    <t>Access to floor/service duct 150mm x 150mm, price each</t>
  </si>
  <si>
    <t>BLCKFLRPAINT</t>
  </si>
  <si>
    <t>Black floor paint &amp; painting, price per square metre</t>
  </si>
  <si>
    <t>FLOORBOLT10</t>
  </si>
  <si>
    <t>Floor Bolts 10mm, price each</t>
  </si>
  <si>
    <t>FLOORBOLT12</t>
  </si>
  <si>
    <t>Floor Bolts 12mm, price each</t>
  </si>
  <si>
    <t>FLOORBOLT15</t>
  </si>
  <si>
    <t>Floor Bolts 15mm, price each</t>
  </si>
  <si>
    <t>FLOORBOLT18N</t>
  </si>
  <si>
    <t>Floor Bolts 18mm, price each</t>
  </si>
  <si>
    <t>Floor Bolts 24mm, price each</t>
  </si>
  <si>
    <t>Floor Bolts 8mm, price each</t>
  </si>
  <si>
    <t>FLOORBOLT25</t>
  </si>
  <si>
    <t>Floor Bolts larger than 24mm, price each</t>
  </si>
  <si>
    <t>Floor Chase (150mm x 50mm Deep) to Cover Cable on Stand, price per metre or part metre</t>
  </si>
  <si>
    <t>Painting Hall Floor a Colour then Back to Black, price per square metre, paint included</t>
  </si>
  <si>
    <t>FLRWHITEBLAC</t>
  </si>
  <si>
    <t>Painting Hall Floor White then Back to Black, price per square metre, paint included</t>
  </si>
  <si>
    <t>Fire Blanket</t>
  </si>
  <si>
    <t>Fire Extinguisher - AFFF (Foam) 6Lt</t>
  </si>
  <si>
    <t>Fire Extinguisher - Co2 2kg (Small)</t>
  </si>
  <si>
    <t>Fire Extinguisher - Co2 5kg (Large)</t>
  </si>
  <si>
    <t>Fire Extinguisher - Dry Powder 4KG</t>
  </si>
  <si>
    <t>Fire Extinguisher - Water 6Lt</t>
  </si>
  <si>
    <t>Fire Extinguisher - Wet Chemical 6Lt</t>
  </si>
  <si>
    <t>Mobile Fire Point</t>
  </si>
  <si>
    <t>Plastic Fire Point - Double</t>
  </si>
  <si>
    <t>Plastic Fire Point - Single</t>
  </si>
  <si>
    <t>EI105</t>
  </si>
  <si>
    <t>Exhibitor CCTV Camera</t>
  </si>
  <si>
    <t>Exhibitor CCTV Package - 1 Camera</t>
  </si>
  <si>
    <t>Exhibitor CCTV Package - 2 Cameras</t>
  </si>
  <si>
    <t>EI104</t>
  </si>
  <si>
    <t>CCTV Camera Cable</t>
  </si>
  <si>
    <t>SECDSNN</t>
  </si>
  <si>
    <t>Security Door Supervisor (Min 4hrs)</t>
  </si>
  <si>
    <t>SECFOHNN</t>
  </si>
  <si>
    <t>Security Front of House (Min 4hrs)</t>
  </si>
  <si>
    <t>SECMISCNN</t>
  </si>
  <si>
    <t>Security Misc</t>
  </si>
  <si>
    <t>SECOFFNN</t>
  </si>
  <si>
    <t>Security Officers (Min 4hrs)</t>
  </si>
  <si>
    <t>Dedicated On-Stand Security Officer, charged per hour (Min 4-hour shift)</t>
  </si>
  <si>
    <t>BUSHIRE4</t>
  </si>
  <si>
    <t>EXTERNAL RATE Bus Hire (4 hours)</t>
  </si>
  <si>
    <t>BUSHIRE5</t>
  </si>
  <si>
    <t>EXTERNAL RATE Bus Hire (5 hours)</t>
  </si>
  <si>
    <t>BUSHIRE68</t>
  </si>
  <si>
    <t>EXTERNAL RATE Bus Hire (6 hours)</t>
  </si>
  <si>
    <t>COACHHIRE5</t>
  </si>
  <si>
    <t>EXTERNAL RATE Bus Hire (7 hours)</t>
  </si>
  <si>
    <t>COACHHIRE68</t>
  </si>
  <si>
    <t>EXTERNAL RATE Bus Hire (8 hours)</t>
  </si>
  <si>
    <t>SHUTTLEHOUR</t>
  </si>
  <si>
    <t>Shuttle Bus Hourly Rate</t>
  </si>
  <si>
    <t>SHUTTMISC</t>
  </si>
  <si>
    <t>Shuttle Bus train station - 2 x open days 0900-1800 (9 hours)</t>
  </si>
  <si>
    <t>TRAFFMISC</t>
  </si>
  <si>
    <t>Traffic Misc.</t>
  </si>
  <si>
    <t>TRAFFOFF</t>
  </si>
  <si>
    <t>Traffic Officer (min.4hrs)</t>
  </si>
  <si>
    <t>CARPASS</t>
  </si>
  <si>
    <t>Car Park Passes</t>
  </si>
  <si>
    <t>FREECAR</t>
  </si>
  <si>
    <t>Free Car Parking</t>
  </si>
  <si>
    <t>VIPCAR</t>
  </si>
  <si>
    <t>VIP Car Park Pass</t>
  </si>
  <si>
    <t>SCSRIGDIS</t>
  </si>
  <si>
    <t>Rigging Discount</t>
  </si>
  <si>
    <t>HERASWHEEL</t>
  </si>
  <si>
    <t>Heras Fence Wheels (price per pair)</t>
  </si>
  <si>
    <t>LOCKHERAS</t>
  </si>
  <si>
    <t>Lock and Key for Heras Fence</t>
  </si>
  <si>
    <t>MESHHERAS</t>
  </si>
  <si>
    <t>Supply and Construct Mesh Heras Fence (3.5m wide panel)</t>
  </si>
  <si>
    <t>SOLIDHERAS</t>
  </si>
  <si>
    <t>Supply and Construct Solid Heras Fence (2m wide panel)</t>
  </si>
  <si>
    <t>BLKOSIG</t>
  </si>
  <si>
    <t>Blacking Out Info + Directional Signs (per sign)</t>
  </si>
  <si>
    <t>BLKOORGSIG</t>
  </si>
  <si>
    <t>Blacking Out Organiser's Sign</t>
  </si>
  <si>
    <t>TRACARP</t>
  </si>
  <si>
    <t>Carpet; supply, lay and remove (per sqm)</t>
  </si>
  <si>
    <t>LABTRADES</t>
  </si>
  <si>
    <t>LABOUR TRADES per hour</t>
  </si>
  <si>
    <t>REMTAPE</t>
  </si>
  <si>
    <t>Laying of Tape on Floor (per 30m) NB. get quote from Steve Cartmell re. removal</t>
  </si>
  <si>
    <t>MARKPEN</t>
  </si>
  <si>
    <t>Markout Pens</t>
  </si>
  <si>
    <t>SUPTAPE</t>
  </si>
  <si>
    <t>Supply Tape Only</t>
  </si>
  <si>
    <t>TRADCALLP</t>
  </si>
  <si>
    <t>Trades Callout (Planned) (min.4hrs)</t>
  </si>
  <si>
    <t>TRADCALLUP</t>
  </si>
  <si>
    <t>Trades Misc. (upsold)</t>
  </si>
  <si>
    <t>STAIRSH122</t>
  </si>
  <si>
    <t>Stairs Between Halls 1/2 or 4/5 (up + down, pair)</t>
  </si>
  <si>
    <t>100A24SPM311</t>
  </si>
  <si>
    <t>100amp 24hr Single Phase Power (Machinery)</t>
  </si>
  <si>
    <t>100A24TPM321</t>
  </si>
  <si>
    <t>100amp 24hr Three Phase Power (TPN) (Machinery)</t>
  </si>
  <si>
    <t>10A24TPM313</t>
  </si>
  <si>
    <t>10amp 24hr Three Phase Power (TPN) (Machinery)</t>
  </si>
  <si>
    <t>125A24TPM322</t>
  </si>
  <si>
    <t>125amp 24hr Three Phase Power (TPN) (Machinery)</t>
  </si>
  <si>
    <t>160A24TPM323</t>
  </si>
  <si>
    <t>160amp 24hr Three Phase Power (TPN) (Machinery)</t>
  </si>
  <si>
    <t>16A24SPM304</t>
  </si>
  <si>
    <t>16amp 24hr Single Phase Power (Machinery)</t>
  </si>
  <si>
    <t>16A24TPM314</t>
  </si>
  <si>
    <t>16amp 24hr Three Phase Power (TPN) (Machinery)</t>
  </si>
  <si>
    <t>200A24TPM324</t>
  </si>
  <si>
    <t>200amp 24hr Three Phase Power (TPN) (Machinery)</t>
  </si>
  <si>
    <t>20A24SPM305</t>
  </si>
  <si>
    <t>20amp 24hr Single Phase Power (Machinery)</t>
  </si>
  <si>
    <t>20A24TPM315</t>
  </si>
  <si>
    <t>20amp 24hr Three Phase Power (TPN) (Machinery)</t>
  </si>
  <si>
    <t>24HOUR MAINS (Machinery)</t>
  </si>
  <si>
    <t>250A24TPM325</t>
  </si>
  <si>
    <t>250amp 24hr Three Phase Power (TPN) (Machinery)</t>
  </si>
  <si>
    <t>315A24TPM326</t>
  </si>
  <si>
    <t>315amp 24hr Three Phase Power (TPN) (Machinery)</t>
  </si>
  <si>
    <t>32A24SPM306</t>
  </si>
  <si>
    <t>32amp 24hr Single Phase Power (Machinery)</t>
  </si>
  <si>
    <t>32A24TPM316</t>
  </si>
  <si>
    <t>32amp 24hr Three Phase Power (TPN) (Machinery)</t>
  </si>
  <si>
    <t>40A24SPM307</t>
  </si>
  <si>
    <t>40amp 24hr Single Phase Power (Machinery)</t>
  </si>
  <si>
    <t>40A24TPM317</t>
  </si>
  <si>
    <t>40amp 24hr Three Phase Power (TPN) (Machinery)</t>
  </si>
  <si>
    <t>450A24TPM327</t>
  </si>
  <si>
    <t>450amp 24hr Three Phase Power (TPN) (Machinery)</t>
  </si>
  <si>
    <t>50A24SPM308</t>
  </si>
  <si>
    <t>50amp 24hr Single Phase Power (Machinery)</t>
  </si>
  <si>
    <t>50A24TPM318</t>
  </si>
  <si>
    <t>50amp 24hr Three Phase Power (TPN) (Machinery)</t>
  </si>
  <si>
    <t>630A24TPM328</t>
  </si>
  <si>
    <t>630amp 24hr Three Phase Power (TPN) (Machinery)</t>
  </si>
  <si>
    <t>63A24SPM309</t>
  </si>
  <si>
    <t>63amp 24hr Single Phase Power (Machinery)</t>
  </si>
  <si>
    <t>63A24TPM319</t>
  </si>
  <si>
    <t>63amp 24hr Three Phase Power (TPN) (Machinery)</t>
  </si>
  <si>
    <t>6A24TPM312</t>
  </si>
  <si>
    <t>6amp 24hr Three Phase Power (TPN) (Machinery)</t>
  </si>
  <si>
    <t>80A24SPM310</t>
  </si>
  <si>
    <t>80amp 24hr Single Phase Power (Machinery)</t>
  </si>
  <si>
    <t>80A24TPM320</t>
  </si>
  <si>
    <t>80amp 24hr Three Phase Power (TPN) (Machinery)</t>
  </si>
  <si>
    <t>100A24SP211</t>
  </si>
  <si>
    <t>100amp 24hr Single Phase Power</t>
  </si>
  <si>
    <t>100A24TP221</t>
  </si>
  <si>
    <t>100amp 24hr Three Phase Power (TPN)</t>
  </si>
  <si>
    <t>10A24SP203</t>
  </si>
  <si>
    <t>10amp 24hr Single Phase Power</t>
  </si>
  <si>
    <t>10A24TP213</t>
  </si>
  <si>
    <t>10amp 24hr Three Phase Power (TPN)</t>
  </si>
  <si>
    <t>125A24SP212</t>
  </si>
  <si>
    <t>125amp 24hr Single Phase Power</t>
  </si>
  <si>
    <t>125A24TP222</t>
  </si>
  <si>
    <t>125amp 24hr Three Phase Power (TPN)</t>
  </si>
  <si>
    <t>160A24TP223</t>
  </si>
  <si>
    <t>160amp 24hr Three Phase Power (TPN)</t>
  </si>
  <si>
    <t>16A24SP204</t>
  </si>
  <si>
    <t>16amp 24hr Single Phase Power</t>
  </si>
  <si>
    <t>16A24TP214</t>
  </si>
  <si>
    <t>16amp 24hr Three Phase Power (TPN)</t>
  </si>
  <si>
    <t>200A24TP224</t>
  </si>
  <si>
    <t>200amp 24hr Three Phase Power (TPN)</t>
  </si>
  <si>
    <t>20A24SP205</t>
  </si>
  <si>
    <t>20amp 24hr Single Phase Power</t>
  </si>
  <si>
    <t>20A24TP215</t>
  </si>
  <si>
    <t>20amp 24hr Three Phase Power (TPN)</t>
  </si>
  <si>
    <t>24HOUR MAINS POWER (Lighting)</t>
  </si>
  <si>
    <t>250A24TP225</t>
  </si>
  <si>
    <t>250amp 24hr Three Phase Power (TPN)</t>
  </si>
  <si>
    <t>2A24SP201</t>
  </si>
  <si>
    <t>2amp 24hr Single Phase Power</t>
  </si>
  <si>
    <t>315A24TP226</t>
  </si>
  <si>
    <t>315amp 24hr Three Phase Power (TPN)</t>
  </si>
  <si>
    <t>32A24SP206</t>
  </si>
  <si>
    <t>32amp 24hr Single Phase Power</t>
  </si>
  <si>
    <t>32A24TP216</t>
  </si>
  <si>
    <t>32amp 24hr Three Phase Power (TPN)</t>
  </si>
  <si>
    <t>40A24SP207</t>
  </si>
  <si>
    <t>40amp 24hr Single Phase Power</t>
  </si>
  <si>
    <t>40A24TP217</t>
  </si>
  <si>
    <t>40amp 24hr Three Phase Power (TPN)</t>
  </si>
  <si>
    <t>450A24TP227</t>
  </si>
  <si>
    <t>450amp 24hr Three Phase Power (TPN)</t>
  </si>
  <si>
    <t>50A24SP208</t>
  </si>
  <si>
    <t>50amp 24hr Single Phase Power</t>
  </si>
  <si>
    <t>50A24TP218</t>
  </si>
  <si>
    <t>50amp 24hr Three Phase Power (TPN)</t>
  </si>
  <si>
    <t>630A24TP228</t>
  </si>
  <si>
    <t>630amp 24hr Three Phase Power (TPN)</t>
  </si>
  <si>
    <t>63A24SP209</t>
  </si>
  <si>
    <t>63amp 24hr Single Phase Power</t>
  </si>
  <si>
    <t>63A24TP219</t>
  </si>
  <si>
    <t>63amp 24hr Three Phase Power (TPN)</t>
  </si>
  <si>
    <t>6A24SP202</t>
  </si>
  <si>
    <t>6amp 24hr Single Phase Power</t>
  </si>
  <si>
    <t>80A24SP210</t>
  </si>
  <si>
    <t>80amp 24hr Single Phase Power</t>
  </si>
  <si>
    <t>80A24TP220</t>
  </si>
  <si>
    <t>80amp 24hr Three Phase Power (TPN)</t>
  </si>
  <si>
    <t>BEMCS</t>
  </si>
  <si>
    <t>Concourse Suite Bulk Electrical Mains</t>
  </si>
  <si>
    <t>BEMGS</t>
  </si>
  <si>
    <t>Gallery Suite Bulk Electrical Mains</t>
  </si>
  <si>
    <t>BEMH1</t>
  </si>
  <si>
    <t>Hall 1 Bulk Electrical Mains</t>
  </si>
  <si>
    <t>BEMH10</t>
  </si>
  <si>
    <t>Hall 10 Bulk Electrical Mains</t>
  </si>
  <si>
    <t>BEMH11</t>
  </si>
  <si>
    <t>Hall 11 Bulk Electrical Mains</t>
  </si>
  <si>
    <t>BEMH12</t>
  </si>
  <si>
    <t>Hall 12 Bulk Electrical Mains</t>
  </si>
  <si>
    <t>BEMH16</t>
  </si>
  <si>
    <t>Hall 16 Bulk Electrical Mains</t>
  </si>
  <si>
    <t>BEMH17</t>
  </si>
  <si>
    <t>Hall 17 Bulk Electrical Mains</t>
  </si>
  <si>
    <t>BEMH18</t>
  </si>
  <si>
    <t>Hall 18 Bulk Electrical Mains</t>
  </si>
  <si>
    <t>BEMH19</t>
  </si>
  <si>
    <t>Hall 19 Bulk Electrical Mains</t>
  </si>
  <si>
    <t>BEMH2</t>
  </si>
  <si>
    <t>Hall 2 Bulk Electrical Mains</t>
  </si>
  <si>
    <t>BEMH20</t>
  </si>
  <si>
    <t>Hall 20 Bulk Electrical Mains</t>
  </si>
  <si>
    <t>BEMH3</t>
  </si>
  <si>
    <t>Hall 3 Bulk Electrical Mains</t>
  </si>
  <si>
    <t>BEMH3A</t>
  </si>
  <si>
    <t>Hall 3a Bulk Electrical Mains</t>
  </si>
  <si>
    <t>BEMH4</t>
  </si>
  <si>
    <t>Hall 4 Bulk Electrical Mains</t>
  </si>
  <si>
    <t>BEMH5</t>
  </si>
  <si>
    <t>Hall 5 Bulk Electrical Mains</t>
  </si>
  <si>
    <t>BEMH6</t>
  </si>
  <si>
    <t>Hall 6 Bulk Electrical Mains</t>
  </si>
  <si>
    <t>BEMH7</t>
  </si>
  <si>
    <t>Hall 7 Bulk Electrical Mains</t>
  </si>
  <si>
    <t>BEMH8</t>
  </si>
  <si>
    <t>Hall 8 Bulk Electrical Mains</t>
  </si>
  <si>
    <t>BEMH9</t>
  </si>
  <si>
    <t>Hall 9 Bulk Electrical Mains</t>
  </si>
  <si>
    <t>BEMPAV</t>
  </si>
  <si>
    <t>Pavilion Bulk Electrical Mains</t>
  </si>
  <si>
    <t>100ASPM111</t>
  </si>
  <si>
    <t>100amp Single Phase Power (Machinery)</t>
  </si>
  <si>
    <t>100ATPM121</t>
  </si>
  <si>
    <t>100amp Three Phase Power (TPN) (Machinery)</t>
  </si>
  <si>
    <t>10ATPM113</t>
  </si>
  <si>
    <t>10amp Three Phase Power (TPN) (Machinery)</t>
  </si>
  <si>
    <t>125ATPM122</t>
  </si>
  <si>
    <t>125amp Three Phase Power (TPN) (Machinery)</t>
  </si>
  <si>
    <t>160ATPM123</t>
  </si>
  <si>
    <t>160amp Three Phase Power (TPN) (Machinery)</t>
  </si>
  <si>
    <t>16ASPM104</t>
  </si>
  <si>
    <t>16amp Single Phase Power (Machinery)</t>
  </si>
  <si>
    <t>16ATPM114</t>
  </si>
  <si>
    <t>16amp Three Phase Power (TPN) (Machinery)</t>
  </si>
  <si>
    <t>200ATPM124</t>
  </si>
  <si>
    <t>200amp Three Phase Power (TPN) (Machinery)</t>
  </si>
  <si>
    <t>20ASPM105</t>
  </si>
  <si>
    <t>20amp Single Phase Power (Machinery)</t>
  </si>
  <si>
    <t>20ATPM115</t>
  </si>
  <si>
    <t>20amp Three Phase Power (TPN) (Machinery)</t>
  </si>
  <si>
    <t>250ATPM125</t>
  </si>
  <si>
    <t>250amp Three Phase Power (TPN) (Machinery)</t>
  </si>
  <si>
    <t>315ATPM126</t>
  </si>
  <si>
    <t>315amp Three Phase Power (TPN) (Machinery)</t>
  </si>
  <si>
    <t>32ASPM106</t>
  </si>
  <si>
    <t>32amp Single Phase Power (Machinery)</t>
  </si>
  <si>
    <t>32ATPM116</t>
  </si>
  <si>
    <t>32amp Three Phase Power (TPN) (Machinery)</t>
  </si>
  <si>
    <t>40ASPM107</t>
  </si>
  <si>
    <t>40amp Single Phase Power (Machinery)</t>
  </si>
  <si>
    <t>40ATPM117</t>
  </si>
  <si>
    <t>40amp Three Phase Power (TPN) (Machinery)</t>
  </si>
  <si>
    <t>450ATPM127</t>
  </si>
  <si>
    <t>450amp Three Phase Power (TPN) (Machinery)</t>
  </si>
  <si>
    <t>50ASPM108</t>
  </si>
  <si>
    <t>50amp Single Phase Power (Machinery)</t>
  </si>
  <si>
    <t>50ATPM118</t>
  </si>
  <si>
    <t>50amp Three Phase Power (TPN) (Machinery)</t>
  </si>
  <si>
    <t>630ATPM128</t>
  </si>
  <si>
    <t>630amp Three Phase Power (TPN) (Machinery)</t>
  </si>
  <si>
    <t>63ASPM109</t>
  </si>
  <si>
    <t>63amp Single Phase Power (Machinery)</t>
  </si>
  <si>
    <t>63ATPM119</t>
  </si>
  <si>
    <t>63amp Three Phase Power (TPN) (Machinery)</t>
  </si>
  <si>
    <t>6ATPM112</t>
  </si>
  <si>
    <t>6amp Three Phase Power (TPN) (Machinery)</t>
  </si>
  <si>
    <t>80ASPM110</t>
  </si>
  <si>
    <t>80amp Single Phase Power (Machinery)</t>
  </si>
  <si>
    <t>80ATPM120</t>
  </si>
  <si>
    <t>80amp Three Phase Power (TPN) (Machinery)</t>
  </si>
  <si>
    <t>STANDARD MAINS (Machinery)</t>
  </si>
  <si>
    <t>100ASP11</t>
  </si>
  <si>
    <t>100amp Single Phase Power</t>
  </si>
  <si>
    <t>100ATP21</t>
  </si>
  <si>
    <t>100amp Three Phase Power (TPN)</t>
  </si>
  <si>
    <t>10ASP3</t>
  </si>
  <si>
    <t>10amp Single Phase Power</t>
  </si>
  <si>
    <t>10ATP13</t>
  </si>
  <si>
    <t>10amp Three Phase Power (TPN)</t>
  </si>
  <si>
    <t>125ASP12</t>
  </si>
  <si>
    <t>125amp Single Phase Power</t>
  </si>
  <si>
    <t>125ATP22</t>
  </si>
  <si>
    <t>125amp Three Phase Power (TPN)</t>
  </si>
  <si>
    <t>160ATP23</t>
  </si>
  <si>
    <t>160amp Three Phase Power (TPN)</t>
  </si>
  <si>
    <t>16ASP4</t>
  </si>
  <si>
    <t>16amp Single Phase Power</t>
  </si>
  <si>
    <t>16ATP14</t>
  </si>
  <si>
    <t>16amp Three Phase Power (TPN)</t>
  </si>
  <si>
    <t>200ATP24</t>
  </si>
  <si>
    <t>200amp Three Phase Power (TPN)</t>
  </si>
  <si>
    <t>20ASP5</t>
  </si>
  <si>
    <t>20amp Single Phase Power</t>
  </si>
  <si>
    <t>20ATP15</t>
  </si>
  <si>
    <t>20amp Three Phase Power (TPN)</t>
  </si>
  <si>
    <t>250ATP25</t>
  </si>
  <si>
    <t>250amp Three Phase Power (TPN)</t>
  </si>
  <si>
    <t>2ASP1</t>
  </si>
  <si>
    <t>2amp Single Phase Power</t>
  </si>
  <si>
    <t>315ATP26</t>
  </si>
  <si>
    <t>315amp Three Phase Power (TPN)</t>
  </si>
  <si>
    <t>32ASP6</t>
  </si>
  <si>
    <t>32amp Single Phase Power</t>
  </si>
  <si>
    <t>32ATP16</t>
  </si>
  <si>
    <t>32amp Three Phase Power (TPN)</t>
  </si>
  <si>
    <t>40ASP7</t>
  </si>
  <si>
    <t>40amp Single Phase Power</t>
  </si>
  <si>
    <t>40ATP17</t>
  </si>
  <si>
    <t>40amp Three Phase Power (TPN)</t>
  </si>
  <si>
    <t>450ATP27</t>
  </si>
  <si>
    <t>450amp Three Phase Power (TPN)</t>
  </si>
  <si>
    <t>50ASP8</t>
  </si>
  <si>
    <t>50amp Single Phase Power</t>
  </si>
  <si>
    <t>50ATP18</t>
  </si>
  <si>
    <t>50amp Three Phase Power (TPN)</t>
  </si>
  <si>
    <t>630ATP28</t>
  </si>
  <si>
    <t>630amp Three Phase Power (TPN)</t>
  </si>
  <si>
    <t>63ASP9</t>
  </si>
  <si>
    <t>63amp Single Phase Power</t>
  </si>
  <si>
    <t>63ATP19</t>
  </si>
  <si>
    <t>63amp Three Phase Power (TPN)</t>
  </si>
  <si>
    <t>6ASP2</t>
  </si>
  <si>
    <t>6amp Single Phase Power</t>
  </si>
  <si>
    <t>80ASP10</t>
  </si>
  <si>
    <t>80amp Single Phase Power</t>
  </si>
  <si>
    <t>80ATP20</t>
  </si>
  <si>
    <t>80amp Three Phase Power (TPN)</t>
  </si>
  <si>
    <t>GRAPHDTAPE</t>
  </si>
  <si>
    <t>Double-Dided Tape</t>
  </si>
  <si>
    <t>PRINTBAN</t>
  </si>
  <si>
    <t>Printed PVC Banners (NOT inc. rigging cost) per sqm</t>
  </si>
  <si>
    <t>ECROLBANP</t>
  </si>
  <si>
    <t>Roll Up Banners on Display (to purchase) inc display stand (2200 x 800mm)</t>
  </si>
  <si>
    <t>AFRMDSV</t>
  </si>
  <si>
    <t>A Frame:  A Frames (vinyl double sided - inc. text + logo) exterior</t>
  </si>
  <si>
    <t>AFRMSSV</t>
  </si>
  <si>
    <t>A Frame: A Frames (vinyl single sided - inc. text + logo) exterior</t>
  </si>
  <si>
    <t>AFRMDSD</t>
  </si>
  <si>
    <t>A Frame: Double Sided Digital exterior 1500x900mm</t>
  </si>
  <si>
    <t>AFRMSSD</t>
  </si>
  <si>
    <t>A Frame: Single Sided Digital Full Colour (exterior) 1200x990mm</t>
  </si>
  <si>
    <t>DSDIGSIGN</t>
  </si>
  <si>
    <t>Double Sided Pedestal Sign (841x594mm)</t>
  </si>
  <si>
    <t>BLACKWICKET</t>
  </si>
  <si>
    <t>Graphics Blackout wicket door portals (per VE Door) 540mm round</t>
  </si>
  <si>
    <t>GRAPHICSMISC</t>
  </si>
  <si>
    <t>Graphics Misc.</t>
  </si>
  <si>
    <t>EMPTPED</t>
  </si>
  <si>
    <t>Pedestal sign (Frame only no Graphics)</t>
  </si>
  <si>
    <t>DIGSIGN</t>
  </si>
  <si>
    <t>Single Sided Pedestal Sign (841x594mm)</t>
  </si>
  <si>
    <t>DIGHALLP</t>
  </si>
  <si>
    <t>Full Colour Hall Entrance (additional to package)</t>
  </si>
  <si>
    <t>DIGHALL</t>
  </si>
  <si>
    <t>Full Colour Hall Entrance (without package)</t>
  </si>
  <si>
    <t>ATRKIOSK10</t>
  </si>
  <si>
    <t>Atrium Kiosk Signs - 10 or More Signs (950mm x 450mm)</t>
  </si>
  <si>
    <t>ATRKIOSK510</t>
  </si>
  <si>
    <t>Atrium Kiosk Signs - 5 -10 Signs (950mm x 450mm)</t>
  </si>
  <si>
    <t>ATRKIOSK</t>
  </si>
  <si>
    <t>Atrium Kiosk Signs - 5 or less (950mm x 450mm)</t>
  </si>
  <si>
    <t>PIAKIOSK</t>
  </si>
  <si>
    <t>Piazza Kiosk Signs (594mm x 420mm)</t>
  </si>
  <si>
    <t>Double Sided Digital Canopy Sign Atrium Entrance (4880mm x 600mm) (inc. rigging)</t>
  </si>
  <si>
    <t>SSDIGSIGN</t>
  </si>
  <si>
    <t>Single Sided Digital Canopy Sign Atrium Entrance (4880mm x 600mm) (inc. rigging)</t>
  </si>
  <si>
    <t>TT-OFO331-5</t>
  </si>
  <si>
    <t>3 x 3 x 1,5m (h) tubular Triangular tension system with textile graphic and zip top with print to outside faces only</t>
  </si>
  <si>
    <t>TT-SB331-5</t>
  </si>
  <si>
    <t>3 x 3 x 1.5m (h) tubular Triangular tension system with textile graphic and zip top that completely encases structure with print to sides and base</t>
  </si>
  <si>
    <t>TC-SB331-5</t>
  </si>
  <si>
    <t>3 x 3 x 1.5m(h) tubular cube tension system with textile graphic and zip top that completely encases structure with print to sides and base</t>
  </si>
  <si>
    <t>TC-OFO331-5</t>
  </si>
  <si>
    <t>3 x 3 x 1.5m(h) tubular cube tension system with textile graphic and zip top with print to outside faces only</t>
  </si>
  <si>
    <t>TC-SB331</t>
  </si>
  <si>
    <t>3 x 3 x 1m (h) tubular cube tension system with textile graphic and zip top that completely encases structure with print to sides and base</t>
  </si>
  <si>
    <t>TC-OFO331</t>
  </si>
  <si>
    <t>3 x 3 x 1m (h) tubular cube tension system with textile graphic and zip top with print to outside faces only</t>
  </si>
  <si>
    <t>TT-SB331</t>
  </si>
  <si>
    <t>3 x 3 x 1m (h) tubular Triangular tension system with textile graphic and zip top that completely encases structure with print to sides and base</t>
  </si>
  <si>
    <t>TT-OFO331</t>
  </si>
  <si>
    <t>3 x 3 x 1m (h) tubular Triangular tension system with textile graphic and zip top with print to outside faces only</t>
  </si>
  <si>
    <t>TT-SB332</t>
  </si>
  <si>
    <t>3 x 3 x 2m (h) tubular Triangular tension system with textile graphic and zip top that completely encases structure with print to sides and base</t>
  </si>
  <si>
    <t>TT-OFO332</t>
  </si>
  <si>
    <t>3 x 3 x 2m (h) tubular Triangular tension system with textile graphic and zip top with print to outside faces only</t>
  </si>
  <si>
    <t>TC-SB332</t>
  </si>
  <si>
    <t>3 x 3 x 2m(h) tubular cube tension system with textile graphic and zip top that completely encases structure with print to sides and base</t>
  </si>
  <si>
    <t>TC-OFO332</t>
  </si>
  <si>
    <t>3 x 3 x 2m(h) tubular cube tension system with textile graphic and zip top with print to outside faces only</t>
  </si>
  <si>
    <t>TC-SB333</t>
  </si>
  <si>
    <t>3 x 3 x 3m(h) tubular cube tension system with textile graphic and zip top that completely encases structure with print to sides and base</t>
  </si>
  <si>
    <t>TC-OFO333</t>
  </si>
  <si>
    <t>3 x 3 x 3m(h) tubular cube tension system with textile graphic and zip top with print to outside faces only</t>
  </si>
  <si>
    <t>TCI-SB31-5</t>
  </si>
  <si>
    <t>3m diameter x 1.5 m (h) tubular  circular tension system with textile graphic and zip top that completely encases structure with print to sides and base</t>
  </si>
  <si>
    <t>TCI-OFO31-5</t>
  </si>
  <si>
    <t>3m diameter x 1.5 m (h) tubular  circular tension system with textile graphic and zip top with print to outside faces only</t>
  </si>
  <si>
    <t>TCI-SB31</t>
  </si>
  <si>
    <t>3m diameter x 1m (h) tubular  circular tension system with textile graphic and zip top that completely encases structure with print to sides and base</t>
  </si>
  <si>
    <t>TCI-OFO31</t>
  </si>
  <si>
    <t>3m diameter x 1m (h) tubular  circular tension system with textile graphic and zip top with print to outside faces only</t>
  </si>
  <si>
    <t>TCI-SB32</t>
  </si>
  <si>
    <t>3m diameter x 2m (h) tubular  circular tension system with textile graphic and zip top that completely encases structure with print to sides and base</t>
  </si>
  <si>
    <t>TCI-OFO32</t>
  </si>
  <si>
    <t>3m diameter x 2m (h) tubular  circular tension system with textile graphic and zip top with print to outside faces only</t>
  </si>
  <si>
    <t>TT-OFO441-5</t>
  </si>
  <si>
    <t>4 x 4  x 1.5 m (h) tubular Triangular tension system with textile graphic and zip top with print to outside faces only</t>
  </si>
  <si>
    <t>TT-OFO441</t>
  </si>
  <si>
    <t>4 x 4  x 1m (h) tubular Triangular tension system with textile graphic and zip top with print to outside faces only</t>
  </si>
  <si>
    <t>TT-OFO442</t>
  </si>
  <si>
    <t>4 x 4  x 2 m (h) tubular Triangular tension system with textile graphic and zip top with print to outside faces only</t>
  </si>
  <si>
    <t>TC-SB441-5</t>
  </si>
  <si>
    <t>4 x 4 x 1.5 m (h)  tubular cube tension system with textile graphic and zip top that completely encases structure with print to sides and base</t>
  </si>
  <si>
    <t>TT-SB441-5</t>
  </si>
  <si>
    <t>4 x 4 x 1.5 m (h) tubular Triangular tension system with textile graphic and zip top that completely encases structure with print to sides and base</t>
  </si>
  <si>
    <t>TC-OFO441-5</t>
  </si>
  <si>
    <t>4 x 4 x 1.5m (h)  tubular cube tension system with textile graphic and zip top with print to outside faces only</t>
  </si>
  <si>
    <t>TC-SB441</t>
  </si>
  <si>
    <t>4 x 4 x 1m (h)  tubular cube tension system with textile graphic and zip top that completely encases structure with print to sides and base</t>
  </si>
  <si>
    <t>TC-OFO441</t>
  </si>
  <si>
    <t>4 x 4 x 1m (h)  tubular cube tension system with textile graphic and zip top with print to outside faces only</t>
  </si>
  <si>
    <t>TT-SB441</t>
  </si>
  <si>
    <t>4 x 4 x 1m (h) tubular Triangular tension system with textile graphic and zip top that completely encases structure with print to sides and base</t>
  </si>
  <si>
    <t>TT-SB442</t>
  </si>
  <si>
    <t>4 x 4 x 2 m (h) tubular Triangular tension system with textile graphic and zip top that completely encases structure with print to sides and base</t>
  </si>
  <si>
    <t>TC-SB442</t>
  </si>
  <si>
    <t>4 x 4 x 2m (h)  tubular cube tension system with textile graphic and zip top that completely encases structure with print to sides and base</t>
  </si>
  <si>
    <t>TC-OFO442</t>
  </si>
  <si>
    <t>4 x 4 x 2m (h)  tubular cube tension system with textile graphic and zip top with print to outside faces only</t>
  </si>
  <si>
    <t>TC-SB444</t>
  </si>
  <si>
    <t>4 x 4 x 4m (h)  tubular cube tension system with textile graphic and zip top that completely encases structure with print to sides and base</t>
  </si>
  <si>
    <t>TC-OFO444</t>
  </si>
  <si>
    <t>4 x 4 x 4m (h)  tubular cube tension system with textile graphic and zip top with print to outside faces only</t>
  </si>
  <si>
    <t>TCI-SB41-5</t>
  </si>
  <si>
    <t>4m diameter x 1.5 m (h) tubular  circular tension system with textile graphic and zip top that completely encases structure with print to sides and base</t>
  </si>
  <si>
    <t>TCI-OFO41-5</t>
  </si>
  <si>
    <t>4m diameter x 1.5 m (h) tubular  circular tension system with textile graphic and zip top with print to outside faces only</t>
  </si>
  <si>
    <t>TCI-SB41</t>
  </si>
  <si>
    <t>4m diameter x 1m (h) tubular  circular tension system with textile graphic and zip top that completely encases structure with print to sides and base</t>
  </si>
  <si>
    <t>TCI-OFO41</t>
  </si>
  <si>
    <t>4m diameter x 1m (h) tubular  circular tension system with textile graphic and zip top with print to outside faces only</t>
  </si>
  <si>
    <t>TCI-SB42</t>
  </si>
  <si>
    <t>4m diameter x 2m (h) tubular  circular tension system with textile graphic and zip top that completely encases structure with print to sides and base</t>
  </si>
  <si>
    <t>TCI-OFO42</t>
  </si>
  <si>
    <t>4m diameter x 2m (h) tubular  circular tension system with textile graphic and zip top with print to outside faces only</t>
  </si>
  <si>
    <t>TT-SB551</t>
  </si>
  <si>
    <t>5 x 5 x 1 m (h) tubular Triangular tension system with textile graphic and zip top that completely encases structure with print to sides and base</t>
  </si>
  <si>
    <t>TT-OFO551</t>
  </si>
  <si>
    <t>5 x 5 x 1 m (h) tubular Triangular tension system with textile graphic and zip top with print to outside faces only</t>
  </si>
  <si>
    <t>TT-SB551-5</t>
  </si>
  <si>
    <t>5 x 5 x 1.5  m (h) tubular Triangular tension system with textile graphic and zip top that completely encases structure with print to sides and base</t>
  </si>
  <si>
    <t>TT-OFO551-5</t>
  </si>
  <si>
    <t>5 x 5 x 1.5  m (h) tubular Triangular tension system with textile graphic and zip top with print to outside faces only</t>
  </si>
  <si>
    <t>TC-SB551-5</t>
  </si>
  <si>
    <t>5 x 5 x 1.5m (h)  tubular cube tension system with textile graphic and zip top that completely encases structure with print to sides and base</t>
  </si>
  <si>
    <t>TC-OFO551-5</t>
  </si>
  <si>
    <t>5 x 5 x 1.5m (h)  tubular cube tension system with textile graphic and zip top with print to outside faces only</t>
  </si>
  <si>
    <t>TC-SB551</t>
  </si>
  <si>
    <t>5 x 5 x 1m (h)  tubular cube tension system with textile graphic and zip top that completely encases structure with print to sides and base</t>
  </si>
  <si>
    <t>TC-OFO551</t>
  </si>
  <si>
    <t>5 x 5 x 1m (h)  tubular cube tension system with textile graphic and zip top with print to outside faces only</t>
  </si>
  <si>
    <t>TT-SB552</t>
  </si>
  <si>
    <t>5 x 5 x 2 m (h) tubular Triangular tension system with textile graphic and zip top that completely encases structure with print to sides and base</t>
  </si>
  <si>
    <t>TT-OFO552</t>
  </si>
  <si>
    <t>5 x 5 x 2 m (h) tubular Triangular tension system with textile graphic and zip top with print to outside faces only</t>
  </si>
  <si>
    <t>TC-SB552</t>
  </si>
  <si>
    <t>5 x 5 x 2m (h)  tubular cube tension system with textile graphic and zip top that completely encases structure with print to sides and base</t>
  </si>
  <si>
    <t>TC-OFO552</t>
  </si>
  <si>
    <t>5 x 5 x 2m (h)  tubular cube tension system with textile graphic and zip top with print to outside faces only</t>
  </si>
  <si>
    <t>TCI-SB51-5</t>
  </si>
  <si>
    <t>5m diameter x 1.5 m (h) tubular  circular tension system with textile graphic and zip top that completely encases structure with print to sides and base</t>
  </si>
  <si>
    <t>TCI-OFO51-5</t>
  </si>
  <si>
    <t>5m diameter x 1.5 m (h) tubular  circular tension system with textile graphic and zip top with print to outside faces only</t>
  </si>
  <si>
    <t>TCI-SB51</t>
  </si>
  <si>
    <t>5m diameter x 1m (h) tubular  circular tension system with textile graphic and zip top that completely encases structure with print to sides and base</t>
  </si>
  <si>
    <t>TCI-OFO51</t>
  </si>
  <si>
    <t>5m diameter x 1m (h) tubular  circular tension system with textile graphic and zip top with print to outside faces only</t>
  </si>
  <si>
    <t>TCI-SB52</t>
  </si>
  <si>
    <t>5m diameter x 2m (h) tubular  circular tension system with textile graphic and zip top that completely encases structure with print to sides and base</t>
  </si>
  <si>
    <t>TCI-OFO52</t>
  </si>
  <si>
    <t>5m diameter x 2m (h) tubular  circular tension system with textile graphic and zip top with print to outside faces only</t>
  </si>
  <si>
    <t>RM-BLTS</t>
  </si>
  <si>
    <t>Back-Lit Textile with Silicon Edging</t>
  </si>
  <si>
    <t>STANDWALL</t>
  </si>
  <si>
    <t>Bespoke Stand Walling</t>
  </si>
  <si>
    <t>RM-BBBTS</t>
  </si>
  <si>
    <t>Black-Backed Blackout Textile with Silicon Edging</t>
  </si>
  <si>
    <t>EG-DC</t>
  </si>
  <si>
    <t>Creative Design per Hour</t>
  </si>
  <si>
    <t>WB-1000DS</t>
  </si>
  <si>
    <t>Double-Sided 1000mm x 2000mm Wedge Base with 10mm Kappa d/s</t>
  </si>
  <si>
    <t>WB-600DS</t>
  </si>
  <si>
    <t>Double-Sided 600mm x 1500mm Wedge Base with 10mm Kappa d/s</t>
  </si>
  <si>
    <t>WB-800DS</t>
  </si>
  <si>
    <t>Double-Sided 800mm x 1800mm Wedge Base with 10mm Kappa d/s</t>
  </si>
  <si>
    <t>TFB-3000DS</t>
  </si>
  <si>
    <t>Double-Sided Silicon Edge Banner in Frame 3000mm x 2000mm</t>
  </si>
  <si>
    <t>TFB-4000DS</t>
  </si>
  <si>
    <t>Double-Sided Silicon Edge Banner in Frame 4000mm x 3000mm</t>
  </si>
  <si>
    <t>TFB-6000DS</t>
  </si>
  <si>
    <t>Double-Sided Silicon Edge Banner in Frame 6000mm x 3000mm</t>
  </si>
  <si>
    <t>FAS-PERM2</t>
  </si>
  <si>
    <t>Fascia Overlay per m2 5mm Kappa</t>
  </si>
  <si>
    <t>FG-1000</t>
  </si>
  <si>
    <t>Floor Graphic on Foamex with Scratchproof Seal 1000mm x 1000mm</t>
  </si>
  <si>
    <t>FG-500</t>
  </si>
  <si>
    <t>Floor Graphic on Foamex with Scratchproof Seal 500mm x 500mm</t>
  </si>
  <si>
    <t>FG-PERM2</t>
  </si>
  <si>
    <t>Floor Graphic on Foamex with Scratchproof Seal per m2</t>
  </si>
  <si>
    <t>PF-PERM2</t>
  </si>
  <si>
    <t>Floor Lino</t>
  </si>
  <si>
    <t>FX-500</t>
  </si>
  <si>
    <t>Foamex Panel Full Colour Direct to 3mm Foamex 500mm x 500mm</t>
  </si>
  <si>
    <t>FX-750</t>
  </si>
  <si>
    <t>Foamex Panel Full Colour Direct to 3mm Foamex 750mm x 750mm</t>
  </si>
  <si>
    <t>FX-800</t>
  </si>
  <si>
    <t>Foamex Panel Full Colour Direct to 3mm Foamex 800mm x 800mm</t>
  </si>
  <si>
    <t>FX-PERM2</t>
  </si>
  <si>
    <t>Foamex Panel Full Colour Direct to 3mm Foamex per m2</t>
  </si>
  <si>
    <t>RM-FLTS</t>
  </si>
  <si>
    <t>Front-Lit Textile with Silicon Edging</t>
  </si>
  <si>
    <t>FCV-PAT</t>
  </si>
  <si>
    <t>Full Colour Vinyl - Patch</t>
  </si>
  <si>
    <t>FCV-PC</t>
  </si>
  <si>
    <t>Full Colour Vinyl - Profile Cut</t>
  </si>
  <si>
    <t>INF-SEEN</t>
  </si>
  <si>
    <t>Infill Panel 3mm Foamex Produced to Seen Size</t>
  </si>
  <si>
    <t>INF-PAN</t>
  </si>
  <si>
    <t>Infill System 3mm Foamex Replacement Panel</t>
  </si>
  <si>
    <t>OVL-PAN</t>
  </si>
  <si>
    <t>Overlay Panel 5mm Kappa</t>
  </si>
  <si>
    <t>PCV-2</t>
  </si>
  <si>
    <t>Profile Cut Vinyl up to 2 Colours</t>
  </si>
  <si>
    <t>PCV-3</t>
  </si>
  <si>
    <t>Profile Cut Vinyl up to 3 Colours</t>
  </si>
  <si>
    <t>PVCB-DS</t>
  </si>
  <si>
    <t>PVC Block-Out Double-Sided</t>
  </si>
  <si>
    <t>PVCB-SS</t>
  </si>
  <si>
    <t>PVC Block-Out Single-Sided</t>
  </si>
  <si>
    <t>PVC-13000DS</t>
  </si>
  <si>
    <t>PVC Double-Sided Banner 3000mm x 1000mm</t>
  </si>
  <si>
    <t>PVC-300DS</t>
  </si>
  <si>
    <t>PVC Double-Sided Banner 3000mm x 2000mm</t>
  </si>
  <si>
    <t>PVC-33000DS</t>
  </si>
  <si>
    <t>PVC Double-Sided Banner 3000mm x 3000mm</t>
  </si>
  <si>
    <t>PVC-24000DS</t>
  </si>
  <si>
    <t>PVC Double-Sided Banner 4000mm x 2000mm</t>
  </si>
  <si>
    <t>PVC-400DS</t>
  </si>
  <si>
    <t>PVC Double-Sided Banner 4000mm x 3000mm</t>
  </si>
  <si>
    <t>PVC-44000DS</t>
  </si>
  <si>
    <t>PVC Double-Sided Banner 4000mm x 4000mm</t>
  </si>
  <si>
    <t>PVC-15000DS</t>
  </si>
  <si>
    <t>PVC Double-Sided Banner 5000mm x 1000mm</t>
  </si>
  <si>
    <t>PVC-5000DS</t>
  </si>
  <si>
    <t>PVC Double-Sided Banner 5000mm x 2000mm</t>
  </si>
  <si>
    <t>PVC-35000DS</t>
  </si>
  <si>
    <t>PVC Double-Sided Banner 5000mm x 3000mm</t>
  </si>
  <si>
    <t>PVC-34000DS</t>
  </si>
  <si>
    <t>PVC Double-Sided Banner 5000mm x 4000mm</t>
  </si>
  <si>
    <t>PVC-55000DS</t>
  </si>
  <si>
    <t>PVC Double-Sided Banner 5000mm x 5000mm</t>
  </si>
  <si>
    <t>PVC-26000DS</t>
  </si>
  <si>
    <t>PVC Double-Sided Banner 6000mm x 2000mm</t>
  </si>
  <si>
    <t>PVC-36000DS</t>
  </si>
  <si>
    <t>PVC Double-Sided Banner 6000mm x 3000mm</t>
  </si>
  <si>
    <t>PVC-6000DS</t>
  </si>
  <si>
    <t>PVC Double-Sided Banner 6000mm x 4000mm</t>
  </si>
  <si>
    <t>PVC-56000DS</t>
  </si>
  <si>
    <t>PVC Double-Sided Banner 6000mm x 5000mm</t>
  </si>
  <si>
    <t>PVC-PERM2DS</t>
  </si>
  <si>
    <t>PVC Double-Sided Banner per m2</t>
  </si>
  <si>
    <t>PVC-13000SS</t>
  </si>
  <si>
    <t>PVC Single-Sided Banner 3000mm x 1000mm</t>
  </si>
  <si>
    <t>PVC-300SS</t>
  </si>
  <si>
    <t>PVC Single-Sided Banner 3000mm x 2000mm</t>
  </si>
  <si>
    <t>PVC-33000SS</t>
  </si>
  <si>
    <t>PVC Single-Sided Banner 3000mm x 3000mm</t>
  </si>
  <si>
    <t>PVC-24000SS</t>
  </si>
  <si>
    <t>PVC Single-Sided Banner 4000mm x 2000mm</t>
  </si>
  <si>
    <t>PVC-400SS</t>
  </si>
  <si>
    <t>PVC Single-Sided Banner 4000mm x 3000mm</t>
  </si>
  <si>
    <t>PVC-44000SS</t>
  </si>
  <si>
    <t>PVC Single-Sided Banner 4000mm x 4000mm</t>
  </si>
  <si>
    <t>PVC-15000SS</t>
  </si>
  <si>
    <t>PVC Single-Sided Banner 5000mm x 1000mm</t>
  </si>
  <si>
    <t>PVC-5000SS</t>
  </si>
  <si>
    <t>PVC Single-Sided Banner 5000mm x 2000mm</t>
  </si>
  <si>
    <t>PVC-35000SS</t>
  </si>
  <si>
    <t>PVC Single-Sided Banner 5000mm x 3000mm</t>
  </si>
  <si>
    <t>PVC-34000SS</t>
  </si>
  <si>
    <t>PVC Single-Sided Banner 5000mm x 4000mm</t>
  </si>
  <si>
    <t>PVC-55000SS</t>
  </si>
  <si>
    <t>PVC Single-Sided Banner 5000mm x 5000mm</t>
  </si>
  <si>
    <t>PVC-26000SS</t>
  </si>
  <si>
    <t>PVC Single-Sided Banner 6000mm x 2000mm</t>
  </si>
  <si>
    <t>PVC-36000SS</t>
  </si>
  <si>
    <t>PVC Single-Sided Banner 6000mm x 3000mm</t>
  </si>
  <si>
    <t>PVC-600SS</t>
  </si>
  <si>
    <t>PVC Single-Sided Banner 6000mm x 4000mm</t>
  </si>
  <si>
    <t>PVC-56000SS</t>
  </si>
  <si>
    <t>PVC Single-Sided Banner 6000mm x 5000mm</t>
  </si>
  <si>
    <t>PVC-PERM2SS</t>
  </si>
  <si>
    <t>PVC Single-Sided Banner per m2</t>
  </si>
  <si>
    <t>TFC-1500</t>
  </si>
  <si>
    <t>Silicon Edge Banner in 4 Sides of Cube (Frame Included) 3000mm x 3000mm x 1500mm</t>
  </si>
  <si>
    <t>TFC-3000</t>
  </si>
  <si>
    <t>Silicon Edge Banner in 4 Sides of Cube (Frame Included) 3000mm x 3000mm x 3000mm</t>
  </si>
  <si>
    <t>TFC-4000</t>
  </si>
  <si>
    <t>Silicon Edge Banner in 4 Sides of Cube (Frame Included) 4000mm x 4000mm x 4000mm</t>
  </si>
  <si>
    <t>TFCDS-1500</t>
  </si>
  <si>
    <t>Silicon Edge Banner in 8 Sides of Cube - Inside &amp; Outside Faces (Frame Included) 3000mm x 3000mm x 1500mm</t>
  </si>
  <si>
    <t>TFCDS-3000</t>
  </si>
  <si>
    <t>Silicon Edge Banner in 8 Sides of Cube - Inside &amp; Outside Faces (Frame Included) 3000mm x 3000mm x 3000mm</t>
  </si>
  <si>
    <t>TFCDS-4000</t>
  </si>
  <si>
    <t>Silicon Edge Banner in 8 Sides of Cube - Inside &amp; Outside Faces (Frame Included) 4000mm x 4000mm x 4000mm</t>
  </si>
  <si>
    <t>TFCB-1500</t>
  </si>
  <si>
    <t>Silicon Edge Banner in Base and 4 Sides of Cube (Frame Included) 3000mm x 3000mm x 1500mm</t>
  </si>
  <si>
    <t>TFCB-3000</t>
  </si>
  <si>
    <t>Silicon Edge Banner in Base and 4 Sides of Cube (Frame Included) 3000mm x 3000mm x 3000mm</t>
  </si>
  <si>
    <t>TFCB-4000</t>
  </si>
  <si>
    <t>Silicon Edge Banner in Base and 4 Sides of Cube (Frame Included) 4000mm x 4000mm x 4000mm</t>
  </si>
  <si>
    <t>WB-1000SS</t>
  </si>
  <si>
    <t>Single-Sided 1000mm x 2000mm Wedge Base with 10mm Kappa</t>
  </si>
  <si>
    <t>WB-600SS</t>
  </si>
  <si>
    <t>Single-Sided 600mm x 1500mm Wedge Base with 10mm Kappa s/s</t>
  </si>
  <si>
    <t>WB-800SS</t>
  </si>
  <si>
    <t>Single-Sided 800mm x 1800mm Wedge Base with 10mm Kappa s/s</t>
  </si>
  <si>
    <t>RB-800</t>
  </si>
  <si>
    <t>Zeta Roller Banner 800mm x 2300mm</t>
  </si>
  <si>
    <t>RB-850</t>
  </si>
  <si>
    <t>Zeta Roller Banner 850mm x 2300mm</t>
  </si>
  <si>
    <t>NECPEDDS</t>
  </si>
  <si>
    <t>A1 NEC Pedestal Double-Sided</t>
  </si>
  <si>
    <t>NECPED</t>
  </si>
  <si>
    <t>A1 NEC Pedestal Single-Sided</t>
  </si>
  <si>
    <t>KHA-COP17-20</t>
  </si>
  <si>
    <t>ATRIUM Kiosk Header  Full Colour Overlay Panels 17/18/19/20</t>
  </si>
  <si>
    <t>KHA-COP678</t>
  </si>
  <si>
    <t>ATRIUM Kiosk Header  Full Colour Overlay Panels 6/7/8</t>
  </si>
  <si>
    <t>KHA-COP91011</t>
  </si>
  <si>
    <t>ATRIUM Kiosk Header  Full Colour Overlay Panels 9/10/11</t>
  </si>
  <si>
    <t>KIA950X450</t>
  </si>
  <si>
    <t>Atrium Kiosk Inserts 950 w x 450 h</t>
  </si>
  <si>
    <t>GRAPH-BES</t>
  </si>
  <si>
    <t>Bespoke Graphics Order (Overtype)</t>
  </si>
  <si>
    <t>B-CS150</t>
  </si>
  <si>
    <t>Café Style Barrier inc PVC Banner (internal) 1.5m w (includes hire of)</t>
  </si>
  <si>
    <t>B-CPVC-FL</t>
  </si>
  <si>
    <t>Crowd Barrier PVC Wrap (external) front lit pvc (barrier by others)</t>
  </si>
  <si>
    <t>B-CPVC-M</t>
  </si>
  <si>
    <t>Crowd Barrier PVC Wrap (external) mesh</t>
  </si>
  <si>
    <t>DDHFCP</t>
  </si>
  <si>
    <t>Double Door Headers  Organiser Suites Piazza and Atrium locations Full colour print</t>
  </si>
  <si>
    <t>LD-A4SS</t>
  </si>
  <si>
    <t>Dump Bin Literature Dispenser A4 single sided</t>
  </si>
  <si>
    <t>LD-A4DS</t>
  </si>
  <si>
    <t>Dump Bin Literature Dispenser A4  double sided</t>
  </si>
  <si>
    <t>ENTRNCATPH1</t>
  </si>
  <si>
    <t>Full Colour Entrance Hall 1 (Additional to Package)</t>
  </si>
  <si>
    <t>ENTRNCWPH1</t>
  </si>
  <si>
    <t>Full Colour Entrance Hall 1 (Without Package)</t>
  </si>
  <si>
    <t>ENTRNCATPH10</t>
  </si>
  <si>
    <t>Full Colour Entrance Hall 10 (Additional to Package)</t>
  </si>
  <si>
    <t>ENTRNCWPH10</t>
  </si>
  <si>
    <t>Full Colour Entrance Hall 10 (Without Package)</t>
  </si>
  <si>
    <t>ENTRNCATPH11</t>
  </si>
  <si>
    <t>Full Colour Entrance Hall 11 (Additional to Package)</t>
  </si>
  <si>
    <t>ENTRNCWPH11</t>
  </si>
  <si>
    <t>Full Colour Entrance Hall 11 (Without Package)</t>
  </si>
  <si>
    <t>ENTRNCATPH12</t>
  </si>
  <si>
    <t>Full Colour Entrance Hall 12 (Additional to Package)</t>
  </si>
  <si>
    <t>ENTRNCWPH12</t>
  </si>
  <si>
    <t>Full Colour Entrance Hall 12 (Without Package)</t>
  </si>
  <si>
    <t>ENTRNCATPH17</t>
  </si>
  <si>
    <t>Full Colour Entrance Hall 17 (Additional to Package)</t>
  </si>
  <si>
    <t>ENTRNCWPH17</t>
  </si>
  <si>
    <t>Full Colour Entrance Hall 17 (Without Package)</t>
  </si>
  <si>
    <t>ENTRNCATPH18</t>
  </si>
  <si>
    <t>Full Colour Entrance Hall 18 (Additional to Package)</t>
  </si>
  <si>
    <t>ENTRNCWPH18</t>
  </si>
  <si>
    <t>Full Colour Entrance Hall 18 (Without Package)</t>
  </si>
  <si>
    <t>ENTRNCATPH19</t>
  </si>
  <si>
    <t>Full Colour Entrance Hall 19 (Additional to Package)</t>
  </si>
  <si>
    <t>ENTRNCWPH19</t>
  </si>
  <si>
    <t>Full Colour Entrance Hall 19 (Without Package)</t>
  </si>
  <si>
    <t>ENTRNCATPH2</t>
  </si>
  <si>
    <t>Full Colour Entrance Hall 2 (Additional to Package)</t>
  </si>
  <si>
    <t>ENTRNCWPH2</t>
  </si>
  <si>
    <t>Full Colour Entrance Hall 2 (Without Package)</t>
  </si>
  <si>
    <t>ENTRNCATPH20</t>
  </si>
  <si>
    <t>Full Colour Entrance Hall 20 (Additional to Package)</t>
  </si>
  <si>
    <t>ENTRNCWPH20</t>
  </si>
  <si>
    <t>Full Colour Entrance Hall 20 (Without Package)</t>
  </si>
  <si>
    <t>ENTRNCATPH3</t>
  </si>
  <si>
    <t>Full Colour Entrance Hall 3 (Additional to Package)</t>
  </si>
  <si>
    <t>ENTRNCWPH3</t>
  </si>
  <si>
    <t>Full Colour Entrance Hall 3 (Without Package)</t>
  </si>
  <si>
    <t>ENTRNCATPH3A</t>
  </si>
  <si>
    <t>Full Colour Entrance Hall 3a (Additional to Package)</t>
  </si>
  <si>
    <t>ENTRNCWPH3A</t>
  </si>
  <si>
    <t>Full Colour Entrance Hall 3a (Without Package)</t>
  </si>
  <si>
    <t>ENTRNCATPH4</t>
  </si>
  <si>
    <t>Full Colour Entrance Hall 4 (Additional to Package)</t>
  </si>
  <si>
    <t>ENTRNCWPH4</t>
  </si>
  <si>
    <t>Full Colour Entrance Hall 4 (Without Package)</t>
  </si>
  <si>
    <t>ENTRNCATPH5</t>
  </si>
  <si>
    <t>Full Colour Entrance Hall 5 (Additional to Package)</t>
  </si>
  <si>
    <t>ENTRNCWPH5</t>
  </si>
  <si>
    <t>Full Colour Entrance Hall 5 (Without Package)</t>
  </si>
  <si>
    <t>ENTRNCATPH6</t>
  </si>
  <si>
    <t>Full Colour Entrance Hall 6 (Additional to Package)</t>
  </si>
  <si>
    <t>ENTRNCWPH6</t>
  </si>
  <si>
    <t>Full Colour Entrance Hall 6 (Without Package)</t>
  </si>
  <si>
    <t>ENTRNCATPH7</t>
  </si>
  <si>
    <t>Full Colour Entrance Hall 7 (Additional to Package)</t>
  </si>
  <si>
    <t>ENTRNCWPH7</t>
  </si>
  <si>
    <t>Full Colour Entrance Hall 7 (Without Package)</t>
  </si>
  <si>
    <t>ENTRNCATPH8</t>
  </si>
  <si>
    <t>Full Colour Entrance Hall 8 (Additional to Package)</t>
  </si>
  <si>
    <t>ENTRNCWPH8</t>
  </si>
  <si>
    <t>Full Colour Entrance Hall 8 (Without Package)</t>
  </si>
  <si>
    <t>ENTRNCATPH9</t>
  </si>
  <si>
    <t>Full Colour Entrance Hall 9 (Additional to Package)</t>
  </si>
  <si>
    <t>ENTRNCWPH9</t>
  </si>
  <si>
    <t>Full Colour Entrance Hall 9 (Without Package)</t>
  </si>
  <si>
    <t>2COLOURHE</t>
  </si>
  <si>
    <t>Full Colour Hall Entrance</t>
  </si>
  <si>
    <t>PEDSMALLDS</t>
  </si>
  <si>
    <t>Pedestal Sign 500mm x 700mm Double-Sided</t>
  </si>
  <si>
    <t>PEDSMALL</t>
  </si>
  <si>
    <t>Pedestal Sign 500mm x 700mm Single-Sided</t>
  </si>
  <si>
    <t>PEDLARGEDS</t>
  </si>
  <si>
    <t>Pedestal Sign 700mm x 1000mm Double-Sided</t>
  </si>
  <si>
    <t>PEDLARGE</t>
  </si>
  <si>
    <t>Pedestal Sign 700mm x 1000mm Single-Sided</t>
  </si>
  <si>
    <t>KHP-COP15</t>
  </si>
  <si>
    <t>PIAZZA Kiosk Header - Full Colour Overlay Panels Hall 1 and 5</t>
  </si>
  <si>
    <t>KHP-COP33A</t>
  </si>
  <si>
    <t>PIAZZA Kiosk Header - Full Colour Overlay Panels Hall 3 and 3a</t>
  </si>
  <si>
    <t>KIP590X420</t>
  </si>
  <si>
    <t>Piazza Kiosk Inserts 590 w x 420 h</t>
  </si>
  <si>
    <t>PFL170</t>
  </si>
  <si>
    <t>Polystyrene Freestanding Letters 1.70m h - Example Impact PRICE PER LETTER/CHARACTER</t>
  </si>
  <si>
    <t>SR-P1500X80</t>
  </si>
  <si>
    <t>Stair Risers  Hall 1 &amp; Hall 5 Piazza Side 1500 w x 80 h</t>
  </si>
  <si>
    <t>ABYAH-16X12</t>
  </si>
  <si>
    <t>Sustainable Angled Box You Are Here Boards 1600mm w x 1200mm h</t>
  </si>
  <si>
    <t>BLYAH-1500DS</t>
  </si>
  <si>
    <t>Sustainable Box Leg You Are Here Boards Print 1500mm wide x 1000mm high, double sided</t>
  </si>
  <si>
    <t>BLYAH-1500SS</t>
  </si>
  <si>
    <t>Sustainable Box Leg You Are Here Boards Print 1500mm wide x 1000mm high, single sided</t>
  </si>
  <si>
    <t>BLYAH-2000DS</t>
  </si>
  <si>
    <t>Sustainable Box Leg You Are Here Boards Print 2000mm wide x 1000mm high, double sided</t>
  </si>
  <si>
    <t>BLYAH-2000SS</t>
  </si>
  <si>
    <t>Sustainable Box Leg You Are Here Boards Print 2000mm wide x 1000mm high, single sided</t>
  </si>
  <si>
    <t>W1050X2360SS</t>
  </si>
  <si>
    <t>Sustainable Wall Section 1050mm wide x 2360mm High Single-Sided</t>
  </si>
  <si>
    <t>W1050X2360DS</t>
  </si>
  <si>
    <t>W700X1800DS</t>
  </si>
  <si>
    <t>Sustainable Wedge Base 700mm wide x 1800mm High Double-Sided</t>
  </si>
  <si>
    <t>W700X1800SS</t>
  </si>
  <si>
    <t>Sustainable Wedge Base 700mm wide x 1800mm High Single-Sided</t>
  </si>
  <si>
    <t>WWPSHEP</t>
  </si>
  <si>
    <t>32A Power Supply for Sink Heater</t>
  </si>
  <si>
    <t>Additional WASTE Supply to within 1 metre of original connection</t>
  </si>
  <si>
    <t>Additional WATER Supply to within 1 metre of original connection</t>
  </si>
  <si>
    <t>Hire of Single Sink and Under-Sink Water Heater: Including Water, Waste and Power Supply</t>
  </si>
  <si>
    <t>WHH04N</t>
  </si>
  <si>
    <t>Industrial Double Sink (Hire only)</t>
  </si>
  <si>
    <t>WHH03N</t>
  </si>
  <si>
    <t>Industrial Sink Heater (Hire only electric not included)</t>
  </si>
  <si>
    <t>WHH01NA</t>
  </si>
  <si>
    <t>Single Sink and Integral Under Sink Water Heater (Hire only, electric not included)</t>
  </si>
  <si>
    <t>WWPSH</t>
  </si>
  <si>
    <t>Single Sink and Under-Sink Water Heater</t>
  </si>
  <si>
    <t>Waste Supply Only (11/2")</t>
  </si>
  <si>
    <t>Water (5.6 Bar or 85 p.s.i.) and Waste (0.38 l/s or 5 g.p.m.) Supply with Connection to a Single Sink (Sink not supplied)</t>
  </si>
  <si>
    <t>WWPSHWW</t>
  </si>
  <si>
    <t>Water and Waste Supply to Single Sink and Water Heater</t>
  </si>
  <si>
    <t>WW526N</t>
  </si>
  <si>
    <t>Water and Waste Supply with Connection to a Dishwasher (Dishwasher and electric not supplied)</t>
  </si>
  <si>
    <t>Water and Waste Supply with connection to a Double Sink (Sink not supplied)</t>
  </si>
  <si>
    <t>WW525N</t>
  </si>
  <si>
    <t>Water and Waste Supply with Connection to a Double Sink and Water Heater (Sink, Heater and electric not supplied)</t>
  </si>
  <si>
    <t>Water and Waste Supply with connection to a Single Sink and Dishwasher (Sink and Dishwasher not supplied)</t>
  </si>
  <si>
    <t>Water and Waste Supply with connection to a Single Sink and Under Sink Water Heater (Sink, Heater and Electric not supplied)</t>
  </si>
  <si>
    <t>WW523</t>
  </si>
  <si>
    <t>Water and Waste Supply with connection to a Single Sink and Water Heater (Sink and Heater not supplied)</t>
  </si>
  <si>
    <t>WW523ND</t>
  </si>
  <si>
    <t>Water and Waste Supply with connection to a Single Sink, Water Heater and Dishwasher (Sink, Heater, Dishwasher and Electric not supplied)</t>
  </si>
  <si>
    <t>Water Supply Only (1/2")</t>
  </si>
  <si>
    <t>Compressed Air - 1st connection from 0.75" Air to within 1 metre of original connection</t>
  </si>
  <si>
    <t>Compressed Air (5.6 Bar or 75-90 p.s.i.) With normal Industrial quality contamination levels, Female 3/4" (20mm) BSP Connector (30 l/s or 70 cfm free air)</t>
  </si>
  <si>
    <t>Additional Natural Gas Connection to within 1 Metre of Original Connection</t>
  </si>
  <si>
    <t>Natural Gas - 1" bsp Isolating Valve female</t>
  </si>
  <si>
    <t>SWWW533</t>
  </si>
  <si>
    <t>Additional Water Supply to within 1 metre of original connection</t>
  </si>
  <si>
    <t>SWWW534</t>
  </si>
  <si>
    <t>SWCA607</t>
  </si>
  <si>
    <t>Compressed Air - 1st connection from 0.75" Air to within 3 metres of original connection</t>
  </si>
  <si>
    <t>SWCA608</t>
  </si>
  <si>
    <t>Compressed Air - 2nd and subsequent connections from 0.75 Air to within 3 metres of original connection</t>
  </si>
  <si>
    <t>SWCA601</t>
  </si>
  <si>
    <t>SWEAC01</t>
  </si>
  <si>
    <t>Electric Air Compressor</t>
  </si>
  <si>
    <t>SWNG701</t>
  </si>
  <si>
    <t>Rope &amp; Post</t>
  </si>
  <si>
    <t>SWRP01</t>
  </si>
  <si>
    <t>Rope &amp; Post (Internal)</t>
  </si>
  <si>
    <t>SWSM01</t>
  </si>
  <si>
    <t>Service Move</t>
  </si>
  <si>
    <t>SWWHH01NA</t>
  </si>
  <si>
    <t>Single Sink and Integral Under Sink Water Heater (Hire only, electric no included)</t>
  </si>
  <si>
    <t>SWES</t>
  </si>
  <si>
    <t>Special Works Electrical Socket</t>
  </si>
  <si>
    <t>SWCASP</t>
  </si>
  <si>
    <t>Specialist Compressed Air Supply</t>
  </si>
  <si>
    <t>SPECIAL00</t>
  </si>
  <si>
    <t>SPECIALIST or OUTSIDE mechanical mains supply</t>
  </si>
  <si>
    <t>SWWWSP</t>
  </si>
  <si>
    <t>Specialist Water and Waste Supply ( 11/2" Water and 11/2" Waste)</t>
  </si>
  <si>
    <t>SWWW527</t>
  </si>
  <si>
    <t>Specialist Water and Waste Supply (1" Water and 1 1/2" Waste)</t>
  </si>
  <si>
    <t>SWWW532</t>
  </si>
  <si>
    <t>SWWW521</t>
  </si>
  <si>
    <t>Water (5.6 Bar or 85 p.s.i.) and Waste (0.38 l/s or 5 g.p.m.) Supply with connection to a Single Sink (Sink not supplied)</t>
  </si>
  <si>
    <t>SWWW524</t>
  </si>
  <si>
    <t>SWWW525</t>
  </si>
  <si>
    <t>Water and Waste Supply with Connection to a Double Sink and Water Heater (Sink and Heater not supplied)</t>
  </si>
  <si>
    <t>SWW523NA</t>
  </si>
  <si>
    <t>SWWW523</t>
  </si>
  <si>
    <t>SWWHH01</t>
  </si>
  <si>
    <t>Water Heater (Hire)</t>
  </si>
  <si>
    <t>SWWW531</t>
  </si>
  <si>
    <t>MMCOVER</t>
  </si>
  <si>
    <t>Mechanical Mains Cover Out-of-Hours</t>
  </si>
  <si>
    <t>EP01</t>
  </si>
  <si>
    <t>Exhibition Projects (Type description)</t>
  </si>
  <si>
    <t>EICOVER</t>
  </si>
  <si>
    <t>Event IT Cover Out-of-Hours</t>
  </si>
  <si>
    <t>16YRDSKIP</t>
  </si>
  <si>
    <t>16 yard Skip</t>
  </si>
  <si>
    <t>40YRDSKIP</t>
  </si>
  <si>
    <t>40 yard Skip</t>
  </si>
  <si>
    <t>CLEANMISC</t>
  </si>
  <si>
    <t>Cleaning Misc.V&amp;B extension 1600-1830</t>
  </si>
  <si>
    <t>CLEANOPD</t>
  </si>
  <si>
    <t>Cleaning Operative (day - min.4hrs)</t>
  </si>
  <si>
    <t>CLEANOPN</t>
  </si>
  <si>
    <t>Cleaning Operative (night - min.4hrs)</t>
  </si>
  <si>
    <t>CLEANSUPD</t>
  </si>
  <si>
    <t>Cleaning Supervisor (day - min.4hrs)</t>
  </si>
  <si>
    <t>CLOAKOP</t>
  </si>
  <si>
    <t>Cloakroom Operative (min.4hrs)</t>
  </si>
  <si>
    <t>COATRAIL</t>
  </si>
  <si>
    <t>Coat Rail</t>
  </si>
  <si>
    <t>CONFIDENTWAS</t>
  </si>
  <si>
    <t>Confidential Waste Bin</t>
  </si>
  <si>
    <t>PORTER</t>
  </si>
  <si>
    <t>Portering service (4hrs)</t>
  </si>
  <si>
    <t>Cleaning of Upstairs Area - Over 30m2</t>
  </si>
  <si>
    <t>Cleaning of Upstairs Area - Up to 30m2</t>
  </si>
  <si>
    <t>Cleaning Operative, charged per hour (Min 4-hour shift)</t>
  </si>
  <si>
    <t>Clinical Waste - 5 Litre Clinical Waste Bin</t>
  </si>
  <si>
    <t>Exhibition Stand ULV Application 121 to 200sqm (Inclusive)</t>
  </si>
  <si>
    <t>Exhibition Stand ULV Application 21 to 40sqm (Inclusive)</t>
  </si>
  <si>
    <t>Exhibition Stand ULV Application 41 to 60sqm (Inclusive)</t>
  </si>
  <si>
    <t>Exhibition Stand ULV Application 61 to 80sqm (Inclusive)</t>
  </si>
  <si>
    <t>Exhibition Stand ULV Application 81 to 120sqm (Inclusive)</t>
  </si>
  <si>
    <t>ULVSTANDFOG7</t>
  </si>
  <si>
    <t>Exhibition Stand ULV Application Over 200sqm</t>
  </si>
  <si>
    <t>ULVSTANDFOG</t>
  </si>
  <si>
    <t>Exhibition Stand ULV Application up to 20sqm (Inclusive)</t>
  </si>
  <si>
    <t>EXHIBWASTE</t>
  </si>
  <si>
    <t>Exhibition Waste Charge</t>
  </si>
  <si>
    <t>Portering Service - 12 Hour Shift</t>
  </si>
  <si>
    <t>Portering Service - 4 Hour Shift</t>
  </si>
  <si>
    <t>Portering Service - 8 Hour Shift</t>
  </si>
  <si>
    <t>Production Waste - 120 Litre Food Waste Bin</t>
  </si>
  <si>
    <t>Production Waste - 120 Litre Glass Bin</t>
  </si>
  <si>
    <t>Production Waste - 120 Litre Lockable Bin</t>
  </si>
  <si>
    <t>Production Waste - 1200 Litre Euro Bin</t>
  </si>
  <si>
    <t>Production Waste - 240 Litre Raw Meat Waste Bin</t>
  </si>
  <si>
    <t>Production Waste - 240 Litre Wheelie Bin</t>
  </si>
  <si>
    <t>Production Waste - Standard Bin Bag</t>
  </si>
  <si>
    <t>HIRESAND</t>
  </si>
  <si>
    <t>BM  Hire of Sandbags - VALID UNTIL 31st AUG 2015</t>
  </si>
  <si>
    <t>BUILDMISC</t>
  </si>
  <si>
    <t>BM Building Maintenance Misc. - VALID UNTIL 31st AUG 2015</t>
  </si>
  <si>
    <t>CABSCAN</t>
  </si>
  <si>
    <t>BM Cable Avoidance Scanning (min.1hr) - VALID UNTIL 31st AUG 2015</t>
  </si>
  <si>
    <t>LOCKCHG</t>
  </si>
  <si>
    <t>BM Change of Lock &amp; Reinstate (standard oval barrel) - VALID UNTIL 31st AUG 2015</t>
  </si>
  <si>
    <t>DILAPSUR</t>
  </si>
  <si>
    <t>BM Dilapidations Survey (min.1hr) - VALID UNTIL 31st AUG 2015</t>
  </si>
  <si>
    <t>FORMAC</t>
  </si>
  <si>
    <t>BM Form Access Hatch to Building Envelope (Hall 6-20) (not inc. new panel) - VALID UNTIL 31st AUG 2015</t>
  </si>
  <si>
    <t>FRMACCHAT</t>
  </si>
  <si>
    <t>BM Form Access Hatch to Other - price upon application - VALID UNTIL 31st AUG 2015</t>
  </si>
  <si>
    <t>AIRCONCOVER</t>
  </si>
  <si>
    <t>BM Halls 9-20, Blank off Aircon nozzle (hockey sticks) - VALID UNTIL 31st AUG 2015</t>
  </si>
  <si>
    <t>PLYHIRE</t>
  </si>
  <si>
    <t>BM Hire Plywood (8ft x 4ft - Satellite Stabilisation) - VALID UNTIL 31st AUG 2015</t>
  </si>
  <si>
    <t>SCRNREM</t>
  </si>
  <si>
    <t>BM Kiosk Screen Removal  (Per Kiosk - min.2) - VALID UNTIL 31st AUG 2015</t>
  </si>
  <si>
    <t>LABCOST</t>
  </si>
  <si>
    <t>BM Labour Hire (Fabric trades, carpenter, painter, drainer, roofer, GSO, bricklayer) - VALID UNTIL 31st AUG 2015</t>
  </si>
  <si>
    <t>POTTERAXREM</t>
  </si>
  <si>
    <t>BM Potterax doors remove, fix to column, reinstaten- VALID UNTIL 31st AUG 2015</t>
  </si>
  <si>
    <t>TARMFILL</t>
  </si>
  <si>
    <t>BM Re-instatement Stake Holes in Tarmac each (min. order 4) - VALID UNTIL 31st AUG 2015</t>
  </si>
  <si>
    <t>REMBLOCK</t>
  </si>
  <si>
    <t>BM Removal / Re-instatement Block Paving for Temporary Structures (max. size 0.25m) - VALID UNTIL 31st AUG 2015</t>
  </si>
  <si>
    <t>REMFLAGH5</t>
  </si>
  <si>
    <t>BM Removal / Re-instatement Flagstaffs (Hall 5 OEA - set of 3) - VALID UNTIL 31st AUG 2015</t>
  </si>
  <si>
    <t>REMGLAZ</t>
  </si>
  <si>
    <t>BM Removal / Re-Instatement of High Level Glazing (Halls 1-5) - price upon application - VALID UNTIL 31st AUG 2015</t>
  </si>
  <si>
    <t>HANDREMH17</t>
  </si>
  <si>
    <t>BM Removal of All Metal Handrail Panels (Hall 17 OEA - including re-instatement) - VALID UNTIL 31st AUG 2015</t>
  </si>
  <si>
    <t>FLGSTFFREM</t>
  </si>
  <si>
    <t>BM Removal of Flagstaffs in Other Locations - price upon application - VALID UNTIL 31st AUG 2015</t>
  </si>
  <si>
    <t>LAMPREMOVE</t>
  </si>
  <si>
    <t>BM Remove/Re-instate sodium lamp. Each bulb.- VALID UNTIL 31st AUG 2015</t>
  </si>
  <si>
    <t>ROOFSUP</t>
  </si>
  <si>
    <t>BM Roofing Supervision (4hrs) (satellite install, H&amp;S req.) - VALID UNTIL 31st AUG 2015</t>
  </si>
  <si>
    <t>ROOFSUPADD</t>
  </si>
  <si>
    <t>BM Roofing Supervision (Additional to first 4hrs) - VALID UNTIL 31st AUG 2015</t>
  </si>
  <si>
    <t>SKYBLACKIND</t>
  </si>
  <si>
    <t>BM Skylight Blackout (individual) (Halls 1-5) - VALID UNTIL 31st AUG 2015</t>
  </si>
  <si>
    <t>SKYBLACKHAL1</t>
  </si>
  <si>
    <t>BM Skylight Blackout all Hall 1 (36 skylights) - VALID UNTIL 31st AUG 2015</t>
  </si>
  <si>
    <t>SKYBLACKHAL2</t>
  </si>
  <si>
    <t>BM Skylight Blackout all Hall 2 (24 skylights) - VALID UNTIL 31st AUG 2015</t>
  </si>
  <si>
    <t>SKYBLACKHAL3</t>
  </si>
  <si>
    <t>BM Skylight Blackout all Hall 3 (28 skylights) - VALID UNTIL 31st AUG 2015</t>
  </si>
  <si>
    <t>SKYBLACKH3A</t>
  </si>
  <si>
    <t>BM Skylight Blackout all Hall 3A (20 skylights) - VALID UNTIL 31st AUG 2015</t>
  </si>
  <si>
    <t>SKYBLACKHAL4</t>
  </si>
  <si>
    <t>BM Skylight Blackout all Hall 4 (40 skylights) - VALID UNTIL 31st AUG 2015</t>
  </si>
  <si>
    <t>SKYBLACKHAL5</t>
  </si>
  <si>
    <t>BM Skylight Blackout all Hall 5 (56 skylights) - VALID UNTIL 31st AUG 2015</t>
  </si>
  <si>
    <t>SPOTPLATLG</t>
  </si>
  <si>
    <t>BM Spot Platform to Arena Tribune Seating (12f x 8ft inc. handrail) - VALID UNTIL 31st AUG 2015</t>
  </si>
  <si>
    <t>SPOTPLAT</t>
  </si>
  <si>
    <t>BM Spot Platform to Arena Tribune Seating (8f x 8ft inc. handrail) - VALID UNTIL 31st AUG 2015</t>
  </si>
  <si>
    <t>STOCKPAN</t>
  </si>
  <si>
    <t>BM Stock Panels (8ft x 4ft - any colour - fixed to floor) - VALID UNTIL 31st AUG 2015</t>
  </si>
  <si>
    <t>INSPCHCOV</t>
  </si>
  <si>
    <t>BM Supply + Fix Temp Cover to Inspection Chamber (max. 1m x 1m) - VALID UNTIL 31st AUG 2015</t>
  </si>
  <si>
    <t>PAVSTAIRS</t>
  </si>
  <si>
    <t>BM Supply, Fit, Paint &amp; Maintain Timber Staircases for Pavilion (max. 4) - VALID UNTIL 31st AUG 2015</t>
  </si>
  <si>
    <t>THEATREDR</t>
  </si>
  <si>
    <t>BM Theatre Door Sets (6ft wide x 6ft 6in high - black) - VALID UNTIL 31st AUG 2015</t>
  </si>
  <si>
    <t>TOILETCONV</t>
  </si>
  <si>
    <t>BM TOILET CONVERSION (Male to Female) per block - VALID UNTIL 31st AUG 2015</t>
  </si>
  <si>
    <t>MISSINGFE</t>
  </si>
  <si>
    <t>Missing Fire Extinguisher (Water, Foam or CO2)</t>
  </si>
  <si>
    <t>5006164</t>
  </si>
  <si>
    <t>Bacardi, 25ml</t>
  </si>
  <si>
    <t>4099952</t>
  </si>
  <si>
    <t>Bitter John Smith`s 440ml Cans</t>
  </si>
  <si>
    <t>731100</t>
  </si>
  <si>
    <t>Gin, 35ml measure</t>
  </si>
  <si>
    <t>4917081</t>
  </si>
  <si>
    <t>Lager Heineken 330ml</t>
  </si>
  <si>
    <t>5218396</t>
  </si>
  <si>
    <t>Lager Sol 330ml</t>
  </si>
  <si>
    <t>4930744</t>
  </si>
  <si>
    <t>Mixers</t>
  </si>
  <si>
    <t>OJ</t>
  </si>
  <si>
    <t>Orange juice UHT litre</t>
  </si>
  <si>
    <t>5618189</t>
  </si>
  <si>
    <t>Rekorderlig Apple</t>
  </si>
  <si>
    <t>4883875</t>
  </si>
  <si>
    <t>Selection of soft drinks - D.Coke,Fanta Sprite</t>
  </si>
  <si>
    <t>3246520</t>
  </si>
  <si>
    <t>Sparkling mineral water, 750 ml</t>
  </si>
  <si>
    <t>3948690</t>
  </si>
  <si>
    <t>Still mineral water,  750 ml</t>
  </si>
  <si>
    <t>761300</t>
  </si>
  <si>
    <t>Vodka, 35 ml measure</t>
  </si>
  <si>
    <t>4778773</t>
  </si>
  <si>
    <t>Whisky, 35ml measure</t>
  </si>
  <si>
    <t>Arena Forecast</t>
  </si>
  <si>
    <t>CATERING</t>
  </si>
  <si>
    <t>Catering Spend</t>
  </si>
  <si>
    <t>3349766</t>
  </si>
  <si>
    <t>Lager Birra Moretti 330ml NRB</t>
  </si>
  <si>
    <t>5661465</t>
  </si>
  <si>
    <t>Lager Heineken 0.0% NRB</t>
  </si>
  <si>
    <t>5167791</t>
  </si>
  <si>
    <t>Lager Kronenbourg 1665 275ml NBR</t>
  </si>
  <si>
    <t>514440</t>
  </si>
  <si>
    <t>Chicken Caesar Salad Box</t>
  </si>
  <si>
    <t>519054</t>
  </si>
  <si>
    <t>Moroccan Mezze Boxed Salad</t>
  </si>
  <si>
    <t>519196</t>
  </si>
  <si>
    <t>Salmon Caesar Salad Box</t>
  </si>
  <si>
    <t>4997209</t>
  </si>
  <si>
    <t>Birra Moretti Blade - up to 100 servings</t>
  </si>
  <si>
    <t>MBB100WS</t>
  </si>
  <si>
    <t>Birra Moretti Blade - up to 100 servings (without staff)</t>
  </si>
  <si>
    <t>5002412</t>
  </si>
  <si>
    <t>Birra Moretti Blade - up to 150 servings</t>
  </si>
  <si>
    <t>MBB150WS</t>
  </si>
  <si>
    <t>Birra Moretti Blade - up to 150 servings (without staff)</t>
  </si>
  <si>
    <t>MBB50</t>
  </si>
  <si>
    <t>Birra Moretti Blade - up to 50 servings</t>
  </si>
  <si>
    <t>MBB50WS</t>
  </si>
  <si>
    <t>Birra Moretti Blade - up to 50 servings (without staff)</t>
  </si>
  <si>
    <t>HBBAF100</t>
  </si>
  <si>
    <t>Heineken 0% Beer Blade - up to 100 servings</t>
  </si>
  <si>
    <t>HBBAF100WS</t>
  </si>
  <si>
    <t>Heineken 0% Beer Blade - up to 100 servings (without staff)</t>
  </si>
  <si>
    <t>HBBAF150</t>
  </si>
  <si>
    <t>Heineken 0% Beer Blade - up to 150 servings</t>
  </si>
  <si>
    <t>HBBAF150WS</t>
  </si>
  <si>
    <t>Heineken 0% Beer Blade - up to 150 servings (without staff)</t>
  </si>
  <si>
    <t>HBBAF50</t>
  </si>
  <si>
    <t>Heineken 0% Beer Blade - up to 50 servings</t>
  </si>
  <si>
    <t>HBBAF50WS</t>
  </si>
  <si>
    <t>Heineken 0% Beer Blade - up to 50 servings (without staff)</t>
  </si>
  <si>
    <t>HBB100</t>
  </si>
  <si>
    <t>Heineken Beer Blade - up to 100 servings</t>
  </si>
  <si>
    <t>HBB100WS</t>
  </si>
  <si>
    <t>Heineken Beer Blade - up to 100 servings (without staff)</t>
  </si>
  <si>
    <t>HBB150</t>
  </si>
  <si>
    <t>Heineken Beer Blade - up to 150 servings</t>
  </si>
  <si>
    <t>HBB150WS</t>
  </si>
  <si>
    <t>Heineken Beer Blade - up to 150 servings (without staff)</t>
  </si>
  <si>
    <t>HBB50</t>
  </si>
  <si>
    <t>Heineken Beer Blade - up to 50 servings</t>
  </si>
  <si>
    <t>HBB50WS</t>
  </si>
  <si>
    <t>Heineken Beer Blade - up to 50 servings (without staff)</t>
  </si>
  <si>
    <t>Break Down Schedule A</t>
  </si>
  <si>
    <t>H1</t>
  </si>
  <si>
    <t>Break Down Schedule A Hall Rental-H1</t>
  </si>
  <si>
    <t>H2</t>
  </si>
  <si>
    <t>Break Down Schedule A Hall Rental-H2</t>
  </si>
  <si>
    <t>1011LK</t>
  </si>
  <si>
    <t>Break Down Schedule A-1011LK</t>
  </si>
  <si>
    <t>48LNK</t>
  </si>
  <si>
    <t>Break Down Schedule A-48LNK</t>
  </si>
  <si>
    <t>89LNK</t>
  </si>
  <si>
    <t>Break Down Schedule A-89LNK</t>
  </si>
  <si>
    <t>AS3</t>
  </si>
  <si>
    <t>Break Down Schedule A-AS3</t>
  </si>
  <si>
    <t>H10</t>
  </si>
  <si>
    <t>Break Down Schedule A-H10</t>
  </si>
  <si>
    <t>H11</t>
  </si>
  <si>
    <t>Break Down Schedule A-H11</t>
  </si>
  <si>
    <t>H12</t>
  </si>
  <si>
    <t>Break Down Schedule A-H12</t>
  </si>
  <si>
    <t>H16</t>
  </si>
  <si>
    <t>Break Down Schedule A-H16</t>
  </si>
  <si>
    <t>H17</t>
  </si>
  <si>
    <t>Break Down Schedule A-H17</t>
  </si>
  <si>
    <t>H17OA2</t>
  </si>
  <si>
    <t>Break Down Schedule A-H17OA2</t>
  </si>
  <si>
    <t>H17OEA</t>
  </si>
  <si>
    <t>Break Down Schedule A-H17OEA</t>
  </si>
  <si>
    <t>H18</t>
  </si>
  <si>
    <t>Break Down Schedule A-H18</t>
  </si>
  <si>
    <t>H19</t>
  </si>
  <si>
    <t>Break Down Schedule A-H19</t>
  </si>
  <si>
    <t>H20</t>
  </si>
  <si>
    <t>Break Down Schedule A-H20</t>
  </si>
  <si>
    <t>H3</t>
  </si>
  <si>
    <t>Break Down Schedule A-H3</t>
  </si>
  <si>
    <t>H3A</t>
  </si>
  <si>
    <t>Break Down Schedule A-H3A</t>
  </si>
  <si>
    <t>H4</t>
  </si>
  <si>
    <t>Break Down Schedule A-H4</t>
  </si>
  <si>
    <t>H5</t>
  </si>
  <si>
    <t>Break Down Schedule A-H5</t>
  </si>
  <si>
    <t>H6</t>
  </si>
  <si>
    <t>Break Down Schedule A-H6</t>
  </si>
  <si>
    <t>H7</t>
  </si>
  <si>
    <t>Break Down Schedule A-H7</t>
  </si>
  <si>
    <t>H8</t>
  </si>
  <si>
    <t>Break Down Schedule A-H8</t>
  </si>
  <si>
    <t>H9</t>
  </si>
  <si>
    <t>Break Down Schedule A-H9</t>
  </si>
  <si>
    <t>PAV1</t>
  </si>
  <si>
    <t>Break Down Schedule A-PAV1</t>
  </si>
  <si>
    <t>PAV2</t>
  </si>
  <si>
    <t>Break Down Schedule A-PAV2</t>
  </si>
  <si>
    <t>ABOWL</t>
  </si>
  <si>
    <t>NEC ARENA-Break Down</t>
  </si>
  <si>
    <t>Break Down Schedule B</t>
  </si>
  <si>
    <t>Break Down Schedule B -H1</t>
  </si>
  <si>
    <t>Break Down Schedule B Hall Rental-H2</t>
  </si>
  <si>
    <t>Break Down Schedule B-1011LK</t>
  </si>
  <si>
    <t>Break Down Schedule B-48LNK</t>
  </si>
  <si>
    <t>Break Down Schedule B-89LNK</t>
  </si>
  <si>
    <t>Break Down Schedule B-AS3</t>
  </si>
  <si>
    <t>Break Down Schedule B-H10</t>
  </si>
  <si>
    <t>Break Down Schedule B-H11</t>
  </si>
  <si>
    <t>Break Down Schedule B-H12</t>
  </si>
  <si>
    <t>Break Down Schedule B-H16</t>
  </si>
  <si>
    <t>Break Down Schedule B-H17</t>
  </si>
  <si>
    <t>Break Down Schedule B-H17OA2</t>
  </si>
  <si>
    <t>Break Down Schedule B-H17OEA</t>
  </si>
  <si>
    <t>Break Down Schedule B-H18</t>
  </si>
  <si>
    <t>Break Down Schedule B-H19</t>
  </si>
  <si>
    <t>Break Down Schedule B-H20</t>
  </si>
  <si>
    <t>Break Down Schedule B-H3</t>
  </si>
  <si>
    <t>Break Down Schedule B-H3A</t>
  </si>
  <si>
    <t>Break Down Schedule B-H4</t>
  </si>
  <si>
    <t>Break Down Schedule B-H5</t>
  </si>
  <si>
    <t>Break Down Schedule B-H6</t>
  </si>
  <si>
    <t>Break Down Schedule B-H7</t>
  </si>
  <si>
    <t>Break Down Schedule B-H8</t>
  </si>
  <si>
    <t>Break Down Schedule B-H9</t>
  </si>
  <si>
    <t>Break Down Schedule B-PAV1</t>
  </si>
  <si>
    <t>Break Down Schedule B-PAV2</t>
  </si>
  <si>
    <t>Build Up Schedule A</t>
  </si>
  <si>
    <t>Build Up Schedule A Hall Rental-H1</t>
  </si>
  <si>
    <t>Build Up Schedule A Hall Rental-H2</t>
  </si>
  <si>
    <t>Build Up Schedule A-1011LK</t>
  </si>
  <si>
    <t>Build Up Schedule A-48LNK</t>
  </si>
  <si>
    <t>Build Up Schedule A-89LNK</t>
  </si>
  <si>
    <t>Build Up Schedule A-H10</t>
  </si>
  <si>
    <t>Build Up Schedule A-H11</t>
  </si>
  <si>
    <t>Build Up Schedule A-H12</t>
  </si>
  <si>
    <t>Build Up Schedule A-H16</t>
  </si>
  <si>
    <t>Build Up Schedule A-H17</t>
  </si>
  <si>
    <t>Build Up Schedule A-H17OA2</t>
  </si>
  <si>
    <t>Build Up Schedule A-H17OEA</t>
  </si>
  <si>
    <t>Build Up Schedule A-H18</t>
  </si>
  <si>
    <t>Build Up Schedule A-H19</t>
  </si>
  <si>
    <t>Build Up Schedule A-H20</t>
  </si>
  <si>
    <t>Build Up Schedule A-H3</t>
  </si>
  <si>
    <t>Build Up Schedule A-H3A</t>
  </si>
  <si>
    <t>Build Up Schedule A-H4</t>
  </si>
  <si>
    <t>Build Up Schedule A-H5</t>
  </si>
  <si>
    <t>Build Up Schedule A-H6</t>
  </si>
  <si>
    <t>Build Up Schedule A-H7</t>
  </si>
  <si>
    <t>Build Up Schedule A-H8</t>
  </si>
  <si>
    <t>Build Up Schedule A-H9</t>
  </si>
  <si>
    <t>Build Up Schedule A-PAV1</t>
  </si>
  <si>
    <t>Build Up Schedule A-PAV2</t>
  </si>
  <si>
    <t>NEC ARENA-Build Up</t>
  </si>
  <si>
    <t>Build Up Schedule B</t>
  </si>
  <si>
    <t>Build Up Schedule B Hall Rental-H1</t>
  </si>
  <si>
    <t>Build Up Schedule B-1011LK</t>
  </si>
  <si>
    <t>Build Up Schedule B-48LNK</t>
  </si>
  <si>
    <t>Build Up Schedule B-89LNK</t>
  </si>
  <si>
    <t>Build Up Schedule B-H10</t>
  </si>
  <si>
    <t>Build Up Schedule B-H11</t>
  </si>
  <si>
    <t>Build Up Schedule B-H12</t>
  </si>
  <si>
    <t>Build Up Schedule B-H16</t>
  </si>
  <si>
    <t>Build Up Schedule B-H17</t>
  </si>
  <si>
    <t>Build Up Schedule B-H17OA2</t>
  </si>
  <si>
    <t>Build Up Schedule B-H17OEA</t>
  </si>
  <si>
    <t>Build Up Schedule B-H18</t>
  </si>
  <si>
    <t>Build Up Schedule B-H19</t>
  </si>
  <si>
    <t>Build Up Schedule B-H2</t>
  </si>
  <si>
    <t>Build Up Schedule B-H20</t>
  </si>
  <si>
    <t>Build Up Schedule B-H3</t>
  </si>
  <si>
    <t>Build Up Schedule B-H3A</t>
  </si>
  <si>
    <t>Build Up Schedule B-H4</t>
  </si>
  <si>
    <t>Build Up Schedule B-H5</t>
  </si>
  <si>
    <t>Build Up Schedule B-H6</t>
  </si>
  <si>
    <t>Build Up Schedule B-H7</t>
  </si>
  <si>
    <t>Build Up Schedule B-H8</t>
  </si>
  <si>
    <t>Build Up Schedule B-H9</t>
  </si>
  <si>
    <t>Build Up Schedule B-PAV1</t>
  </si>
  <si>
    <t>Build Up Schedule B-PAV2</t>
  </si>
  <si>
    <t>CPE</t>
  </si>
  <si>
    <t>Car Parking-CPE</t>
  </si>
  <si>
    <t>CPN</t>
  </si>
  <si>
    <t>Car Parking-CPN</t>
  </si>
  <si>
    <t>CPS</t>
  </si>
  <si>
    <t>Car Parking-CPS</t>
  </si>
  <si>
    <t>CPW</t>
  </si>
  <si>
    <t>Car Parking-CPW</t>
  </si>
  <si>
    <t>LAKEGR</t>
  </si>
  <si>
    <t>Car Parking-LAKEGR</t>
  </si>
  <si>
    <t>NEC1</t>
  </si>
  <si>
    <t>Car Parking-NEC1</t>
  </si>
  <si>
    <t>OEA5</t>
  </si>
  <si>
    <t>Car Parking-OEA5</t>
  </si>
  <si>
    <t>PAVRB</t>
  </si>
  <si>
    <t>Car Parking-PAVRB</t>
  </si>
  <si>
    <t>STCP</t>
  </si>
  <si>
    <t>Car Parking-STCP</t>
  </si>
  <si>
    <t>VIPCP</t>
  </si>
  <si>
    <t>Car Parking-VIPCP</t>
  </si>
  <si>
    <t>N11</t>
  </si>
  <si>
    <t>North 11 Car Park-Vehicle</t>
  </si>
  <si>
    <t>Catering Daily Room Rental</t>
  </si>
  <si>
    <t>CON1-2</t>
  </si>
  <si>
    <t>Catering Daily Room Rental - CON 1-2</t>
  </si>
  <si>
    <t>GS123</t>
  </si>
  <si>
    <t>Catering Daily Room Rental - GS123</t>
  </si>
  <si>
    <t>CON1</t>
  </si>
  <si>
    <t>Catering Daily Room Rental-CON1</t>
  </si>
  <si>
    <t>CON19</t>
  </si>
  <si>
    <t>Catering Daily Room Rental-CON19</t>
  </si>
  <si>
    <t>CON2</t>
  </si>
  <si>
    <t>Catering Daily Room Rental-CON2</t>
  </si>
  <si>
    <t>CON20</t>
  </si>
  <si>
    <t>Catering Daily Room Rental-CON20</t>
  </si>
  <si>
    <t>CON21</t>
  </si>
  <si>
    <t>Catering Daily Room Rental-CON21</t>
  </si>
  <si>
    <t>CON22</t>
  </si>
  <si>
    <t>Catering Daily Room Rental-CON22</t>
  </si>
  <si>
    <t>CON23</t>
  </si>
  <si>
    <t>Catering Daily Room Rental-CON23</t>
  </si>
  <si>
    <t>CON25</t>
  </si>
  <si>
    <t>Catering Daily Room Rental-CON25</t>
  </si>
  <si>
    <t>CON27</t>
  </si>
  <si>
    <t>Catering Daily Room Rental-CON27</t>
  </si>
  <si>
    <t>CON28</t>
  </si>
  <si>
    <t>Catering Daily Room Rental-CON28</t>
  </si>
  <si>
    <t>CON29</t>
  </si>
  <si>
    <t>Catering Daily Room Rental-CON29</t>
  </si>
  <si>
    <t>CON30</t>
  </si>
  <si>
    <t>Catering Daily Room Rental-CON30</t>
  </si>
  <si>
    <t>CON31</t>
  </si>
  <si>
    <t>Catering Daily Room Rental-CON31</t>
  </si>
  <si>
    <t>CON32</t>
  </si>
  <si>
    <t>Catering Daily Room Rental-CON32</t>
  </si>
  <si>
    <t>CON33</t>
  </si>
  <si>
    <t>Catering Daily Room Rental-CON33</t>
  </si>
  <si>
    <t>CON34</t>
  </si>
  <si>
    <t>Catering Daily Room Rental-CON34</t>
  </si>
  <si>
    <t>CONBAR</t>
  </si>
  <si>
    <t>Catering Daily Room Rental-CONBAR</t>
  </si>
  <si>
    <t>G1</t>
  </si>
  <si>
    <t>Catering Daily Room Rental-Express 1</t>
  </si>
  <si>
    <t>G10</t>
  </si>
  <si>
    <t>Catering Daily Room Rental-Express 10</t>
  </si>
  <si>
    <t>G11</t>
  </si>
  <si>
    <t>Catering Daily Room Rental-Express 11</t>
  </si>
  <si>
    <t>G12</t>
  </si>
  <si>
    <t>Catering Daily Room Rental-Express 12</t>
  </si>
  <si>
    <t>G2</t>
  </si>
  <si>
    <t>Catering Daily Room Rental-Express 2</t>
  </si>
  <si>
    <t>G3</t>
  </si>
  <si>
    <t>Catering Daily Room Rental-Express 3</t>
  </si>
  <si>
    <t>G4</t>
  </si>
  <si>
    <t>Catering Daily Room Rental-Express 4</t>
  </si>
  <si>
    <t>G5</t>
  </si>
  <si>
    <t>Catering Daily Room Rental-Express 5</t>
  </si>
  <si>
    <t>G6</t>
  </si>
  <si>
    <t>Catering Daily Room Rental-Express 6</t>
  </si>
  <si>
    <t>G7</t>
  </si>
  <si>
    <t>Catering Daily Room Rental-Express 7</t>
  </si>
  <si>
    <t>G8</t>
  </si>
  <si>
    <t>Catering Daily Room Rental-Express 8</t>
  </si>
  <si>
    <t>G9</t>
  </si>
  <si>
    <t>Catering Daily Room Rental-Express 9</t>
  </si>
  <si>
    <t>GABRK</t>
  </si>
  <si>
    <t>Catering Daily Room Rental-GABRK</t>
  </si>
  <si>
    <t>GAH14</t>
  </si>
  <si>
    <t>Catering Daily Room Rental-GAH14</t>
  </si>
  <si>
    <t>GAH15</t>
  </si>
  <si>
    <t>Catering Daily Room Rental-GAH15</t>
  </si>
  <si>
    <t>GAH16</t>
  </si>
  <si>
    <t>Catering Daily Room Rental-GAH16</t>
  </si>
  <si>
    <t>GAH17</t>
  </si>
  <si>
    <t>Catering Daily Room Rental-GAH17</t>
  </si>
  <si>
    <t>GAH18</t>
  </si>
  <si>
    <t>Catering Daily Room Rental-GAH18</t>
  </si>
  <si>
    <t>GAR</t>
  </si>
  <si>
    <t>Catering Daily Room Rental-GAR</t>
  </si>
  <si>
    <t>GS1</t>
  </si>
  <si>
    <t>Catering Daily Room Rental-GS1</t>
  </si>
  <si>
    <t>GS2</t>
  </si>
  <si>
    <t>Catering Daily Room Rental-GS2</t>
  </si>
  <si>
    <t>GS3</t>
  </si>
  <si>
    <t>Catering Daily Room Rental-GS3</t>
  </si>
  <si>
    <t>SS</t>
  </si>
  <si>
    <t>Catering Daily Room Rental-Inspire</t>
  </si>
  <si>
    <t>PR</t>
  </si>
  <si>
    <t>Catering Daily Room Rental-Lounge</t>
  </si>
  <si>
    <t>PG1</t>
  </si>
  <si>
    <t>Catering Daily Room Rental-PS1</t>
  </si>
  <si>
    <t>PG2</t>
  </si>
  <si>
    <t>Catering Daily Room Rental-PS2</t>
  </si>
  <si>
    <t>PG3</t>
  </si>
  <si>
    <t>Catering Daily Room Rental-PS3</t>
  </si>
  <si>
    <t>PG4</t>
  </si>
  <si>
    <t>Catering Daily Room Rental-PS4</t>
  </si>
  <si>
    <t>PG5</t>
  </si>
  <si>
    <t>Catering Daily Room Rental-PS5</t>
  </si>
  <si>
    <t>PG6</t>
  </si>
  <si>
    <t>Catering Daily Room Rental-PS6</t>
  </si>
  <si>
    <t>PG7</t>
  </si>
  <si>
    <t>Catering Daily Room Rental-PS7</t>
  </si>
  <si>
    <t>PS</t>
  </si>
  <si>
    <t>Catering Daily Room Rental-SFS</t>
  </si>
  <si>
    <t>LC</t>
  </si>
  <si>
    <t>Catering Daily Room Rental-Toute</t>
  </si>
  <si>
    <t>GR</t>
  </si>
  <si>
    <t>Catering Daily Room Rental-Vision</t>
  </si>
  <si>
    <t>Catering Sch A-1011LK</t>
  </si>
  <si>
    <t>Catering Sch A-48LNK</t>
  </si>
  <si>
    <t>Catering Sch A-89LNK</t>
  </si>
  <si>
    <t>Catering Sch A-H1</t>
  </si>
  <si>
    <t>Catering Sch A-H10</t>
  </si>
  <si>
    <t>Catering Sch A-H11</t>
  </si>
  <si>
    <t>Catering Sch A-H12</t>
  </si>
  <si>
    <t>Catering Sch A-H16</t>
  </si>
  <si>
    <t>Catering Sch A-H17</t>
  </si>
  <si>
    <t>Catering Sch A-H18</t>
  </si>
  <si>
    <t>Catering Sch A-H19</t>
  </si>
  <si>
    <t>Catering Sch A-H2</t>
  </si>
  <si>
    <t>Catering Sch A-H20</t>
  </si>
  <si>
    <t>Catering Sch A-H3</t>
  </si>
  <si>
    <t>Catering Sch A-H3A</t>
  </si>
  <si>
    <t>Catering Sch A-H5</t>
  </si>
  <si>
    <t>Catering Sch A-H6</t>
  </si>
  <si>
    <t>Catering Sch A-H7</t>
  </si>
  <si>
    <t>Catering Sch A-H8</t>
  </si>
  <si>
    <t>Catering Sch A-H9</t>
  </si>
  <si>
    <t>Catering Sch A-PAV1</t>
  </si>
  <si>
    <t>Catering Sch A-PAV2</t>
  </si>
  <si>
    <t>Catering Sch B-1011LK</t>
  </si>
  <si>
    <t>Catering Sch B-48LNK</t>
  </si>
  <si>
    <t>Catering Sch B-89LNK</t>
  </si>
  <si>
    <t>Catering Sch B-H1</t>
  </si>
  <si>
    <t>Catering Sch B-H10</t>
  </si>
  <si>
    <t>Catering Sch B-H11</t>
  </si>
  <si>
    <t>Catering Sch B-H12</t>
  </si>
  <si>
    <t>Catering Sch B-H16</t>
  </si>
  <si>
    <t>Catering Sch B-H17</t>
  </si>
  <si>
    <t>Catering Sch B-H18</t>
  </si>
  <si>
    <t>Catering Sch B-H19</t>
  </si>
  <si>
    <t>Catering Sch B-H2</t>
  </si>
  <si>
    <t>Catering Sch B-H20</t>
  </si>
  <si>
    <t>Catering Sch B-H3</t>
  </si>
  <si>
    <t>Catering Sch B-H3A</t>
  </si>
  <si>
    <t>Catering Sch B-H5</t>
  </si>
  <si>
    <t>Catering Sch B-H6</t>
  </si>
  <si>
    <t>Catering Sch B-H7</t>
  </si>
  <si>
    <t>Catering Sch B-H8</t>
  </si>
  <si>
    <t>Catering Sch B-H9</t>
  </si>
  <si>
    <t>Catering Sch B-PAV1</t>
  </si>
  <si>
    <t>Catering Sch B-PAV2</t>
  </si>
  <si>
    <t>Conference Daily Room Rental</t>
  </si>
  <si>
    <t>ATRES</t>
  </si>
  <si>
    <t>Conference Daily Room Rental - Atrium Suite</t>
  </si>
  <si>
    <t>Conference Daily Room Rental - GS123</t>
  </si>
  <si>
    <t>Conference Daily Room Rental-CON 1 &amp; 2</t>
  </si>
  <si>
    <t>Conference Daily Room Rental-CON1</t>
  </si>
  <si>
    <t>Conference Daily Room Rental-CON19</t>
  </si>
  <si>
    <t>Conference Daily Room Rental-CON2</t>
  </si>
  <si>
    <t>Conference Daily Room Rental-CON20</t>
  </si>
  <si>
    <t>Conference Daily Room Rental-CON21</t>
  </si>
  <si>
    <t>Conference Daily Room Rental-CON22</t>
  </si>
  <si>
    <t>Conference Daily Room Rental-CON23</t>
  </si>
  <si>
    <t>Conference Daily Room Rental-CON25</t>
  </si>
  <si>
    <t>Conference Daily Room Rental-CON27</t>
  </si>
  <si>
    <t>Conference Daily Room Rental-CON28</t>
  </si>
  <si>
    <t>Conference Daily Room Rental-CON29</t>
  </si>
  <si>
    <t>Conference Daily Room Rental-CON30</t>
  </si>
  <si>
    <t>Conference Daily Room Rental-CON31</t>
  </si>
  <si>
    <t>Conference Daily Room Rental-CON32</t>
  </si>
  <si>
    <t>Conference Daily Room Rental-CON33</t>
  </si>
  <si>
    <t>Conference Daily Room Rental-CON34</t>
  </si>
  <si>
    <t>Conference Daily Room Rental-CONBAR</t>
  </si>
  <si>
    <t>Conference Daily Room Rental-Express 1</t>
  </si>
  <si>
    <t>Conference Daily Room Rental-Express 10</t>
  </si>
  <si>
    <t>Conference Daily Room Rental-Express 11</t>
  </si>
  <si>
    <t>Conference Daily Room Rental-Express 12</t>
  </si>
  <si>
    <t>Conference Daily Room Rental-Express 2</t>
  </si>
  <si>
    <t>Conference Daily Room Rental-Express 3</t>
  </si>
  <si>
    <t>Conference Daily Room Rental-Express 4</t>
  </si>
  <si>
    <t>Conference Daily Room Rental-Express 5</t>
  </si>
  <si>
    <t>Conference Daily Room Rental-Express 6</t>
  </si>
  <si>
    <t>Conference Daily Room Rental-Express 7</t>
  </si>
  <si>
    <t>Conference Daily Room Rental-Express 8</t>
  </si>
  <si>
    <t>Conference Daily Room Rental-Express 9</t>
  </si>
  <si>
    <t>Conference Daily Room Rental-GABRK</t>
  </si>
  <si>
    <t>Conference Daily Room Rental-GAH14</t>
  </si>
  <si>
    <t>Conference Daily Room Rental-GAH15</t>
  </si>
  <si>
    <t>Conference Daily Room Rental-GAH16</t>
  </si>
  <si>
    <t>Conference Daily Room Rental-GAH17</t>
  </si>
  <si>
    <t>Conference Daily Room Rental-GAH18</t>
  </si>
  <si>
    <t>Conference Daily Room Rental-GAR</t>
  </si>
  <si>
    <t>Conference Daily Room Rental-GS1</t>
  </si>
  <si>
    <t>Conference Daily Room Rental-GS2</t>
  </si>
  <si>
    <t>Conference Daily Room Rental-GS3</t>
  </si>
  <si>
    <t>Conference Daily Room Rental-Inspire</t>
  </si>
  <si>
    <t>Conference Daily Room Rental-Lounge</t>
  </si>
  <si>
    <t>Conference Daily Room Rental-PS1</t>
  </si>
  <si>
    <t>Conference Daily Room Rental-PS2</t>
  </si>
  <si>
    <t>Conference Daily Room Rental-PS3</t>
  </si>
  <si>
    <t>Conference Daily Room Rental-PS4</t>
  </si>
  <si>
    <t>Conference Daily Room Rental-PS5</t>
  </si>
  <si>
    <t>Conference Daily Room Rental-PS6</t>
  </si>
  <si>
    <t>Conference Daily Room Rental-PS7</t>
  </si>
  <si>
    <t>Conference Daily Room Rental-SFS</t>
  </si>
  <si>
    <t>Conference Daily Room Rental-Toute</t>
  </si>
  <si>
    <t>S443</t>
  </si>
  <si>
    <t>MISC.</t>
  </si>
  <si>
    <t>Conference Session Rate - Atrium Suite</t>
  </si>
  <si>
    <t>Conference Session Room Rental</t>
  </si>
  <si>
    <t>Conference Session Room Rental - CON 1 &amp; 2</t>
  </si>
  <si>
    <t>Conference Session Room Rental - GS123</t>
  </si>
  <si>
    <t>Conference Session Room Rental-CON1</t>
  </si>
  <si>
    <t>Conference Session Room Rental-CON19</t>
  </si>
  <si>
    <t>Conference Session Room Rental-CON2</t>
  </si>
  <si>
    <t>Conference Session Room Rental-CON20</t>
  </si>
  <si>
    <t>Conference Session Room Rental-CON21</t>
  </si>
  <si>
    <t>Conference Session Room Rental-CON22</t>
  </si>
  <si>
    <t>Conference Session Room Rental-CON23</t>
  </si>
  <si>
    <t>Conference Session Room Rental-CON25</t>
  </si>
  <si>
    <t>Conference Session Room Rental-CON27</t>
  </si>
  <si>
    <t>Conference Session Room Rental-CON28</t>
  </si>
  <si>
    <t>Conference Session Room Rental-CON29</t>
  </si>
  <si>
    <t>Conference Session Room Rental-CON30</t>
  </si>
  <si>
    <t>Conference Session Room Rental-CON31</t>
  </si>
  <si>
    <t>Conference Session Room Rental-CON32</t>
  </si>
  <si>
    <t>Conference Session Room Rental-CON33</t>
  </si>
  <si>
    <t>Conference Session Room Rental-CON34</t>
  </si>
  <si>
    <t>Conference Session Room Rental-CONBAR</t>
  </si>
  <si>
    <t>Conference Session Room Rental-Express 1</t>
  </si>
  <si>
    <t>Conference Session Room Rental-Express 10</t>
  </si>
  <si>
    <t>Conference Session Room Rental-Express 11</t>
  </si>
  <si>
    <t>Conference Session Room Rental-Express 12</t>
  </si>
  <si>
    <t>Conference Session Room Rental-Express 2</t>
  </si>
  <si>
    <t>Conference Session Room Rental-Express 3</t>
  </si>
  <si>
    <t>Conference Session Room Rental-Express 4</t>
  </si>
  <si>
    <t>Conference Session Room Rental-Express 5</t>
  </si>
  <si>
    <t>Conference Session Room Rental-Express 6</t>
  </si>
  <si>
    <t>Conference Session Room Rental-Express 7</t>
  </si>
  <si>
    <t>Conference Session Room Rental-Express 8</t>
  </si>
  <si>
    <t>Conference Session Room Rental-Express 9</t>
  </si>
  <si>
    <t>Conference Session Room Rental-GABRK</t>
  </si>
  <si>
    <t>Conference Session Room Rental-GAH14</t>
  </si>
  <si>
    <t>Conference Session Room Rental-GAH15</t>
  </si>
  <si>
    <t>Conference Session Room Rental-GAH16</t>
  </si>
  <si>
    <t>Conference Session Room Rental-GAH17</t>
  </si>
  <si>
    <t>Conference Session Room Rental-GAH18</t>
  </si>
  <si>
    <t>Conference Session Room Rental-GAR</t>
  </si>
  <si>
    <t>Conference Session Room Rental-GS1</t>
  </si>
  <si>
    <t>Conference Session Room Rental-GS2</t>
  </si>
  <si>
    <t>Conference Session Room Rental-GS3</t>
  </si>
  <si>
    <t>Conference Session Room Rental-Inspire</t>
  </si>
  <si>
    <t>Conference Session Room Rental-Lounge</t>
  </si>
  <si>
    <t>Conference Session Room Rental-PS1</t>
  </si>
  <si>
    <t>Conference Session Room Rental-PS2</t>
  </si>
  <si>
    <t>Conference Session Room Rental-PS3</t>
  </si>
  <si>
    <t>Conference Session Room Rental-PS4</t>
  </si>
  <si>
    <t>Conference Session Room Rental-PS5</t>
  </si>
  <si>
    <t>Conference Session Room Rental-PS6</t>
  </si>
  <si>
    <t>Conference Session Room Rental-PS7</t>
  </si>
  <si>
    <t>Conference Session Room Rental-SFS</t>
  </si>
  <si>
    <t>Conference Session Room Rental-Toute</t>
  </si>
  <si>
    <t>Conference Session Room Rental-Vision</t>
  </si>
  <si>
    <t>CON 1 DDR</t>
  </si>
  <si>
    <t>CONCOURSE HOSPITALITY SUITE 19 DDR</t>
  </si>
  <si>
    <t>CONCOURSE HOSPITALITY SUITE 20 DDR</t>
  </si>
  <si>
    <t>CONCOURSE HOSPITALITY SUITE 21 DDR</t>
  </si>
  <si>
    <t>CONCOURSE HOSPITALITY SUITE 22 DDR</t>
  </si>
  <si>
    <t>CONCOURSE HOSPITALITY SUITE 23 DDR</t>
  </si>
  <si>
    <t>CONCOURSE HOSPITALITY SUITE 25 DDR</t>
  </si>
  <si>
    <t>CONCOURSE HOSPITALITY SUITE 27 DDR</t>
  </si>
  <si>
    <t>CONCOURSE HOSPITALITY SUITE 28 DDR</t>
  </si>
  <si>
    <t>CONCOURSE HOSPITALITY SUITE 29 DDR</t>
  </si>
  <si>
    <t>CONCOURSE HOSPITALITY SUITE 30- DDR</t>
  </si>
  <si>
    <t>CONCOURSE HOSPITALITY SUITE 31-DDR</t>
  </si>
  <si>
    <t>CONCOURSE HOSPITALITY SUITE 32-DDR</t>
  </si>
  <si>
    <t>CONCOURSE HOSPITALITY SUITE 33</t>
  </si>
  <si>
    <t>CONCOURSE HOSPITALITY SUITE 34</t>
  </si>
  <si>
    <t>CONCOURSE SUITE 2-DDR</t>
  </si>
  <si>
    <t>GALLERY HOSPITALITY SUITE 14-DDR</t>
  </si>
  <si>
    <t>GALLERY HOSPITALITY SUITE 15-DDR</t>
  </si>
  <si>
    <t>GALLERY HOSPITALITY SUITE 17-DDR</t>
  </si>
  <si>
    <t>GALLERY HOSPITALITY SUITE 18-DDR</t>
  </si>
  <si>
    <t>GALLERY SEMINAR SUITE 1-DDR</t>
  </si>
  <si>
    <t>GALLERY SEMINAR SUITE 2-DDR</t>
  </si>
  <si>
    <t>GALLERY SEMINAR SUITE 3-DDR</t>
  </si>
  <si>
    <t>PIAZZA SUITE 1-DDR</t>
  </si>
  <si>
    <t>PIAZZA SUITE 2-DDR</t>
  </si>
  <si>
    <t>PIAZZA SUITE 3-DDR</t>
  </si>
  <si>
    <t>PIAZZA SUITE 4-DDR</t>
  </si>
  <si>
    <t>PIAZZA SUITE 5-DDR</t>
  </si>
  <si>
    <t>PIAZZA SUITE 6-DDR</t>
  </si>
  <si>
    <t>PIAZZA SUITE 7 - DDR</t>
  </si>
  <si>
    <t>RENTAL</t>
  </si>
  <si>
    <t>Rental</t>
  </si>
  <si>
    <t>CONCOURSE SUITE 1</t>
  </si>
  <si>
    <t>CAT</t>
  </si>
  <si>
    <t>DDR Catering</t>
  </si>
  <si>
    <t>DDR Rental</t>
  </si>
  <si>
    <t>Disabled Lift - Pav 1 &amp; 2-PAV1</t>
  </si>
  <si>
    <t>Drop Off Rate</t>
  </si>
  <si>
    <t>H10/11 LINK</t>
  </si>
  <si>
    <t>H4/8 LINK</t>
  </si>
  <si>
    <t>H8/9 LINK</t>
  </si>
  <si>
    <t>HALL 1</t>
  </si>
  <si>
    <t>HALL 10</t>
  </si>
  <si>
    <t>HALL 11</t>
  </si>
  <si>
    <t>HALL 12</t>
  </si>
  <si>
    <t>HALL 16</t>
  </si>
  <si>
    <t>HALL 17</t>
  </si>
  <si>
    <t>HALL 17 0EA (Hall Side)</t>
  </si>
  <si>
    <t>HALL 17 OEA (NCP Side)</t>
  </si>
  <si>
    <t>HALL 18</t>
  </si>
  <si>
    <t>HALL 19</t>
  </si>
  <si>
    <t>HALL 2</t>
  </si>
  <si>
    <t>HALL 20</t>
  </si>
  <si>
    <t>HALL 3</t>
  </si>
  <si>
    <t>HALL 3A</t>
  </si>
  <si>
    <t>HALL 4</t>
  </si>
  <si>
    <t>HALL 5</t>
  </si>
  <si>
    <t>HALL 6</t>
  </si>
  <si>
    <t>HALL 7</t>
  </si>
  <si>
    <t>HALL 8</t>
  </si>
  <si>
    <t>HALL 9</t>
  </si>
  <si>
    <t>LG ARENA</t>
  </si>
  <si>
    <t>NEC1 (Hall 4)</t>
  </si>
  <si>
    <t>OUTSIDE 5</t>
  </si>
  <si>
    <t>PAVILION 1</t>
  </si>
  <si>
    <t>PAVILION 2</t>
  </si>
  <si>
    <t>Early Access Day</t>
  </si>
  <si>
    <t>Early Access Day-1011LK</t>
  </si>
  <si>
    <t>Early Access Day-48LNK</t>
  </si>
  <si>
    <t>Early Access Day-89LNK</t>
  </si>
  <si>
    <t>Early Access Day-H1</t>
  </si>
  <si>
    <t>Early Access Day-H10</t>
  </si>
  <si>
    <t>Early Access Day-H11</t>
  </si>
  <si>
    <t>Early Access Day-H12</t>
  </si>
  <si>
    <t>Early Access Day-H16</t>
  </si>
  <si>
    <t>Early Access Day-H17</t>
  </si>
  <si>
    <t>Early Access Day-H18</t>
  </si>
  <si>
    <t>Early Access Day-H19</t>
  </si>
  <si>
    <t>Early Access Day-H2</t>
  </si>
  <si>
    <t>Early Access Day-H20</t>
  </si>
  <si>
    <t>Early Access Day-H3</t>
  </si>
  <si>
    <t>Early Access Day-H3A</t>
  </si>
  <si>
    <t>Early Access Day-H4</t>
  </si>
  <si>
    <t>Early Access Day-H5</t>
  </si>
  <si>
    <t>Early Access Day-H6</t>
  </si>
  <si>
    <t>Early Access Day-H7</t>
  </si>
  <si>
    <t>Early Access Day-H8</t>
  </si>
  <si>
    <t>Early Access Day-H9</t>
  </si>
  <si>
    <t>Early Access Day-PAV1</t>
  </si>
  <si>
    <t>Early Access Day-PAV2</t>
  </si>
  <si>
    <t>Early Access Exhib</t>
  </si>
  <si>
    <t>Early Access Exhib-1011LK</t>
  </si>
  <si>
    <t>Early Access Exhib-48LNK</t>
  </si>
  <si>
    <t>Early Access Exhib-89LNK</t>
  </si>
  <si>
    <t>Early Access Exhib-H1</t>
  </si>
  <si>
    <t>Early Access Exhib-H10</t>
  </si>
  <si>
    <t>Early Access Exhib-H11</t>
  </si>
  <si>
    <t>Early Access Exhib-H12</t>
  </si>
  <si>
    <t>Early Access Exhib-H16</t>
  </si>
  <si>
    <t>Early Access Exhib-H17</t>
  </si>
  <si>
    <t>Early Access Exhib-H18</t>
  </si>
  <si>
    <t>Early Access Exhib-H19</t>
  </si>
  <si>
    <t>Early Access Exhib-H2</t>
  </si>
  <si>
    <t>Early Access Exhib-H20</t>
  </si>
  <si>
    <t>Early Access Exhib-H3</t>
  </si>
  <si>
    <t>Early Access Exhib-H3A</t>
  </si>
  <si>
    <t>Early Access Exhib-H4</t>
  </si>
  <si>
    <t>Early Access Exhib-H5</t>
  </si>
  <si>
    <t>Early Access Exhib-H6</t>
  </si>
  <si>
    <t>Early Access Exhib-H7</t>
  </si>
  <si>
    <t>Early Access Exhib-H8</t>
  </si>
  <si>
    <t>Early Access Exhib-H9</t>
  </si>
  <si>
    <t>Early Access Exhib-PAV1</t>
  </si>
  <si>
    <t>Early Access Exhib-PAV2</t>
  </si>
  <si>
    <t>Event - Per Event-1011LK</t>
  </si>
  <si>
    <t>Event - Per Event-48LNK</t>
  </si>
  <si>
    <t>Event - Per Event-89LNK</t>
  </si>
  <si>
    <t>Event - Per Event-H10</t>
  </si>
  <si>
    <t>Event - Per Event-H11</t>
  </si>
  <si>
    <t>Event - Per Event-H12</t>
  </si>
  <si>
    <t>Event - Per Event-H16</t>
  </si>
  <si>
    <t>Event - Per Event-H17</t>
  </si>
  <si>
    <t>Event - Per Event-H18</t>
  </si>
  <si>
    <t>Event - Per Event-H19</t>
  </si>
  <si>
    <t>Event - Per Event-H2</t>
  </si>
  <si>
    <t>Event - Per Event-H20</t>
  </si>
  <si>
    <t>Event - Per Event-H3</t>
  </si>
  <si>
    <t>Event - Per Event-H3A</t>
  </si>
  <si>
    <t>Event - Per Event-H4</t>
  </si>
  <si>
    <t>Event - Per Event-H5</t>
  </si>
  <si>
    <t>Event - Per Event-H6</t>
  </si>
  <si>
    <t>Event - Per Event-H7</t>
  </si>
  <si>
    <t>Event - Per Event-H8</t>
  </si>
  <si>
    <t>Event - Per Event-H9</t>
  </si>
  <si>
    <t>Event - Per Event-PAV2</t>
  </si>
  <si>
    <t>Feature Schedule A-1011LK</t>
  </si>
  <si>
    <t>Feature Schedule A-48LNK</t>
  </si>
  <si>
    <t>Feature Schedule A-89LNK</t>
  </si>
  <si>
    <t>Feature Schedule A-H1</t>
  </si>
  <si>
    <t>Feature Schedule A-H10</t>
  </si>
  <si>
    <t>Feature Schedule A-H11</t>
  </si>
  <si>
    <t>Feature Schedule A-H12</t>
  </si>
  <si>
    <t>Feature Schedule A-H16</t>
  </si>
  <si>
    <t>Feature Schedule A-H17</t>
  </si>
  <si>
    <t>Feature Schedule A-H18</t>
  </si>
  <si>
    <t>Feature Schedule A-H19</t>
  </si>
  <si>
    <t>Feature Schedule A-H2</t>
  </si>
  <si>
    <t>Feature Schedule A-H20</t>
  </si>
  <si>
    <t>Feature Schedule A-H3</t>
  </si>
  <si>
    <t>Feature Schedule A-H4</t>
  </si>
  <si>
    <t>Feature Schedule A-H5</t>
  </si>
  <si>
    <t>Feature Schedule A-H6</t>
  </si>
  <si>
    <t>Feature Schedule A-H7</t>
  </si>
  <si>
    <t>Feature Schedule A-H8</t>
  </si>
  <si>
    <t>Feature Schedule A-H9</t>
  </si>
  <si>
    <t>Feature Schedule A-PAV1</t>
  </si>
  <si>
    <t>Feature Schedule A-PAV2</t>
  </si>
  <si>
    <t>Feature Schedule B-1011LK</t>
  </si>
  <si>
    <t>Feature Schedule B-48LNK</t>
  </si>
  <si>
    <t>Feature Schedule B-89LNK</t>
  </si>
  <si>
    <t>Feature Schedule B-H1</t>
  </si>
  <si>
    <t>Feature Schedule B-H10</t>
  </si>
  <si>
    <t>Feature Schedule B-H11</t>
  </si>
  <si>
    <t>Feature Schedule B-H12</t>
  </si>
  <si>
    <t>Feature Schedule B-H16</t>
  </si>
  <si>
    <t>Feature Schedule B-H17</t>
  </si>
  <si>
    <t>Feature Schedule B-H18</t>
  </si>
  <si>
    <t>Feature Schedule B-H19</t>
  </si>
  <si>
    <t>Feature Schedule B-H2</t>
  </si>
  <si>
    <t>Feature Schedule B-H20</t>
  </si>
  <si>
    <t>Feature Schedule B-H3</t>
  </si>
  <si>
    <t>Feature Schedule B-H4</t>
  </si>
  <si>
    <t>Feature Schedule B-H5</t>
  </si>
  <si>
    <t>Feature Schedule B-H6</t>
  </si>
  <si>
    <t>Feature Schedule B-H7</t>
  </si>
  <si>
    <t>Feature Schedule B-H8</t>
  </si>
  <si>
    <t>Feature Schedule B-H9</t>
  </si>
  <si>
    <t>Feature Schedule B-PAV2</t>
  </si>
  <si>
    <t>F013</t>
  </si>
  <si>
    <t>ANNUAL FORECAST - TOTAL</t>
  </si>
  <si>
    <t>F001</t>
  </si>
  <si>
    <t>PERIOD 1 - Forecast</t>
  </si>
  <si>
    <t>F010</t>
  </si>
  <si>
    <t>PERIOD 10 - Forecast</t>
  </si>
  <si>
    <t>F011</t>
  </si>
  <si>
    <t>PERIOD 11 - Forecast</t>
  </si>
  <si>
    <t>F012</t>
  </si>
  <si>
    <t>PERIOD 12 - Forecast</t>
  </si>
  <si>
    <t>F002</t>
  </si>
  <si>
    <t>PERIOD 2 - Forecast</t>
  </si>
  <si>
    <t>F003</t>
  </si>
  <si>
    <t>PERIOD 3 - Forecast</t>
  </si>
  <si>
    <t>F004</t>
  </si>
  <si>
    <t>PERIOD 4 - Forecast</t>
  </si>
  <si>
    <t>F005</t>
  </si>
  <si>
    <t>PERIOD 5 - Forecast</t>
  </si>
  <si>
    <t>F006</t>
  </si>
  <si>
    <t>PERIOD 6 - Forecast</t>
  </si>
  <si>
    <t>F007</t>
  </si>
  <si>
    <t>PERIOD 7 - Forecast</t>
  </si>
  <si>
    <t>F008</t>
  </si>
  <si>
    <t>PERIOD 8 - Forecast</t>
  </si>
  <si>
    <t>F009</t>
  </si>
  <si>
    <t>PERIOD 9 - Forecast</t>
  </si>
  <si>
    <t>Gangways Sched A-1011LK</t>
  </si>
  <si>
    <t>Gangways Sched A-48LNK</t>
  </si>
  <si>
    <t>Gangways Sched A-89LNK</t>
  </si>
  <si>
    <t>Gangways Sched A-H1</t>
  </si>
  <si>
    <t>Gangways Sched A-H10</t>
  </si>
  <si>
    <t>Gangways Sched A-H11</t>
  </si>
  <si>
    <t>Gangways Sched A-H12</t>
  </si>
  <si>
    <t>Gangways Sched A-H16</t>
  </si>
  <si>
    <t>Gangways Sched A-H17</t>
  </si>
  <si>
    <t>Gangways Sched A-H18</t>
  </si>
  <si>
    <t>Gangways Sched A-H19</t>
  </si>
  <si>
    <t>Gangways Sched A-H2</t>
  </si>
  <si>
    <t>Gangways Sched A-H20</t>
  </si>
  <si>
    <t>Gangways Sched A-H3</t>
  </si>
  <si>
    <t>Gangways Sched A-H3A</t>
  </si>
  <si>
    <t>Gangways Sched A-H4</t>
  </si>
  <si>
    <t>Gangways Sched A-H5</t>
  </si>
  <si>
    <t>Gangways Sched A-H6</t>
  </si>
  <si>
    <t>Gangways Sched A-H7</t>
  </si>
  <si>
    <t>Gangways Sched A-H8</t>
  </si>
  <si>
    <t>Gangways Sched A-H9</t>
  </si>
  <si>
    <t>Gangways Sched A-PAV1</t>
  </si>
  <si>
    <t>Gangways Sched A-PAV2</t>
  </si>
  <si>
    <t>Gangways Schedule B-1011LK</t>
  </si>
  <si>
    <t>Gangways Schedule B-48LNK</t>
  </si>
  <si>
    <t>Gangways Schedule B-89LNK</t>
  </si>
  <si>
    <t>Gangways Schedule B-H1</t>
  </si>
  <si>
    <t>Gangways Schedule B-H10</t>
  </si>
  <si>
    <t>Gangways Schedule B-H11</t>
  </si>
  <si>
    <t>Gangways Schedule B-H12</t>
  </si>
  <si>
    <t>Gangways Schedule B-H16</t>
  </si>
  <si>
    <t>Gangways Schedule B-H17</t>
  </si>
  <si>
    <t>Gangways Schedule B-H18</t>
  </si>
  <si>
    <t>Gangways Schedule B-H19</t>
  </si>
  <si>
    <t>Gangways Schedule B-H2</t>
  </si>
  <si>
    <t>Gangways Schedule B-H20</t>
  </si>
  <si>
    <t>Gangways Schedule B-H3</t>
  </si>
  <si>
    <t>Gangways Schedule B-H3A</t>
  </si>
  <si>
    <t>Gangways Schedule B-H4</t>
  </si>
  <si>
    <t>Gangways Schedule B-H5</t>
  </si>
  <si>
    <t>Gangways Schedule B-H6</t>
  </si>
  <si>
    <t>Gangways Schedule B-H7</t>
  </si>
  <si>
    <t>Gangways Schedule B-H8</t>
  </si>
  <si>
    <t>Gangways Schedule B-H9</t>
  </si>
  <si>
    <t>Gangways Schedule B-PAV1</t>
  </si>
  <si>
    <t>Gangways Schedule B-PAV2</t>
  </si>
  <si>
    <t>General Feature Staff Car Park</t>
  </si>
  <si>
    <t>ARB1</t>
  </si>
  <si>
    <t>General Feature-ARB1</t>
  </si>
  <si>
    <t>ARB2</t>
  </si>
  <si>
    <t>General Feature-ARB2</t>
  </si>
  <si>
    <t>ATRIUM</t>
  </si>
  <si>
    <t>General Feature-ATRIUM</t>
  </si>
  <si>
    <t>BRIDGE</t>
  </si>
  <si>
    <t>General Feature-BRIDGE</t>
  </si>
  <si>
    <t>General Feature-CPE</t>
  </si>
  <si>
    <t>General Feature-CPN</t>
  </si>
  <si>
    <t>General Feature-CPS</t>
  </si>
  <si>
    <t>General Feature-CPW</t>
  </si>
  <si>
    <t>General Feature-OEA5</t>
  </si>
  <si>
    <t>General Feature-PAVRB</t>
  </si>
  <si>
    <t>PIAZZA</t>
  </si>
  <si>
    <t>General Feature-PIAZZA</t>
  </si>
  <si>
    <t>PRB</t>
  </si>
  <si>
    <t>General Feature-PRB</t>
  </si>
  <si>
    <t>ROADA</t>
  </si>
  <si>
    <t>General Feature-ROADA</t>
  </si>
  <si>
    <t>General Feature-VIPCP</t>
  </si>
  <si>
    <t>DDRCAT</t>
  </si>
  <si>
    <t>Catering Income</t>
  </si>
  <si>
    <t>DDRTECH</t>
  </si>
  <si>
    <t>Technical Income</t>
  </si>
  <si>
    <t>Lounge Schedule A-1011LK</t>
  </si>
  <si>
    <t>Lounge Schedule A-48LNK</t>
  </si>
  <si>
    <t>Lounge Schedule A-H1</t>
  </si>
  <si>
    <t>Lounge Schedule A-H10</t>
  </si>
  <si>
    <t>Lounge Schedule A-H11</t>
  </si>
  <si>
    <t>Lounge Schedule A-H12</t>
  </si>
  <si>
    <t>Lounge Schedule A-H16</t>
  </si>
  <si>
    <t>Lounge Schedule A-H17</t>
  </si>
  <si>
    <t>Lounge Schedule A-H18</t>
  </si>
  <si>
    <t>Lounge Schedule A-H19</t>
  </si>
  <si>
    <t>Lounge Schedule A-H2</t>
  </si>
  <si>
    <t>Lounge Schedule A-H20</t>
  </si>
  <si>
    <t>Lounge Schedule A-H3</t>
  </si>
  <si>
    <t>Lounge Schedule A-H3A</t>
  </si>
  <si>
    <t>Lounge Schedule A-H4</t>
  </si>
  <si>
    <t>Lounge Schedule A-H5</t>
  </si>
  <si>
    <t>Lounge Schedule A-H6</t>
  </si>
  <si>
    <t>Lounge Schedule A-H7</t>
  </si>
  <si>
    <t>Lounge Schedule A-H8</t>
  </si>
  <si>
    <t>Lounge Schedule A-H9</t>
  </si>
  <si>
    <t>Lounge Schedule A-PAV1</t>
  </si>
  <si>
    <t>Lounge Schedule A-PAV2</t>
  </si>
  <si>
    <t>Lounge Schedule B-1011LK</t>
  </si>
  <si>
    <t>Lounge Schedule B-48LNK</t>
  </si>
  <si>
    <t>Lounge Schedule B-H1</t>
  </si>
  <si>
    <t>Lounge Schedule B-H10</t>
  </si>
  <si>
    <t>Lounge Schedule B-H11</t>
  </si>
  <si>
    <t>Lounge Schedule B-H12</t>
  </si>
  <si>
    <t>Lounge Schedule B-H16</t>
  </si>
  <si>
    <t>Lounge Schedule B-H17</t>
  </si>
  <si>
    <t>Lounge Schedule B-H18</t>
  </si>
  <si>
    <t>Lounge Schedule B-H19</t>
  </si>
  <si>
    <t>Lounge Schedule B-H2</t>
  </si>
  <si>
    <t>Lounge Schedule B-H20</t>
  </si>
  <si>
    <t>Lounge Schedule B-H3</t>
  </si>
  <si>
    <t>Lounge Schedule B-H3A</t>
  </si>
  <si>
    <t>Lounge Schedule B-H4</t>
  </si>
  <si>
    <t>Lounge Schedule B-H5</t>
  </si>
  <si>
    <t>Lounge Schedule B-H6</t>
  </si>
  <si>
    <t>Lounge Schedule B-H7</t>
  </si>
  <si>
    <t>Lounge Schedule B-H8</t>
  </si>
  <si>
    <t>Lounge Schedule B-H9</t>
  </si>
  <si>
    <t>Lounge Schedule B-PAV1</t>
  </si>
  <si>
    <t>Lounge Schedule B-PAV2</t>
  </si>
  <si>
    <t>Other - Schedule A-1011LK</t>
  </si>
  <si>
    <t>Other - Schedule A-48LNK</t>
  </si>
  <si>
    <t>Other - Schedule A-H1</t>
  </si>
  <si>
    <t>Other - Schedule A-H10</t>
  </si>
  <si>
    <t>Other - Schedule A-H11</t>
  </si>
  <si>
    <t>Other - Schedule A-H12</t>
  </si>
  <si>
    <t>Other - Schedule A-H16</t>
  </si>
  <si>
    <t>Other - Schedule A-H17</t>
  </si>
  <si>
    <t>Other - Schedule A-H18</t>
  </si>
  <si>
    <t>Other - Schedule A-H19</t>
  </si>
  <si>
    <t>Other - Schedule A-H2</t>
  </si>
  <si>
    <t>Other - Schedule A-H20</t>
  </si>
  <si>
    <t>Other - Schedule A-H3</t>
  </si>
  <si>
    <t>Other - Schedule A-H3A</t>
  </si>
  <si>
    <t>Other - Schedule A-H4</t>
  </si>
  <si>
    <t>Other - Schedule A-H5</t>
  </si>
  <si>
    <t>Other - Schedule A-H6</t>
  </si>
  <si>
    <t>Other - Schedule A-H7</t>
  </si>
  <si>
    <t>Other - Schedule A-H8</t>
  </si>
  <si>
    <t>Other - Schedule A-H9</t>
  </si>
  <si>
    <t>Other - Schedule A-PAV1</t>
  </si>
  <si>
    <t>Other - Schedule A-PAV2</t>
  </si>
  <si>
    <t>Other - Schedule B-1011LK</t>
  </si>
  <si>
    <t>Other - Schedule B-48LNK</t>
  </si>
  <si>
    <t>Other - Schedule B-H1</t>
  </si>
  <si>
    <t>Other - Schedule B-H10</t>
  </si>
  <si>
    <t>Other - Schedule B-H11</t>
  </si>
  <si>
    <t>Other - Schedule B-H12</t>
  </si>
  <si>
    <t>Other - Schedule B-H16</t>
  </si>
  <si>
    <t>Other - Schedule B-H17</t>
  </si>
  <si>
    <t>Other - Schedule B-H18</t>
  </si>
  <si>
    <t>Other - Schedule B-H19</t>
  </si>
  <si>
    <t>Other - Schedule B-H2</t>
  </si>
  <si>
    <t>Other - Schedule B-H20</t>
  </si>
  <si>
    <t>Other - Schedule B-H3</t>
  </si>
  <si>
    <t>Other - Schedule B-H3A</t>
  </si>
  <si>
    <t>Other - Schedule B-H4</t>
  </si>
  <si>
    <t>Other - Schedule B-H5</t>
  </si>
  <si>
    <t>Other - Schedule B-H6</t>
  </si>
  <si>
    <t>Other - Schedule B-H7</t>
  </si>
  <si>
    <t>Other - Schedule B-H8</t>
  </si>
  <si>
    <t>Other - Schedule B-H9</t>
  </si>
  <si>
    <t>Other - Schedule B-PAV1</t>
  </si>
  <si>
    <t>Other - Schedule B-PAV2</t>
  </si>
  <si>
    <t>Atrium Red Brick Ent 1 &amp; 2</t>
  </si>
  <si>
    <t>Atrium Red Brick Entrance 3</t>
  </si>
  <si>
    <t>BEACH</t>
  </si>
  <si>
    <t>Beach</t>
  </si>
  <si>
    <t>Car Park  East</t>
  </si>
  <si>
    <t>Car Park North</t>
  </si>
  <si>
    <t>Car Park South</t>
  </si>
  <si>
    <t>Car Park West</t>
  </si>
  <si>
    <t>H170A2</t>
  </si>
  <si>
    <t>Hall 17 OEA</t>
  </si>
  <si>
    <t>Hall 17 OEA - HS</t>
  </si>
  <si>
    <t>LAREGR</t>
  </si>
  <si>
    <t>Lake Grassed Area</t>
  </si>
  <si>
    <t>NEC 1</t>
  </si>
  <si>
    <t>NTHGAR</t>
  </si>
  <si>
    <t>North Garden</t>
  </si>
  <si>
    <t>Outside 5</t>
  </si>
  <si>
    <t>Outside Feature</t>
  </si>
  <si>
    <t>Outside Feature-ARB1</t>
  </si>
  <si>
    <t>Outside Feature-ARB2</t>
  </si>
  <si>
    <t>Outside Feature-BEACH</t>
  </si>
  <si>
    <t>Outside Feature-CPE</t>
  </si>
  <si>
    <t>Outside Feature-CPN</t>
  </si>
  <si>
    <t>Outside Feature-CPS</t>
  </si>
  <si>
    <t>Outside Feature-CPW</t>
  </si>
  <si>
    <t>Outside Feature-H17OA2</t>
  </si>
  <si>
    <t>Outside Feature-H17OEA</t>
  </si>
  <si>
    <t>LAKE</t>
  </si>
  <si>
    <t>Outside Feature-LAKE</t>
  </si>
  <si>
    <t>Outside Feature-LAKEGR</t>
  </si>
  <si>
    <t>Outside Feature-NEC1</t>
  </si>
  <si>
    <t>Outside Feature-NTHGAR</t>
  </si>
  <si>
    <t>Outside Feature-OEA5</t>
  </si>
  <si>
    <t>Outside Feature-PAVRB</t>
  </si>
  <si>
    <t>Outside Feature-PRB</t>
  </si>
  <si>
    <t>ROAD</t>
  </si>
  <si>
    <t>Outside Feature-ROAD</t>
  </si>
  <si>
    <t>Outside Feature-ROADA</t>
  </si>
  <si>
    <t>Outside Feature-STCP</t>
  </si>
  <si>
    <t>Outside Feature-VIPCP</t>
  </si>
  <si>
    <t>Pavilion Red Brick</t>
  </si>
  <si>
    <t>Pendigo Lake</t>
  </si>
  <si>
    <t>WOOD2</t>
  </si>
  <si>
    <t>Pendigo Woodlands</t>
  </si>
  <si>
    <t>Piazza Red Brick</t>
  </si>
  <si>
    <t>Roadway - Atrium</t>
  </si>
  <si>
    <t>Roadway Hall 5</t>
  </si>
  <si>
    <t>Staff Car Park</t>
  </si>
  <si>
    <t>VIP Car Park</t>
  </si>
  <si>
    <t>WOOD</t>
  </si>
  <si>
    <t>WOODLANDS</t>
  </si>
  <si>
    <t>ATRIUM RED BRICK - Entrance  3</t>
  </si>
  <si>
    <t>ATRIUM RED BRICK - Entrances 1 &amp; 2</t>
  </si>
  <si>
    <t>BEACH AREA</t>
  </si>
  <si>
    <t>EAST CAR PARK</t>
  </si>
  <si>
    <t>LAKESIDE GRASS</t>
  </si>
  <si>
    <t>MEG1</t>
  </si>
  <si>
    <t>MIDDLE EARTH GARDEN 1</t>
  </si>
  <si>
    <t>MEG2</t>
  </si>
  <si>
    <t>MIDDLE EARTH GARDEN 2</t>
  </si>
  <si>
    <t>NORTH CAR PARK</t>
  </si>
  <si>
    <t>PAVILION RED BRICK</t>
  </si>
  <si>
    <t>PENDIGO LAKE</t>
  </si>
  <si>
    <t>PIAZZA RED BRICK</t>
  </si>
  <si>
    <t>SOUTH CAR PARK</t>
  </si>
  <si>
    <t>STAFF CAR PARK</t>
  </si>
  <si>
    <t>VIP CAR PARK</t>
  </si>
  <si>
    <t>WEST CAR PARK</t>
  </si>
  <si>
    <t>NEC ARENA-Exhibition</t>
  </si>
  <si>
    <t>Sch B -  Rental</t>
  </si>
  <si>
    <t>Schedule  B -  Hall Rental-H17OA2</t>
  </si>
  <si>
    <t>Schedule B - Hall Rental-1011LK</t>
  </si>
  <si>
    <t>Schedule B - Hall Rental-48LNK</t>
  </si>
  <si>
    <t>Schedule B - Hall Rental-89LNK</t>
  </si>
  <si>
    <t>Schedule B - Hall Rental-H1</t>
  </si>
  <si>
    <t>Schedule B - Hall Rental-H10</t>
  </si>
  <si>
    <t>Schedule B - Hall Rental-H11</t>
  </si>
  <si>
    <t>Schedule B - Hall Rental-H12</t>
  </si>
  <si>
    <t>Schedule B - Hall Rental-H16</t>
  </si>
  <si>
    <t>Schedule B - Hall Rental-H17</t>
  </si>
  <si>
    <t>Schedule B - Hall Rental-H18</t>
  </si>
  <si>
    <t>Schedule B - Hall Rental-H19</t>
  </si>
  <si>
    <t>Schedule B - Hall Rental-H2</t>
  </si>
  <si>
    <t>Schedule B - Hall Rental-H20</t>
  </si>
  <si>
    <t>Schedule B - Hall Rental-H3</t>
  </si>
  <si>
    <t>Schedule B - Hall Rental-H3A</t>
  </si>
  <si>
    <t>Schedule B - Hall Rental-H4</t>
  </si>
  <si>
    <t>Schedule B - Hall Rental-H5</t>
  </si>
  <si>
    <t>Schedule B - Hall Rental-H6</t>
  </si>
  <si>
    <t>Schedule B - Hall Rental-H7</t>
  </si>
  <si>
    <t>Schedule B - Hall Rental-H8</t>
  </si>
  <si>
    <t>Schedule B - Hall Rental-H9</t>
  </si>
  <si>
    <t>Schedule B - Hall Rental-PAV1</t>
  </si>
  <si>
    <t>Schedule B - Hall Rental-PAV2</t>
  </si>
  <si>
    <t>Sch A - Hall 89LNK</t>
  </si>
  <si>
    <t>Sch A - Hall-48LNK</t>
  </si>
  <si>
    <t>SchA - Rental</t>
  </si>
  <si>
    <t>Schedule A - Hall Rental-1011LK</t>
  </si>
  <si>
    <t>Schedule A - Hall Rental-H1</t>
  </si>
  <si>
    <t>Schedule A - Hall Rental-H10</t>
  </si>
  <si>
    <t>Schedule A - Hall Rental-H11</t>
  </si>
  <si>
    <t>Schedule A - Hall Rental-H12</t>
  </si>
  <si>
    <t>Schedule A - Hall Rental-H16</t>
  </si>
  <si>
    <t>Schedule A - Hall Rental-H17</t>
  </si>
  <si>
    <t>Schedule A - Hall Rental-H18</t>
  </si>
  <si>
    <t>Schedule A - Hall Rental-H19</t>
  </si>
  <si>
    <t>Schedule A - Hall Rental-H2</t>
  </si>
  <si>
    <t>Schedule A - Hall Rental-H20</t>
  </si>
  <si>
    <t>Schedule A - Hall Rental-H3</t>
  </si>
  <si>
    <t>Schedule A - Hall Rental-H3A</t>
  </si>
  <si>
    <t>Schedule A - Hall Rental-H4</t>
  </si>
  <si>
    <t>Schedule A - Hall Rental-H5</t>
  </si>
  <si>
    <t>Schedule A - Hall Rental-H6</t>
  </si>
  <si>
    <t>Schedule A - Hall Rental-H7</t>
  </si>
  <si>
    <t>Schedule A - Hall Rental-H8</t>
  </si>
  <si>
    <t>Schedule A - Hall Rental-H9</t>
  </si>
  <si>
    <t>Schedule A - Hall Rental-PAV1</t>
  </si>
  <si>
    <t>Schedule A - Rental-H17OA2</t>
  </si>
  <si>
    <t>NOT</t>
  </si>
  <si>
    <t>NOTIONAL EVENT</t>
  </si>
  <si>
    <t>Seminar Schedule A-1011LK</t>
  </si>
  <si>
    <t>Seminar Schedule A-48LNK</t>
  </si>
  <si>
    <t>Seminar Schedule A-89LNK</t>
  </si>
  <si>
    <t>Seminar Schedule A-H1</t>
  </si>
  <si>
    <t>Seminar Schedule A-H10</t>
  </si>
  <si>
    <t>Seminar Schedule A-H11</t>
  </si>
  <si>
    <t>Seminar Schedule A-H12</t>
  </si>
  <si>
    <t>Seminar Schedule A-H16</t>
  </si>
  <si>
    <t>Seminar Schedule A-H17</t>
  </si>
  <si>
    <t>Seminar Schedule A-H19</t>
  </si>
  <si>
    <t>Seminar Schedule A-H2</t>
  </si>
  <si>
    <t>Seminar Schedule A-H20</t>
  </si>
  <si>
    <t>Seminar Schedule A-H3</t>
  </si>
  <si>
    <t>Seminar Schedule A-H3A</t>
  </si>
  <si>
    <t>Seminar Schedule A-H4</t>
  </si>
  <si>
    <t>Seminar Schedule A-H5</t>
  </si>
  <si>
    <t>Seminar Schedule A-H6</t>
  </si>
  <si>
    <t>Seminar Schedule A-H7</t>
  </si>
  <si>
    <t>Seminar Schedule A-H8</t>
  </si>
  <si>
    <t>Seminar Schedule A-H9</t>
  </si>
  <si>
    <t>Seminar Schedule A-PAV1</t>
  </si>
  <si>
    <t>Seminar Schedule A-PAV2</t>
  </si>
  <si>
    <t>Seminar Schedule B-1011LK</t>
  </si>
  <si>
    <t>Seminar Schedule B-48LNK</t>
  </si>
  <si>
    <t>Seminar Schedule B-89LNK</t>
  </si>
  <si>
    <t>Seminar Schedule B-H1</t>
  </si>
  <si>
    <t>Seminar Schedule B-H10</t>
  </si>
  <si>
    <t>Seminar Schedule B-H11</t>
  </si>
  <si>
    <t>Seminar Schedule B-H12</t>
  </si>
  <si>
    <t>Seminar Schedule B-H16</t>
  </si>
  <si>
    <t>Seminar Schedule B-H17</t>
  </si>
  <si>
    <t>Seminar Schedule B-H19</t>
  </si>
  <si>
    <t>Seminar Schedule B-H2</t>
  </si>
  <si>
    <t>Seminar Schedule B-H20</t>
  </si>
  <si>
    <t>Seminar Schedule B-H3</t>
  </si>
  <si>
    <t>Seminar Schedule B-H3A</t>
  </si>
  <si>
    <t>Seminar Schedule B-H4</t>
  </si>
  <si>
    <t>Seminar Schedule B-H5</t>
  </si>
  <si>
    <t>Seminar Schedule B-H6</t>
  </si>
  <si>
    <t>Seminar Schedule B-H7</t>
  </si>
  <si>
    <t>Seminar Schedule B-H8</t>
  </si>
  <si>
    <t>Seminar Schedule B-H9</t>
  </si>
  <si>
    <t>Seminar Schedule B-PAV1</t>
  </si>
  <si>
    <t>Seminar Schedule B-PAV2</t>
  </si>
  <si>
    <t>H10/11 LINK-Live Event Conference/Meeting</t>
  </si>
  <si>
    <t>H4/8 LINK-Live Event Conference/Meeting</t>
  </si>
  <si>
    <t>H8/9 LINK-Live Event Conference/Meeting</t>
  </si>
  <si>
    <t>ARENA</t>
  </si>
  <si>
    <t>Live Event Conference-Arena</t>
  </si>
  <si>
    <t>Live Event Conference-H1</t>
  </si>
  <si>
    <t>Live Event Conference-H10</t>
  </si>
  <si>
    <t>Live Event Conference-H11</t>
  </si>
  <si>
    <t>Live Event Conference-H12</t>
  </si>
  <si>
    <t>Live Event Conference-H16</t>
  </si>
  <si>
    <t>Live Event Conference-H17</t>
  </si>
  <si>
    <t>Live Event Conference-H18</t>
  </si>
  <si>
    <t>Live Event Conference-H19</t>
  </si>
  <si>
    <t>Live Event Conference-H2</t>
  </si>
  <si>
    <t>Live Event Conference-H20</t>
  </si>
  <si>
    <t>Live Event Conference-H3</t>
  </si>
  <si>
    <t>Live Event Conference-H3A</t>
  </si>
  <si>
    <t>Live Event Conference-H4</t>
  </si>
  <si>
    <t>Live Event Conference-H5</t>
  </si>
  <si>
    <t>Live Event Conference-H6</t>
  </si>
  <si>
    <t>H6O</t>
  </si>
  <si>
    <t>Live Event Conference-H6 Org Office</t>
  </si>
  <si>
    <t>Live Event Conference-H7</t>
  </si>
  <si>
    <t>Live Event Conference-H8</t>
  </si>
  <si>
    <t>Live Event Conference-H9</t>
  </si>
  <si>
    <t>Live Event Conference-NEC ARENA</t>
  </si>
  <si>
    <t>NIA</t>
  </si>
  <si>
    <t>Live Event Conference-NIA</t>
  </si>
  <si>
    <t>E1</t>
  </si>
  <si>
    <t>Special Event Conference- E1 Car Park</t>
  </si>
  <si>
    <t>E2</t>
  </si>
  <si>
    <t>Special Event Conference- E2 Car Park</t>
  </si>
  <si>
    <t>E3</t>
  </si>
  <si>
    <t>Special Event Conference- E3 Car Park</t>
  </si>
  <si>
    <t>E4</t>
  </si>
  <si>
    <t>Special Event Conference- E4 Car Park</t>
  </si>
  <si>
    <t>E5</t>
  </si>
  <si>
    <t>Special Event Conference- E5 Car Park</t>
  </si>
  <si>
    <t>N1</t>
  </si>
  <si>
    <t>Special Event Conference- N1 Car park</t>
  </si>
  <si>
    <t>N10</t>
  </si>
  <si>
    <t>Special Event Conference- N10 Car Park</t>
  </si>
  <si>
    <t>N10A</t>
  </si>
  <si>
    <t>Special Event Conference- N10A Car Park</t>
  </si>
  <si>
    <t>N10B</t>
  </si>
  <si>
    <t>Special Event Conference- N10B Car Park</t>
  </si>
  <si>
    <t>Special Event Conference- N11 Car Park</t>
  </si>
  <si>
    <t>N12</t>
  </si>
  <si>
    <t>Special Event Conference- N12 Car Park</t>
  </si>
  <si>
    <t>N1A</t>
  </si>
  <si>
    <t>Special Event Conference- N1A Car Park</t>
  </si>
  <si>
    <t>N1B</t>
  </si>
  <si>
    <t>Special Event Conference- N1B Car Park</t>
  </si>
  <si>
    <t>N2</t>
  </si>
  <si>
    <t>Special Event Conference- N2 Car Park</t>
  </si>
  <si>
    <t>N3</t>
  </si>
  <si>
    <t>Special Event Conference- N3 Car Park</t>
  </si>
  <si>
    <t>N4</t>
  </si>
  <si>
    <t>Special Event Conference- N4 Car Park</t>
  </si>
  <si>
    <t>N5</t>
  </si>
  <si>
    <t>Special Event Conference- N5 Car Park</t>
  </si>
  <si>
    <t>N6</t>
  </si>
  <si>
    <t>Special Event Conference- N6 Car Park</t>
  </si>
  <si>
    <t>N7</t>
  </si>
  <si>
    <t>Special Event Conference- N7 Car Park</t>
  </si>
  <si>
    <t>N8A</t>
  </si>
  <si>
    <t>Special Event Conference- N8A Car Park</t>
  </si>
  <si>
    <t>N8B</t>
  </si>
  <si>
    <t>Special Event Conference- N8B Car Park</t>
  </si>
  <si>
    <t>N9A</t>
  </si>
  <si>
    <t>Special Event Conference- N9A Car Park</t>
  </si>
  <si>
    <t>N9B</t>
  </si>
  <si>
    <t>Special Event Conference- N9B Car Park</t>
  </si>
  <si>
    <t>Special Event Conference- OEA Car Park</t>
  </si>
  <si>
    <t>FORCP</t>
  </si>
  <si>
    <t>Special Event Conference- S1 Car Park</t>
  </si>
  <si>
    <t>S2</t>
  </si>
  <si>
    <t>Special Event Conference- S2 Car Park</t>
  </si>
  <si>
    <t>S3</t>
  </si>
  <si>
    <t>Special Event Conference- S3 Car Park</t>
  </si>
  <si>
    <t>S5</t>
  </si>
  <si>
    <t>Special Event Conference- S5 Car Park</t>
  </si>
  <si>
    <t>S6</t>
  </si>
  <si>
    <t>Special Event Conference- S6 Car Park</t>
  </si>
  <si>
    <t>S7</t>
  </si>
  <si>
    <t>Special Event Conference- S7 Car Park</t>
  </si>
  <si>
    <t>TRI01</t>
  </si>
  <si>
    <t>Seating Tribune 1</t>
  </si>
  <si>
    <t>TRI02</t>
  </si>
  <si>
    <t>Seating Tribune 2</t>
  </si>
  <si>
    <t>TRI03</t>
  </si>
  <si>
    <t>Seating Tribune 3</t>
  </si>
  <si>
    <t>TRI04</t>
  </si>
  <si>
    <t>Seating Tribune 4</t>
  </si>
  <si>
    <t>TRI05</t>
  </si>
  <si>
    <t>Seating Tribune 5</t>
  </si>
  <si>
    <t>TRI06</t>
  </si>
  <si>
    <t>Seating Tribune 6</t>
  </si>
  <si>
    <t>TRI07</t>
  </si>
  <si>
    <t>Seating Tribune 7</t>
  </si>
  <si>
    <t>Sponsored Schedule A-1011LK</t>
  </si>
  <si>
    <t>Sponsored Schedule A-48LNK</t>
  </si>
  <si>
    <t>Sponsored Schedule A-89LNK</t>
  </si>
  <si>
    <t>Sponsored Schedule A-H1</t>
  </si>
  <si>
    <t>Sponsored Schedule A-H10</t>
  </si>
  <si>
    <t>Sponsored Schedule A-H11</t>
  </si>
  <si>
    <t>Sponsored Schedule A-H12</t>
  </si>
  <si>
    <t>Sponsored Schedule A-H16</t>
  </si>
  <si>
    <t>Sponsored Schedule A-H17</t>
  </si>
  <si>
    <t>Sponsored Schedule A-H18</t>
  </si>
  <si>
    <t>Sponsored Schedule A-H19</t>
  </si>
  <si>
    <t>Sponsored Schedule A-H2</t>
  </si>
  <si>
    <t>Sponsored Schedule A-H20</t>
  </si>
  <si>
    <t>Sponsored Schedule A-H3</t>
  </si>
  <si>
    <t>Sponsored Schedule A-H3A</t>
  </si>
  <si>
    <t>Sponsored Schedule A-H4</t>
  </si>
  <si>
    <t>Sponsored Schedule A-H5</t>
  </si>
  <si>
    <t>Sponsored Schedule A-H6</t>
  </si>
  <si>
    <t>Sponsored Schedule A-H7</t>
  </si>
  <si>
    <t>Sponsored Schedule A-H8</t>
  </si>
  <si>
    <t>Sponsored Schedule A-H9</t>
  </si>
  <si>
    <t>Sponsored Schedule A-PAV1</t>
  </si>
  <si>
    <t>Sponsored Schedule A-PAV2</t>
  </si>
  <si>
    <t>Sponsored Schedule B-1011LK</t>
  </si>
  <si>
    <t>Sponsored Schedule B-48LNK</t>
  </si>
  <si>
    <t>Sponsored Schedule B-89LNK</t>
  </si>
  <si>
    <t>Sponsored Schedule B-H1</t>
  </si>
  <si>
    <t>Sponsored Schedule B-H10</t>
  </si>
  <si>
    <t>Sponsored Schedule B-H11</t>
  </si>
  <si>
    <t>Sponsored Schedule B-H12</t>
  </si>
  <si>
    <t>Sponsored Schedule B-H16</t>
  </si>
  <si>
    <t>Sponsored Schedule B-H17</t>
  </si>
  <si>
    <t>Sponsored Schedule B-H18</t>
  </si>
  <si>
    <t>Sponsored Schedule B-H19</t>
  </si>
  <si>
    <t>Sponsored Schedule B-H2</t>
  </si>
  <si>
    <t>Sponsored Schedule B-H20</t>
  </si>
  <si>
    <t>Sponsored Schedule B-H3</t>
  </si>
  <si>
    <t>Sponsored Schedule B-H3A</t>
  </si>
  <si>
    <t>Sponsored Schedule B-H4</t>
  </si>
  <si>
    <t>Sponsored Schedule B-H5</t>
  </si>
  <si>
    <t>Sponsored Schedule B-H6</t>
  </si>
  <si>
    <t>Sponsored Schedule B-H7</t>
  </si>
  <si>
    <t>Sponsored Schedule B-H8</t>
  </si>
  <si>
    <t>Sponsored Schedule B-H9</t>
  </si>
  <si>
    <t>Sponsored Schedule B-PAV1</t>
  </si>
  <si>
    <t>Sponsored Schedule B-PAV2</t>
  </si>
  <si>
    <t>Storage Schedule A-1011LK</t>
  </si>
  <si>
    <t>Storage Schedule A-48LNK</t>
  </si>
  <si>
    <t>Storage Schedule A-89LNK</t>
  </si>
  <si>
    <t>Storage Schedule A-H1</t>
  </si>
  <si>
    <t>Storage Schedule A-H10</t>
  </si>
  <si>
    <t>Storage Schedule A-H11</t>
  </si>
  <si>
    <t>Storage Schedule A-H12</t>
  </si>
  <si>
    <t>Storage Schedule A-H16</t>
  </si>
  <si>
    <t>Storage Schedule A-H17</t>
  </si>
  <si>
    <t>Storage Schedule A-H18</t>
  </si>
  <si>
    <t>Storage Schedule A-H19</t>
  </si>
  <si>
    <t>Storage Schedule A-H2</t>
  </si>
  <si>
    <t>Storage Schedule A-H20</t>
  </si>
  <si>
    <t>Storage Schedule A-H3</t>
  </si>
  <si>
    <t>Storage Schedule A-H3A</t>
  </si>
  <si>
    <t>Storage Schedule A-H4</t>
  </si>
  <si>
    <t>Storage Schedule A-H5</t>
  </si>
  <si>
    <t>Storage Schedule A-H6</t>
  </si>
  <si>
    <t>Storage Schedule A-H7</t>
  </si>
  <si>
    <t>Storage Schedule A-H8</t>
  </si>
  <si>
    <t>Storage Schedule A-H9</t>
  </si>
  <si>
    <t>Storage Schedule A-PAV1</t>
  </si>
  <si>
    <t>Storage Schedule A-PAV2</t>
  </si>
  <si>
    <t>Storage Schedule B-1011LK</t>
  </si>
  <si>
    <t>Storage Schedule B-48LNK</t>
  </si>
  <si>
    <t>Storage Schedule B-89LNK</t>
  </si>
  <si>
    <t>Storage Schedule B-H1</t>
  </si>
  <si>
    <t>Storage Schedule B-H10</t>
  </si>
  <si>
    <t>Storage Schedule B-H11</t>
  </si>
  <si>
    <t>Storage Schedule B-H12</t>
  </si>
  <si>
    <t>Storage Schedule B-H16</t>
  </si>
  <si>
    <t>Storage Schedule B-H17</t>
  </si>
  <si>
    <t>Storage Schedule B-H18</t>
  </si>
  <si>
    <t>Storage Schedule B-H19</t>
  </si>
  <si>
    <t>Storage Schedule B-H2</t>
  </si>
  <si>
    <t>Storage Schedule B-H20</t>
  </si>
  <si>
    <t>Storage Schedule B-H3</t>
  </si>
  <si>
    <t>Storage Schedule B-H3A</t>
  </si>
  <si>
    <t>Storage Schedule B-H4</t>
  </si>
  <si>
    <t>Storage Schedule B-H5</t>
  </si>
  <si>
    <t>Storage Schedule B-H6</t>
  </si>
  <si>
    <t>Storage Schedule B-H7</t>
  </si>
  <si>
    <t>Storage Schedule B-H8</t>
  </si>
  <si>
    <t>Storage Schedule B-H9</t>
  </si>
  <si>
    <t>Storage Schedule B-PAV2</t>
  </si>
  <si>
    <t>H10/11 LINK - Uplift 1</t>
  </si>
  <si>
    <t>H8/9 LINK - Uplift 1</t>
  </si>
  <si>
    <t>HALL 1  - Uplift 1</t>
  </si>
  <si>
    <t>HALL 10 - Uplift 1</t>
  </si>
  <si>
    <t>HALL 11 - Uplift 1</t>
  </si>
  <si>
    <t>HALL 12 - Uplift 1</t>
  </si>
  <si>
    <t>HALL 16 - Uplift 1</t>
  </si>
  <si>
    <t>HALL 17 - Uplift 1</t>
  </si>
  <si>
    <t>HALL 18 - Uplift 1</t>
  </si>
  <si>
    <t>HALL 19 - Uplift 1</t>
  </si>
  <si>
    <t>HALL 2 - Uplift 1</t>
  </si>
  <si>
    <t>HALL 20 - Uplift 1</t>
  </si>
  <si>
    <t>HALL 3 - Uplift 1</t>
  </si>
  <si>
    <t>HALL 3A - Uplift 1</t>
  </si>
  <si>
    <t>HALL 4 - Uplift 1</t>
  </si>
  <si>
    <t>HALL 5 - Uplift 1</t>
  </si>
  <si>
    <t>HALL 6 - Uplift 1</t>
  </si>
  <si>
    <t>HALL 7 - Uplift 1</t>
  </si>
  <si>
    <t>HALL 8 - Uplift 1</t>
  </si>
  <si>
    <t>HALL 9 - Uplift 1</t>
  </si>
  <si>
    <t>Uplift 1</t>
  </si>
  <si>
    <t>H10/11 LINK - Uplift 2</t>
  </si>
  <si>
    <t>H8/9 LINK - Uplift 2</t>
  </si>
  <si>
    <t>HALL 1 - Uplift 2</t>
  </si>
  <si>
    <t>HALL 10  - Uplift 2</t>
  </si>
  <si>
    <t>HALL 11 - Uplift 2</t>
  </si>
  <si>
    <t>HALL 12 - Uplift 2</t>
  </si>
  <si>
    <t>HALL 16 - Uplift 2</t>
  </si>
  <si>
    <t>HALL 17 - Uplift 2</t>
  </si>
  <si>
    <t>HALL 18 - Uplift 2</t>
  </si>
  <si>
    <t>HALL 19 - Uplift 2</t>
  </si>
  <si>
    <t>HALL 2 - Uplift 2</t>
  </si>
  <si>
    <t>HALL 20 - Uplift 2</t>
  </si>
  <si>
    <t>HALL 3 - Uplift 2</t>
  </si>
  <si>
    <t>HALL 3A - Uplift 2</t>
  </si>
  <si>
    <t>Hall 4  - Uplift 2</t>
  </si>
  <si>
    <t>HALL 5  - Uplift 2</t>
  </si>
  <si>
    <t>HALL 6 - Uplift 2</t>
  </si>
  <si>
    <t>HALL 7 - Uplift 2</t>
  </si>
  <si>
    <t>HALL 8 - Uplift 2</t>
  </si>
  <si>
    <t>HALL 9 - Uplift 2</t>
  </si>
  <si>
    <t>Uplift 2</t>
  </si>
  <si>
    <t>H10/11 LINK - Uplift 3</t>
  </si>
  <si>
    <t>H8/9 LINK - Uplift 3</t>
  </si>
  <si>
    <t>HALL 1 - Uplift 3</t>
  </si>
  <si>
    <t>HALL 10 - Uplift 3</t>
  </si>
  <si>
    <t>HALL 11 - Uplift 3</t>
  </si>
  <si>
    <t>HALL 12 - Uplift 3</t>
  </si>
  <si>
    <t>HALL 16 - Uplift 3</t>
  </si>
  <si>
    <t>HALL 17 - Uplift 3</t>
  </si>
  <si>
    <t>HALL 18 - Uplift 3</t>
  </si>
  <si>
    <t>HALL 19 - Uplift 3</t>
  </si>
  <si>
    <t>HALL 2 - Uplift 3</t>
  </si>
  <si>
    <t>HALL 20 - Uplift 3</t>
  </si>
  <si>
    <t>HALL 3 - Uplift 3</t>
  </si>
  <si>
    <t>HALL 3A - Uplift 3</t>
  </si>
  <si>
    <t>HALL 4 - Uplift 3</t>
  </si>
  <si>
    <t>HALL 5 - Uplift 3</t>
  </si>
  <si>
    <t>HALL 6 - Uplift 3</t>
  </si>
  <si>
    <t>HALL 7 - Uplift 3</t>
  </si>
  <si>
    <t>HALL 8 - Uplift 3</t>
  </si>
  <si>
    <t>HALL 9 - Uplift 3</t>
  </si>
  <si>
    <t>Uplift 3</t>
  </si>
  <si>
    <t>H10/11 LINK - Uplift 4</t>
  </si>
  <si>
    <t>H8/9 LINK - Uplift 4</t>
  </si>
  <si>
    <t>HALL 1 - Uplift 4</t>
  </si>
  <si>
    <t>HALL 10 - Uplift 4</t>
  </si>
  <si>
    <t>HALL 11 - Uplift 4</t>
  </si>
  <si>
    <t>HALL 12 - Uplift 4</t>
  </si>
  <si>
    <t>HALL 16 - Uplift 4</t>
  </si>
  <si>
    <t>HALL 17 - Uplift 4</t>
  </si>
  <si>
    <t>HALL 18 - Uplift 4</t>
  </si>
  <si>
    <t>HALL 19 - Uplift 4</t>
  </si>
  <si>
    <t>HALL 2 - Uplift 4</t>
  </si>
  <si>
    <t>HALL 20 - Uplift 4</t>
  </si>
  <si>
    <t>HALL 3 - Uplift 4</t>
  </si>
  <si>
    <t>HALL 3A - Uplift 4</t>
  </si>
  <si>
    <t>HALL 4 - Uplift 4</t>
  </si>
  <si>
    <t>HALL 5 - Uplift 4</t>
  </si>
  <si>
    <t>HALL 6 - Uplift 4</t>
  </si>
  <si>
    <t>HALL 7 - Uplift 4</t>
  </si>
  <si>
    <t>HALL 8 - Uplift 4</t>
  </si>
  <si>
    <t>HALL 9 - Uplift 4</t>
  </si>
  <si>
    <t>HALL 1 - Uplift 5</t>
  </si>
  <si>
    <t>HALL 10 - Uplift 5</t>
  </si>
  <si>
    <t>HALL 11 - Uplift 5</t>
  </si>
  <si>
    <t>HALL 12 - Uplift 5</t>
  </si>
  <si>
    <t>HALL 16 - Uplift 5</t>
  </si>
  <si>
    <t>HALL 17 - Uplift 5</t>
  </si>
  <si>
    <t>HALL 18 - Uplift 5</t>
  </si>
  <si>
    <t>HALL 19 - Uplift 5</t>
  </si>
  <si>
    <t>HALL 2 - Uplift 5</t>
  </si>
  <si>
    <t>HALL 3 - Uplift 5</t>
  </si>
  <si>
    <t>HALL 3A - Uplift 5</t>
  </si>
  <si>
    <t>HALL 4 - Uplift 5</t>
  </si>
  <si>
    <t>HALL 5 - Uplift 5</t>
  </si>
  <si>
    <t>HALL 6 - Uplift 5</t>
  </si>
  <si>
    <t>HALL 7 - Uplift 5</t>
  </si>
  <si>
    <t>HALL 8 - Uplift 5</t>
  </si>
  <si>
    <t>HALL 9 - Uplift 5</t>
  </si>
  <si>
    <t>HALL 5 - Uplift 6</t>
  </si>
  <si>
    <t>6072774</t>
  </si>
  <si>
    <t>Assorted Mini Pies with Mustard Mash and Thyme Gravy</t>
  </si>
  <si>
    <t>6062694</t>
  </si>
  <si>
    <t>Beef Chilli Con Carne, Tortillas and Sour Cream</t>
  </si>
  <si>
    <t>5549559</t>
  </si>
  <si>
    <t>Bocconcini, Roasted Vegetable Salad, Balsamic Dressing</t>
  </si>
  <si>
    <t>4094188</t>
  </si>
  <si>
    <t>Chicken Caesar Salad, Shaved Parmesan, Garlic Crostini</t>
  </si>
  <si>
    <t>6046227</t>
  </si>
  <si>
    <t>Chicken Saag Masala, Boiled Rice, Mini Poppadoms</t>
  </si>
  <si>
    <t>3284323</t>
  </si>
  <si>
    <t>LE- Pork and Stilton Chipolatas, Chive Mash, Onion Gravy</t>
  </si>
  <si>
    <t>3500655</t>
  </si>
  <si>
    <t>Mushroom Ravioli, Roasted Peppers, Spinach, Brocolli Sauce</t>
  </si>
  <si>
    <t>3881037</t>
  </si>
  <si>
    <t>Orange Bread and Butter Pudding, Vanilla Custard</t>
  </si>
  <si>
    <t>3721372</t>
  </si>
  <si>
    <t>Penne Pasta, Baby Spinach, Mixed Beans, Almonds, Chilli &amp; Lemon Pepper Dressing</t>
  </si>
  <si>
    <t>2554749</t>
  </si>
  <si>
    <t>Prawn and Sweet Chilli Noodle Salad, Corainder and Lime</t>
  </si>
  <si>
    <t>3422312</t>
  </si>
  <si>
    <t>Pumpkin Risotto, Griddled Vegetables, Pesto Dressing</t>
  </si>
  <si>
    <t>3452333</t>
  </si>
  <si>
    <t>Seafood Paella with Chorizo, Lemon and Parsley</t>
  </si>
  <si>
    <t>5787054</t>
  </si>
  <si>
    <t>Sherry Trifle, Strawberries and Crumbled Biscotti</t>
  </si>
  <si>
    <t>3830686</t>
  </si>
  <si>
    <t>Skewered Melon and Pineapple with Sweet Chilli Dressing</t>
  </si>
  <si>
    <t>3759666</t>
  </si>
  <si>
    <t>Tabbouleh Salad, Chillies, Lemon and Flat Parsley, Diced Feta</t>
  </si>
  <si>
    <t>3476612</t>
  </si>
  <si>
    <t>Thai Green Chicken Curry, Savoury Rice, Prawn Crackers</t>
  </si>
  <si>
    <t>3849524</t>
  </si>
  <si>
    <t>Tiramisu Choux Buns with White Chocolate &amp; Toffee Sauce</t>
  </si>
  <si>
    <t>3013793</t>
  </si>
  <si>
    <t>Watercress, Quails Egg and Bacon Salad, Balsamic Dressing</t>
  </si>
  <si>
    <t>BOWL</t>
  </si>
  <si>
    <t>Standard Bowl Food Selector 4</t>
  </si>
  <si>
    <t>Standard Bowl Food Selector 5</t>
  </si>
  <si>
    <t>Standard Bowl Food Selector 6</t>
  </si>
  <si>
    <t>656150</t>
  </si>
  <si>
    <t>Apple Juice Ltr</t>
  </si>
  <si>
    <t>658230</t>
  </si>
  <si>
    <t>Cranberry Juice Ltr</t>
  </si>
  <si>
    <t>658240</t>
  </si>
  <si>
    <t>Orange Juice</t>
  </si>
  <si>
    <t>5069374</t>
  </si>
  <si>
    <t>Assorted fruit yoghurts</t>
  </si>
  <si>
    <t>5248443</t>
  </si>
  <si>
    <t>Assorted rolls with preserves (V)</t>
  </si>
  <si>
    <t>101501</t>
  </si>
  <si>
    <t>Baked Beans</t>
  </si>
  <si>
    <t>101700</t>
  </si>
  <si>
    <t>Black Pudding</t>
  </si>
  <si>
    <t>4569640</t>
  </si>
  <si>
    <t>Butter Potion</t>
  </si>
  <si>
    <t>5884689</t>
  </si>
  <si>
    <t>Button mushrooms</t>
  </si>
  <si>
    <t>4794425</t>
  </si>
  <si>
    <t>Cheese platter, Taleggio, Brie, Gruyere, Goudan</t>
  </si>
  <si>
    <t>162600</t>
  </si>
  <si>
    <t>Coffee Filter Regular</t>
  </si>
  <si>
    <t>162800</t>
  </si>
  <si>
    <t>Decaf  Coffee</t>
  </si>
  <si>
    <t>4803696</t>
  </si>
  <si>
    <t>Fried egg</t>
  </si>
  <si>
    <t>5797509</t>
  </si>
  <si>
    <t>Fruit compote layered with vanilla yoghurt, topped with museli crunch</t>
  </si>
  <si>
    <t>5056392</t>
  </si>
  <si>
    <t>Glazed Danish Pastries</t>
  </si>
  <si>
    <t>4235215</t>
  </si>
  <si>
    <t>Grilled back bacon</t>
  </si>
  <si>
    <t>5066768</t>
  </si>
  <si>
    <t>Grilled tomatoes</t>
  </si>
  <si>
    <t>102000</t>
  </si>
  <si>
    <t>Hash Browns</t>
  </si>
  <si>
    <t>5903209</t>
  </si>
  <si>
    <t>Herbal tea</t>
  </si>
  <si>
    <t>3718091</t>
  </si>
  <si>
    <t>Lincolnshire Sausage</t>
  </si>
  <si>
    <t>4822621</t>
  </si>
  <si>
    <t>Meat platter - Sugar-baked ham, mortadella, pastrami &amp; salami</t>
  </si>
  <si>
    <t>4675921</t>
  </si>
  <si>
    <t>Mini Smoked salmon bagel with philadelphia light</t>
  </si>
  <si>
    <t>3738054</t>
  </si>
  <si>
    <t>Natural organic yoghurt</t>
  </si>
  <si>
    <t>4225106</t>
  </si>
  <si>
    <t>Organic bread</t>
  </si>
  <si>
    <t>4227955</t>
  </si>
  <si>
    <t>Organic milk</t>
  </si>
  <si>
    <t>5975150</t>
  </si>
  <si>
    <t>Poached fruit with creme fraiche</t>
  </si>
  <si>
    <t>5344202</t>
  </si>
  <si>
    <t>Preserves</t>
  </si>
  <si>
    <t>191200</t>
  </si>
  <si>
    <t>Reg Tea</t>
  </si>
  <si>
    <t>5355150</t>
  </si>
  <si>
    <t>Scrambled eggs</t>
  </si>
  <si>
    <t>4026556</t>
  </si>
  <si>
    <t>Selection of breads, ciabatta, focaccia, petit pain, brioche and croissants</t>
  </si>
  <si>
    <t>4810476</t>
  </si>
  <si>
    <t>Skewered fruits with honey mint and sesame dressing</t>
  </si>
  <si>
    <t>3745313</t>
  </si>
  <si>
    <t>Skimmed milk, pint</t>
  </si>
  <si>
    <t>5465225</t>
  </si>
  <si>
    <t>Soy milk</t>
  </si>
  <si>
    <t>191300</t>
  </si>
  <si>
    <t>Tea Herbal and Fruit</t>
  </si>
  <si>
    <t>BFAST24</t>
  </si>
  <si>
    <t>Sliced fresh fruit &amp; grapes</t>
  </si>
  <si>
    <t>BFCONT</t>
  </si>
  <si>
    <t>Continental breakfast - buffet style</t>
  </si>
  <si>
    <t>BFAST083</t>
  </si>
  <si>
    <t>Healthy breakfast - buffet served</t>
  </si>
  <si>
    <t>TEB13</t>
  </si>
  <si>
    <t>Traditional English Breakfast Buffet Style</t>
  </si>
  <si>
    <t>4442953</t>
  </si>
  <si>
    <t>Artichoke Heart Tortellini, Toasted Pine Kernals Shaved Cheese</t>
  </si>
  <si>
    <t>4963448</t>
  </si>
  <si>
    <t>Assorted Fruits in Prosecco Jelly, Florentine Wafer</t>
  </si>
  <si>
    <t>5013692</t>
  </si>
  <si>
    <t>Braised lamb in a Smoked Paprika Sauce, Braised Rice</t>
  </si>
  <si>
    <t>4250434</t>
  </si>
  <si>
    <t>Cajun salmon, on a gem and cucumber salad, sour cream and chive</t>
  </si>
  <si>
    <t>4934906</t>
  </si>
  <si>
    <t>Chocolate Mousse, Pistachio Crumb, Chocolate Shards</t>
  </si>
  <si>
    <t>4410893</t>
  </si>
  <si>
    <t>Crab and Cod Fish Cakes, Chillies and Lemon Grass, Panko Crumb, Veg and Noodles</t>
  </si>
  <si>
    <t>4277787</t>
  </si>
  <si>
    <t>Eton mess with strawberries, raspberries, meringue and strawberry coulis</t>
  </si>
  <si>
    <t>4555246</t>
  </si>
  <si>
    <t>Fillet Beef, Wild Mushroom Sauce, Asparagus, Orzo Pasta</t>
  </si>
  <si>
    <t>4817188</t>
  </si>
  <si>
    <t>Giant Couscous and Roquette Salad, Torn Buffalo Mozzarella, Chilli Pepper Pearls</t>
  </si>
  <si>
    <t>4737935</t>
  </si>
  <si>
    <t>Glazed Bosworth Ash Goats Cheese, Apple Chutney, Onion Crostini</t>
  </si>
  <si>
    <t>4640413</t>
  </si>
  <si>
    <t>King Prawn Skewers with Chilli , Lime and Coriander Dressing</t>
  </si>
  <si>
    <t>4528412</t>
  </si>
  <si>
    <t>Pork Belly with a Sesame, Soy and Hoi sin Glaze, Egg Noodles and Bok Choi</t>
  </si>
  <si>
    <t>4346237</t>
  </si>
  <si>
    <t>Roasted thyme and garlic butternut squash, pea and mint risotto, rocket and basil pesto.</t>
  </si>
  <si>
    <t>4892183</t>
  </si>
  <si>
    <t>Smoked Trout, Potato and Watercress Salad, Grain Mustard Dressing</t>
  </si>
  <si>
    <t>6016785</t>
  </si>
  <si>
    <t>Strips of chicken, Asparagus &amp; Mushroom Cream Sauce</t>
  </si>
  <si>
    <t>4883079</t>
  </si>
  <si>
    <t>Tandoori Chicken Salad, Basmati and Wild Rice Salad, Mango and Mint Yoghurt Dressing</t>
  </si>
  <si>
    <t>4211224</t>
  </si>
  <si>
    <t>Teriyaki Duck Breast, Fragrant Rice, Plum and Ginger Dressing</t>
  </si>
  <si>
    <t>4950472</t>
  </si>
  <si>
    <t>Vanilla Pod Ice Cream, Toffee Sauce, Chocolate Shavings</t>
  </si>
  <si>
    <t>P4</t>
  </si>
  <si>
    <t>Premium Bowl Food Selector 4</t>
  </si>
  <si>
    <t>P6</t>
  </si>
  <si>
    <t>Premium Bowl Food Selector 5</t>
  </si>
  <si>
    <t>P5</t>
  </si>
  <si>
    <t>Premium Bowl Food Selector 6</t>
  </si>
  <si>
    <t>5170531</t>
  </si>
  <si>
    <t>A selection of fruit and herbal teas</t>
  </si>
  <si>
    <t>4325284</t>
  </si>
  <si>
    <t>Flask of tea - 6 cup</t>
  </si>
  <si>
    <t>5040109</t>
  </si>
  <si>
    <t>Freshly brewed coffee with a selection of teas.</t>
  </si>
  <si>
    <t>5248281</t>
  </si>
  <si>
    <t>Innocent Fruit Smoothies, 250ml bottle</t>
  </si>
  <si>
    <t>5032127</t>
  </si>
  <si>
    <t>Jug of iced water</t>
  </si>
  <si>
    <t>5240319</t>
  </si>
  <si>
    <t>Orange, Apple and Cranberry Juice</t>
  </si>
  <si>
    <t>3504539</t>
  </si>
  <si>
    <t>Still and Sparkling Water x 500ml bottle</t>
  </si>
  <si>
    <t>5186703</t>
  </si>
  <si>
    <t>Still and Sparkling Water x 750ml bottle</t>
  </si>
  <si>
    <t>5316130</t>
  </si>
  <si>
    <t>American Style Baked Cookies</t>
  </si>
  <si>
    <t>5142137</t>
  </si>
  <si>
    <t>Bowl of Crisps</t>
  </si>
  <si>
    <t>3881104</t>
  </si>
  <si>
    <t>Breakfast Muffins - Bacon</t>
  </si>
  <si>
    <t>3897690</t>
  </si>
  <si>
    <t>Breakfast Muffins - Egg</t>
  </si>
  <si>
    <t>3887765</t>
  </si>
  <si>
    <t>Breakfast Muffins - Sausage</t>
  </si>
  <si>
    <t>5841892</t>
  </si>
  <si>
    <t>Caramel shortbread</t>
  </si>
  <si>
    <t>4627936</t>
  </si>
  <si>
    <t>Charentais melon and strawberry skewers, mint, honey and sesame dip</t>
  </si>
  <si>
    <t>3689078</t>
  </si>
  <si>
    <t>Chips &amp; Condiments</t>
  </si>
  <si>
    <t>4379751</t>
  </si>
  <si>
    <t>Chocolate and Muesli Bars</t>
  </si>
  <si>
    <t>3852678</t>
  </si>
  <si>
    <t>Chocolate brownie</t>
  </si>
  <si>
    <t>7072427</t>
  </si>
  <si>
    <t>Ciabatta with Chestnut Mushrooms and Brie Cheese</t>
  </si>
  <si>
    <t>5433856</t>
  </si>
  <si>
    <t>Cocktail Danish Pastries and Mini Muffins</t>
  </si>
  <si>
    <t>5683985</t>
  </si>
  <si>
    <t>Corkers crisps, lightly salted</t>
  </si>
  <si>
    <t>5483419</t>
  </si>
  <si>
    <t>Crisps Sea Salt  Tyrrells</t>
  </si>
  <si>
    <t>5474897</t>
  </si>
  <si>
    <t>Crisps Sea Salt and Cider Vinegar Tyrrells</t>
  </si>
  <si>
    <t>5525980</t>
  </si>
  <si>
    <t>Crisps Sweet Chilli Crisps</t>
  </si>
  <si>
    <t>4494721</t>
  </si>
  <si>
    <t>Croissants with butter and preserves</t>
  </si>
  <si>
    <t>4909274</t>
  </si>
  <si>
    <t>Flapjack</t>
  </si>
  <si>
    <t>TCF</t>
  </si>
  <si>
    <t>Flask of tea/coffee - 6 cup</t>
  </si>
  <si>
    <t>3723349</t>
  </si>
  <si>
    <t>Grilled Bacon on ciabatta</t>
  </si>
  <si>
    <t>4755517</t>
  </si>
  <si>
    <t>Homemade scones with jam and clotted cream</t>
  </si>
  <si>
    <t>5457008</t>
  </si>
  <si>
    <t>Homemade soup and sandwich platter</t>
  </si>
  <si>
    <t>5358776</t>
  </si>
  <si>
    <t>Large Blueberry Muffin and Chocolate muffin</t>
  </si>
  <si>
    <t>5932625</t>
  </si>
  <si>
    <t>Plate of biscuits</t>
  </si>
  <si>
    <t>5423667</t>
  </si>
  <si>
    <t>Platter of premium sandwiches with fries and condiments</t>
  </si>
  <si>
    <t>5352789</t>
  </si>
  <si>
    <t>Premium Mini Roll Platter</t>
  </si>
  <si>
    <t>2930993</t>
  </si>
  <si>
    <t>Premium Mixed Sandwiches</t>
  </si>
  <si>
    <t>5384383</t>
  </si>
  <si>
    <t>Premium platter of wraps</t>
  </si>
  <si>
    <t>4261384</t>
  </si>
  <si>
    <t>Rachels Organic yoghurt</t>
  </si>
  <si>
    <t>5356698</t>
  </si>
  <si>
    <t>Sandwiches premium platter vegetarian</t>
  </si>
  <si>
    <t>4586199</t>
  </si>
  <si>
    <t>Sausage on Ciabatta</t>
  </si>
  <si>
    <t>5579352</t>
  </si>
  <si>
    <t>Seasonal fresh fruit bowl.</t>
  </si>
  <si>
    <t>4403804</t>
  </si>
  <si>
    <t>Selection of Afternoon Cakes</t>
  </si>
  <si>
    <t>4072049</t>
  </si>
  <si>
    <t>Selection of muesli bars</t>
  </si>
  <si>
    <t>5953007</t>
  </si>
  <si>
    <t>Selection of Wrapped Cakes</t>
  </si>
  <si>
    <t>4804272</t>
  </si>
  <si>
    <t>Sliced Seasonal Fresh Fruit Platter</t>
  </si>
  <si>
    <t>5305710</t>
  </si>
  <si>
    <t>Traditional Assorted biscuits</t>
  </si>
  <si>
    <t>521003</t>
  </si>
  <si>
    <t>Tyrrells Crisps Cheddar Cheese and Chive</t>
  </si>
  <si>
    <t>521002</t>
  </si>
  <si>
    <t>Tyrrells Crisps Cider Vinegar</t>
  </si>
  <si>
    <t>WASABI</t>
  </si>
  <si>
    <t>Wasabi peanuts and cashews, smoked almonds</t>
  </si>
  <si>
    <t>STAFF001</t>
  </si>
  <si>
    <t>Hospitality Staff Min 4 hrs</t>
  </si>
  <si>
    <t>IWATER</t>
  </si>
  <si>
    <t>Iced water service charge</t>
  </si>
  <si>
    <t>PRNIB</t>
  </si>
  <si>
    <t>Premium Nibbles/Savoury Bites</t>
  </si>
  <si>
    <t>STNIB</t>
  </si>
  <si>
    <t>Standard Nibbles/Savoury Bites</t>
  </si>
  <si>
    <t>3842909</t>
  </si>
  <si>
    <t>Boccocini with marinated tomatoes and rocket and basil salad (V)</t>
  </si>
  <si>
    <t>4232053</t>
  </si>
  <si>
    <t>Bowl food - Baked apple and blackberry crumble with pouring cream</t>
  </si>
  <si>
    <t>4160629</t>
  </si>
  <si>
    <t>Bowl food - Beef in plum and ginger sauce, with stir fry vegetables and sesame flavoured noodles</t>
  </si>
  <si>
    <t>4244734</t>
  </si>
  <si>
    <t>Bowl food - Bread and butter pudding with orange, sultanas and caramel sauce Anglaise</t>
  </si>
  <si>
    <t>4120439</t>
  </si>
  <si>
    <t>Bowl food - Coriander, garlic and lemon marinated chicken, tikka masala sauce, braised basmatic rice and mini popadoms</t>
  </si>
  <si>
    <t>3681777</t>
  </si>
  <si>
    <t>Bowl food - Lemon and thyme marinated chicken with Caesar salad (V)</t>
  </si>
  <si>
    <t>4193369</t>
  </si>
  <si>
    <t>Bowl food - Onion bhaji, Asian vegetable samosa and spinach pakora with masala riata</t>
  </si>
  <si>
    <t>4218106</t>
  </si>
  <si>
    <t>Bowl food - Seafood paella with prawns,, mussels, squid and red snapper, saffron rice, chorizo sausage, finished with lemon and parsley</t>
  </si>
  <si>
    <t>4096662</t>
  </si>
  <si>
    <t>Bowl food - Slow cooked lamb with smoked paprika, roasted bell peppers and gnocchi</t>
  </si>
  <si>
    <t>3882972</t>
  </si>
  <si>
    <t>Bowl food - Tabbouleh salad with cracked wheat, cherry tomatoes, lemon, mint and parsley (V)</t>
  </si>
  <si>
    <t>4382358</t>
  </si>
  <si>
    <t>Chocolate mousse, pistachio crunch and chocolate shards</t>
  </si>
  <si>
    <t>4350251</t>
  </si>
  <si>
    <t>Coffee tiramisu choux buns with white chocolate and toffee sauce</t>
  </si>
  <si>
    <t>4369878</t>
  </si>
  <si>
    <t>Fresh fruit salad with elderflower syrup and vanilla</t>
  </si>
  <si>
    <t>5722219</t>
  </si>
  <si>
    <t>Lemon and Thyme Chicken with Caesar Salad</t>
  </si>
  <si>
    <t>4177999</t>
  </si>
  <si>
    <t>Mini beer battered cod, twice cooked chips, baby caper and parsley mayonnaise</t>
  </si>
  <si>
    <t>3983317</t>
  </si>
  <si>
    <t>Orzo pasta salad with baby spinach, flaked almonds and spring onion (V)</t>
  </si>
  <si>
    <t>4133761</t>
  </si>
  <si>
    <t>Pork, apple and leek chipolata sausages, red onion marmalade, champ potatoes</t>
  </si>
  <si>
    <t>3869121</t>
  </si>
  <si>
    <t>Prawn cocktail with gem lettuce, whiskey and tabasco marie rose</t>
  </si>
  <si>
    <t>3897967</t>
  </si>
  <si>
    <t>Roasted lime and coriander salmon, asparagus salad, lime creme fraiche</t>
  </si>
  <si>
    <t>4149629</t>
  </si>
  <si>
    <t>Roasted thyme and garlic butternut squash, pea and mint risotto, rocket and basil pesto (V)</t>
  </si>
  <si>
    <t>4266533</t>
  </si>
  <si>
    <t>Steamed jam sponge with vanilla custard</t>
  </si>
  <si>
    <t>4256424</t>
  </si>
  <si>
    <t>Sticky toffee pudding with butterscotch sauce.</t>
  </si>
  <si>
    <t>4023277</t>
  </si>
  <si>
    <t>Szechuan pepper breast of duck, Asian herb and noodle salad</t>
  </si>
  <si>
    <t>4010754</t>
  </si>
  <si>
    <t>Tiger prawn and honeydew melon salad, lemon and poppy seed dressing</t>
  </si>
  <si>
    <t>Bowl Delicacies</t>
  </si>
  <si>
    <t>4595983</t>
  </si>
  <si>
    <t>Asian spiced duck spring roll with plum sauce - Canape</t>
  </si>
  <si>
    <t>4923718</t>
  </si>
  <si>
    <t>Assorted macaroons</t>
  </si>
  <si>
    <t>4816981</t>
  </si>
  <si>
    <t>Canapes: [v] Chilli &amp; herb marinated boccincini</t>
  </si>
  <si>
    <t>4858416</t>
  </si>
  <si>
    <t>Canapes: [v] Deep fried risotto cakes, rocket &amp; parsley</t>
  </si>
  <si>
    <t>4805178</t>
  </si>
  <si>
    <t>Canapes: [v] Wild mushroom, tarragon cream toasted brioche</t>
  </si>
  <si>
    <t>4506054</t>
  </si>
  <si>
    <t>Canapes: Beef bresola, mustard mayonnaise &amp; watercress</t>
  </si>
  <si>
    <t>4495110</t>
  </si>
  <si>
    <t>Canapes: Mini lamb kofta, coriander &amp; mint yoghurt</t>
  </si>
  <si>
    <t>4482706</t>
  </si>
  <si>
    <t>Canapes: Pancetta, leek &amp; chive tartlet</t>
  </si>
  <si>
    <t>4686273</t>
  </si>
  <si>
    <t>Canapes: Panko salmon, water cress mayonnaise</t>
  </si>
  <si>
    <t>4522019</t>
  </si>
  <si>
    <t>Canapes: Skewered chicken, smoked paprika &amp; honey</t>
  </si>
  <si>
    <t>4705921</t>
  </si>
  <si>
    <t>Canapes: Smoked trout &amp; asparagus tartlet</t>
  </si>
  <si>
    <t>4581337</t>
  </si>
  <si>
    <t>Canapes: Tandoori marinated chicken with cucumber</t>
  </si>
  <si>
    <t>4580898</t>
  </si>
  <si>
    <t>Capricorn Goats Cheese, Red Onion Chutney, Toasted Foccacia</t>
  </si>
  <si>
    <t>4887226</t>
  </si>
  <si>
    <t>Charentais melon and strawberry skewers</t>
  </si>
  <si>
    <t>4464719</t>
  </si>
  <si>
    <t>Chorizo chipolatas, red perpper and basil mayonnaise - Canape</t>
  </si>
  <si>
    <t>4869616</t>
  </si>
  <si>
    <t>Cocktail glazed lemon tart - Canape</t>
  </si>
  <si>
    <t>4732097</t>
  </si>
  <si>
    <t>Crab and cod potato cakes, chilli dipping sauce - Canape</t>
  </si>
  <si>
    <t>4912089</t>
  </si>
  <si>
    <t>Dark chocolate ganache with marinated cherries - Canape</t>
  </si>
  <si>
    <t>4623274</t>
  </si>
  <si>
    <t>Lemon and thyme chicken, rocket and Ceasar dressing - Canape</t>
  </si>
  <si>
    <t>4935544</t>
  </si>
  <si>
    <t>Mini Meringues with vanilla cream and raspberries - Canape</t>
  </si>
  <si>
    <t>4447463</t>
  </si>
  <si>
    <t>Parma ham, apricot and ginger chutney on wafer biscuit - Canape</t>
  </si>
  <si>
    <t>4842704</t>
  </si>
  <si>
    <t>Quail egg, asparagus, mayonnaise and cress - Canape</t>
  </si>
  <si>
    <t>4650581</t>
  </si>
  <si>
    <t>Sesame seed seared tuna, wasabi creme fraiche - Canape</t>
  </si>
  <si>
    <t>4718036</t>
  </si>
  <si>
    <t>Skewered tiger prawn, garlic,  lime and coriander - Canape</t>
  </si>
  <si>
    <t>4608796</t>
  </si>
  <si>
    <t>Szechuan pepper roasted duck with sweet chilli - Canape</t>
  </si>
  <si>
    <t>4902726</t>
  </si>
  <si>
    <t>Tiramisu choux buns with white chocolate</t>
  </si>
  <si>
    <t>5498144</t>
  </si>
  <si>
    <t>Assorted Afternoon Teacake Platter x 24</t>
  </si>
  <si>
    <t>5597856</t>
  </si>
  <si>
    <t>Assorted Savoury Platter x 20</t>
  </si>
  <si>
    <t>4741017</t>
  </si>
  <si>
    <t>Avo-Lafel Sandwich on Malted Bread (Vegan)</t>
  </si>
  <si>
    <t>4636382</t>
  </si>
  <si>
    <t>BLT Sandwich on Malted Bread</t>
  </si>
  <si>
    <t>3767945</t>
  </si>
  <si>
    <t>Cajun Chicken Flatbread</t>
  </si>
  <si>
    <t>4133901</t>
  </si>
  <si>
    <t>Cheddar &amp; Tomato Sub Roll</t>
  </si>
  <si>
    <t>4434447</t>
  </si>
  <si>
    <t>Chicken Caesar on Tortilla wrap</t>
  </si>
  <si>
    <t>3274000</t>
  </si>
  <si>
    <t>Chipotle Chicken Salad (GF)</t>
  </si>
  <si>
    <t>4663248</t>
  </si>
  <si>
    <t>Crunchy Vegetable Crudite Snack Platter with Humous (72 hour notice)</t>
  </si>
  <si>
    <t>4334610</t>
  </si>
  <si>
    <t>Deli Sandwich, Cajun Chicken, Guacamole Ciabatta Bread</t>
  </si>
  <si>
    <t>5672492</t>
  </si>
  <si>
    <t>Deli Sandwich, Smk Salmon &amp; Cream Cheese Bagel</t>
  </si>
  <si>
    <t>4509878</t>
  </si>
  <si>
    <t>Dirty Jack Wrap (Vegan)</t>
  </si>
  <si>
    <t>3435897</t>
  </si>
  <si>
    <t>F2U Deli Sandwich - Honey roast Ham, wholegrain mustard, plum tomato on dark ciabatta</t>
  </si>
  <si>
    <t>5615095</t>
  </si>
  <si>
    <t>F2U Free Range Double Egg Mayonnaise and Cress Sandwich</t>
  </si>
  <si>
    <t>5522235</t>
  </si>
  <si>
    <t>F2U Plain Honey Roast Ham Ciabatta - Dairy Free</t>
  </si>
  <si>
    <t>3480773</t>
  </si>
  <si>
    <t>F2U Salt Beef with American mustard, lollo blonde on pretzel bun</t>
  </si>
  <si>
    <t>3619449</t>
  </si>
  <si>
    <t>F2U Smoked Applewood cheese with red onion chutney on a bloomer cross bun</t>
  </si>
  <si>
    <t>5371899</t>
  </si>
  <si>
    <t>F2U Tuna &amp; Sweetcorn Ciabatta - Dairy Free</t>
  </si>
  <si>
    <t>3550151</t>
  </si>
  <si>
    <t>F2U Tuna Mayo with spring onion &amp; little gem on multiseeded baguette</t>
  </si>
  <si>
    <t>4951030</t>
  </si>
  <si>
    <t>F2U Turkey with Cranberry, mayo and seasoning on a seeded bagel</t>
  </si>
  <si>
    <t>4631092</t>
  </si>
  <si>
    <t>Falafel &amp; Yoghurt on White Tortilla Wrap (v)</t>
  </si>
  <si>
    <t>3580003</t>
  </si>
  <si>
    <t>Falafel and Red Pepper Houmous Salad</t>
  </si>
  <si>
    <t>4553844</t>
  </si>
  <si>
    <t>Fruit  Platter sliced into approx. 36 pieces (72 hour notice)</t>
  </si>
  <si>
    <t>5698212</t>
  </si>
  <si>
    <t>GF Chunky Egg &amp; Mustard Cress Roll (v)</t>
  </si>
  <si>
    <t>5200912</t>
  </si>
  <si>
    <t>GF Houmous &amp; Vegetable Chrunch Wrap (vg)</t>
  </si>
  <si>
    <t>4140350</t>
  </si>
  <si>
    <t>GF Tuna &amp; Sweetcorn Roll (v)</t>
  </si>
  <si>
    <t>4211314</t>
  </si>
  <si>
    <t>Halal Chicken Sandwich Platter x 20 quarters</t>
  </si>
  <si>
    <t>HSS</t>
  </si>
  <si>
    <t>Ham Salad sandwich on Malted Bread</t>
  </si>
  <si>
    <t>3923214</t>
  </si>
  <si>
    <t>ITE Chicken Tikka, Corriander rice, carrot, red onion &amp; mango chutney</t>
  </si>
  <si>
    <t>3910075</t>
  </si>
  <si>
    <t>ITE Hot Smoked Salmon on assorted leaves with pomegranate quinoa, beetroot &amp; lemon and parsley mayo</t>
  </si>
  <si>
    <t>5636579</t>
  </si>
  <si>
    <t>ITE Plain Chicken Ciabatta with salad - Dairy Free</t>
  </si>
  <si>
    <t>4514618</t>
  </si>
  <si>
    <t>Mature Cheddar Ploughmans Sandwich on Malted Bread</t>
  </si>
  <si>
    <t>Meat Sandwich Platter x 20 quarters</t>
  </si>
  <si>
    <t>Mini Pastry Platter x 12</t>
  </si>
  <si>
    <t>5940708</t>
  </si>
  <si>
    <t>Mixed Meat &amp; Fish Wrap Platter x 16</t>
  </si>
  <si>
    <t>5741248</t>
  </si>
  <si>
    <t>Mixed Sandwich Platter x 20 quarters</t>
  </si>
  <si>
    <t>Mixed Wrap Platter x 16</t>
  </si>
  <si>
    <t>4346080</t>
  </si>
  <si>
    <t>Muffin Platter x 12</t>
  </si>
  <si>
    <t>New Assorted Cake Selection serves 10</t>
  </si>
  <si>
    <t>4202485</t>
  </si>
  <si>
    <t>New Assorted Luxury Nibbles</t>
  </si>
  <si>
    <t>3110830</t>
  </si>
  <si>
    <t>New Assorted Vegetarian Savoury Platter serves 10</t>
  </si>
  <si>
    <t>4855362</t>
  </si>
  <si>
    <t>NEW Breakfast Platter serves 10</t>
  </si>
  <si>
    <t>2836635</t>
  </si>
  <si>
    <t>New British Platter serves 10</t>
  </si>
  <si>
    <t>6161868</t>
  </si>
  <si>
    <t>NEW Continental Savoury Platter serves 10</t>
  </si>
  <si>
    <t>Picnic bag selection x 5 bags</t>
  </si>
  <si>
    <t>446130</t>
  </si>
  <si>
    <t>Piri Chicken Sandwich (Halal)</t>
  </si>
  <si>
    <t>4766058</t>
  </si>
  <si>
    <t>Prawn Pasta Boxed Salad</t>
  </si>
  <si>
    <t>3524598</t>
  </si>
  <si>
    <t>Red Thai Chicken Wrap (Halal)</t>
  </si>
  <si>
    <t>5374335</t>
  </si>
  <si>
    <t>Vegan Sandwich Platter x 20 quarters (vg)</t>
  </si>
  <si>
    <t>Vegetarian Sandwich Platter x 20 quarters (v)</t>
  </si>
  <si>
    <t>Vegetarian Wrap platter x 16 (v)</t>
  </si>
  <si>
    <t>4643807</t>
  </si>
  <si>
    <t>Chicken Salad Sandwich Halal</t>
  </si>
  <si>
    <t>Deli Sandwich Chicken tikka on Artic flatbread, spicy pear chutney, mint yoghurt dressing</t>
  </si>
  <si>
    <t>3410739</t>
  </si>
  <si>
    <t>F2U Ham, Cheese and Mayo Sandwich on White bread</t>
  </si>
  <si>
    <t>3821975</t>
  </si>
  <si>
    <t>F2U Plain Cheese sandwich</t>
  </si>
  <si>
    <t>3810646</t>
  </si>
  <si>
    <t>F2U Plain Ham sandwich</t>
  </si>
  <si>
    <t>5651907</t>
  </si>
  <si>
    <t>Falafel and Red Pepper Houmous Gluten Free Wrap</t>
  </si>
  <si>
    <t>5662841</t>
  </si>
  <si>
    <t>Gluten Free Harissa Chicken Wrap</t>
  </si>
  <si>
    <t>F2U13</t>
  </si>
  <si>
    <t>5710285</t>
  </si>
  <si>
    <t>Additional Draught Worthingtons, 50 litres</t>
  </si>
  <si>
    <t>3642366</t>
  </si>
  <si>
    <t>Addtional Draught Pravha lager, 50 litres</t>
  </si>
  <si>
    <t>596610</t>
  </si>
  <si>
    <t>Becks Beer Blue (Non Alcholic)</t>
  </si>
  <si>
    <t>4282703</t>
  </si>
  <si>
    <t>Beer Bucket with Ice x 8 bottles</t>
  </si>
  <si>
    <t>Caffery's 440ml Can x 24</t>
  </si>
  <si>
    <t>Coors Light 330ml bottle x 12</t>
  </si>
  <si>
    <t>Coors Light 330ml bottle x 24</t>
  </si>
  <si>
    <t>Corona 330ml bottle x 24</t>
  </si>
  <si>
    <t>Corona 330ml bottle, x 12</t>
  </si>
  <si>
    <t>Pravha Lager 330m bottlel x 24</t>
  </si>
  <si>
    <t>Pravha Lager 330ml bottle  x 12</t>
  </si>
  <si>
    <t>4266245</t>
  </si>
  <si>
    <t>Premix Spirit Cans x 6</t>
  </si>
  <si>
    <t>Rekorderlig Apple Cider 500ml x 15</t>
  </si>
  <si>
    <t>Spirit Vodka Smirnoff 70cl Bottle</t>
  </si>
  <si>
    <t>4021812</t>
  </si>
  <si>
    <t>Spirit: Bacardi Rum,70cl</t>
  </si>
  <si>
    <t>Spirit: Gordons Gin bottle 70cl</t>
  </si>
  <si>
    <t>5406742</t>
  </si>
  <si>
    <t>Spirit: Martell Brandy, 70cl</t>
  </si>
  <si>
    <t>Spirit: Whisky (Bells) bottle 70cl</t>
  </si>
  <si>
    <t>COOLER1</t>
  </si>
  <si>
    <t>Plumbed Watee Cooler unit</t>
  </si>
  <si>
    <t>STELLA</t>
  </si>
  <si>
    <t>Cooler unit with draught Pravha lager (72 hours notice required)</t>
  </si>
  <si>
    <t>F2U24</t>
  </si>
  <si>
    <t>Cooler unit with draught Worthingtons Bitter (72 hours notice required)</t>
  </si>
  <si>
    <t>Baco Seta Prosecco Extra Dry</t>
  </si>
  <si>
    <t>Champagne Laurent Perrier La Cuvee</t>
  </si>
  <si>
    <t>Finca Las Moras Seremos Torrentes</t>
  </si>
  <si>
    <t>Lunaris By callis Malbec San Juan</t>
  </si>
  <si>
    <t>Monte Verde Merlot Central Valley</t>
  </si>
  <si>
    <t>Monte Verde Merlot Rose Central Valley</t>
  </si>
  <si>
    <t>Monte Verde Sauvignon Blanc Central Valley</t>
  </si>
  <si>
    <t>Pontebello Pinot Grigio venezie</t>
  </si>
  <si>
    <t>Solandia Nero d'Avola</t>
  </si>
  <si>
    <t>OPENER</t>
  </si>
  <si>
    <t>Wine/bottle opener</t>
  </si>
  <si>
    <t>Additional WaterButt 18.9ltr &amp; 100 cups</t>
  </si>
  <si>
    <t>Coca Cola, 500 ml, x 24</t>
  </si>
  <si>
    <t>Coca Cola, 500ml, x 12</t>
  </si>
  <si>
    <t>Coke Zero 500ml x 12</t>
  </si>
  <si>
    <t>Diet Coke 500ml x 12</t>
  </si>
  <si>
    <t>Diet Coke 500ml x 24</t>
  </si>
  <si>
    <t>Fanta 500ml x12</t>
  </si>
  <si>
    <t>Innocent Smooth Orange juice x 8</t>
  </si>
  <si>
    <t>Slimline Tonic Water 200ml, x 12</t>
  </si>
  <si>
    <t>Sparkling mineral water 500 ml, x 12</t>
  </si>
  <si>
    <t>Sparkling mineral water, 500 ml x 24</t>
  </si>
  <si>
    <t>Sprite 500ml x 12</t>
  </si>
  <si>
    <t>Sprite Zero 500ml x 12</t>
  </si>
  <si>
    <t>Still mineral water  500 ml, x 12</t>
  </si>
  <si>
    <t>Still mineral water, 500 ml x 24</t>
  </si>
  <si>
    <t>Tonic water,  200ml, x 12</t>
  </si>
  <si>
    <t>UHT Orange juice litre</t>
  </si>
  <si>
    <t>Forest Fruits Sparkling Water 500ml x 12</t>
  </si>
  <si>
    <t>Ice, bag, 12kg</t>
  </si>
  <si>
    <t>Ice, bag, 4kg</t>
  </si>
  <si>
    <t>Lemon and Lime Sparkling Water 500ml x 12</t>
  </si>
  <si>
    <t>5 litre flask of hot water</t>
  </si>
  <si>
    <t>F2U: 5 litre flask of coffee, plus supplies - approx 20 cups</t>
  </si>
  <si>
    <t>F2U: Flask of tea (5 ltr) + supplies (20 cups)</t>
  </si>
  <si>
    <t>Twinings Herbal &amp; Fruit Tea x 20</t>
  </si>
  <si>
    <t>Twinnings Everyday Tea x 50</t>
  </si>
  <si>
    <t>UHT Milk Jiggers x 120</t>
  </si>
  <si>
    <t>Alpro Almond Milk</t>
  </si>
  <si>
    <t>Alpro Soya Milk</t>
  </si>
  <si>
    <t>Candarel Sugar Sticks x 50</t>
  </si>
  <si>
    <t>Cheddars Mini 50grm x 6</t>
  </si>
  <si>
    <t>Dry Roasted Peanuts, 50g x 6</t>
  </si>
  <si>
    <t>4025233</t>
  </si>
  <si>
    <t>Healthy Crisps x 6</t>
  </si>
  <si>
    <t>2678434</t>
  </si>
  <si>
    <t>Mixed Berry Oat Flap Jack - Gluten Free</t>
  </si>
  <si>
    <t>NEW Selection of Wrapped Individual Cakes x 10</t>
  </si>
  <si>
    <t>Real Crisps Assorted Flavours 40g x 6</t>
  </si>
  <si>
    <t>Real Lightly Sea Salted crisps, 40g x 6</t>
  </si>
  <si>
    <t>Salted Peanuts 50g, x 6</t>
  </si>
  <si>
    <t>Snacking Nuts &amp; Seeds x 4</t>
  </si>
  <si>
    <t>3432265</t>
  </si>
  <si>
    <t>Starbuck House Blend Coffee Beans 250g (Ground available too)</t>
  </si>
  <si>
    <t>White sugar sticks, x 100 **</t>
  </si>
  <si>
    <t>Nespresso Capsules x 20</t>
  </si>
  <si>
    <t>Brown sugar sticks, x 100</t>
  </si>
  <si>
    <t>Fresh milk, 2 litres</t>
  </si>
  <si>
    <t>Ground coffee, x 2 pkts x 210g</t>
  </si>
  <si>
    <t>Nescafe Original  coffee x 200g</t>
  </si>
  <si>
    <t>Sweet biscuits, 1KG</t>
  </si>
  <si>
    <t>117901</t>
  </si>
  <si>
    <t>Coconut Macaroon - Gluten Free</t>
  </si>
  <si>
    <t>Coffee percolator (8-10 cups) 1kw</t>
  </si>
  <si>
    <t>F2U73</t>
  </si>
  <si>
    <t>Nespresso Machine with supplies (subject to availability) x 50 drinks per day</t>
  </si>
  <si>
    <t>F2U74</t>
  </si>
  <si>
    <t>Nespresso Machine with supplies (subject to availability) x 75 drinks per day</t>
  </si>
  <si>
    <t>Nespresso Machine with Supplies for 100 Drinks (subject to availability)</t>
  </si>
  <si>
    <t>Nespresso Cappuncinatore Milk Frother CS20 (1.3KW)</t>
  </si>
  <si>
    <t>F2U8</t>
  </si>
  <si>
    <t>Boiler 10 ltr</t>
  </si>
  <si>
    <t>Cups and saucers, x 5</t>
  </si>
  <si>
    <t>Milk jug</t>
  </si>
  <si>
    <t>Oval plates, x 5</t>
  </si>
  <si>
    <t>Sugar bowl</t>
  </si>
  <si>
    <t>CUT2</t>
  </si>
  <si>
    <t>Table forks, x 5</t>
  </si>
  <si>
    <t>CUT3</t>
  </si>
  <si>
    <t>Table knives, x 5</t>
  </si>
  <si>
    <t>Teaspoons, x 5</t>
  </si>
  <si>
    <t>Champagne Glass, x 5</t>
  </si>
  <si>
    <t>Glass jug</t>
  </si>
  <si>
    <t>Tall glass, x 5</t>
  </si>
  <si>
    <t>Wine glass, x 5</t>
  </si>
  <si>
    <t>TRAY1</t>
  </si>
  <si>
    <t>Black Serving Tray</t>
  </si>
  <si>
    <t>JUG1</t>
  </si>
  <si>
    <t>Insulated jug</t>
  </si>
  <si>
    <t>Kettle 1.7LTR (2KW)</t>
  </si>
  <si>
    <t>Large Ice Container- Holds 12KG ice.</t>
  </si>
  <si>
    <t>Thermal ice bucket with tongs</t>
  </si>
  <si>
    <t>Water carrier, 5ltr</t>
  </si>
  <si>
    <t>Wine Cooler/Bucket</t>
  </si>
  <si>
    <t>Water Cooler, water 18.9ltr and 100 cups</t>
  </si>
  <si>
    <t>Cold Drinks Glasses (PLA) x 50</t>
  </si>
  <si>
    <t>Wooden stirrers, x 1000</t>
  </si>
  <si>
    <t>Disposable Wine Glass x 10</t>
  </si>
  <si>
    <t>Disposable Champagne glasses, x 10</t>
  </si>
  <si>
    <t>Disposable Paper Plates x 25</t>
  </si>
  <si>
    <t>Hot drinks cups, x 25</t>
  </si>
  <si>
    <t>DISP20</t>
  </si>
  <si>
    <t>Pint Glasses x 100</t>
  </si>
  <si>
    <t>Plastic teaspoons, x 10</t>
  </si>
  <si>
    <t>Snack Bowl, Clear plastic x 4</t>
  </si>
  <si>
    <t>Tall glasses half pint, x 50</t>
  </si>
  <si>
    <t>Water Cooler cups (Paper) x 100</t>
  </si>
  <si>
    <t>White serviettes, x 100</t>
  </si>
  <si>
    <t>CLEAN22</t>
  </si>
  <si>
    <t>Alcohol Hand Gel 450ml</t>
  </si>
  <si>
    <t>CLEAN11</t>
  </si>
  <si>
    <t>Antibacterial Hand Gel 450ml</t>
  </si>
  <si>
    <t>CLEAN15</t>
  </si>
  <si>
    <t>Antibacterial probe wipes x 70</t>
  </si>
  <si>
    <t>Blue paper roll, 150mm x 180mm</t>
  </si>
  <si>
    <t>CLEAN19</t>
  </si>
  <si>
    <t>Calibrated temperature probe - Only</t>
  </si>
  <si>
    <t>Glass cleaner, 750ml</t>
  </si>
  <si>
    <t>CLEAN18</t>
  </si>
  <si>
    <t>Handwash basin-Day Hire</t>
  </si>
  <si>
    <t>Liquid Soap 450ml</t>
  </si>
  <si>
    <t>Multi surface cleaner, 750ml</t>
  </si>
  <si>
    <t>CLEAN12</t>
  </si>
  <si>
    <t>Powder Free latex gloves boxes x 2</t>
  </si>
  <si>
    <t>CLEAN20</t>
  </si>
  <si>
    <t>Powder Free, Latex Free Gloves - S, M, L, XL</t>
  </si>
  <si>
    <t>Refuse sacks, x 10</t>
  </si>
  <si>
    <t>Rubber gloves</t>
  </si>
  <si>
    <t>Tea towel</t>
  </si>
  <si>
    <t>Washing up bowl, round</t>
  </si>
  <si>
    <t>Washing up liquid, 1ltr</t>
  </si>
  <si>
    <t>Wipe cloths x 6</t>
  </si>
  <si>
    <t>CARPARK</t>
  </si>
  <si>
    <t>Car Parking</t>
  </si>
  <si>
    <t>MINCAT</t>
  </si>
  <si>
    <t>Minimum Catering Spend</t>
  </si>
  <si>
    <t>4703185</t>
  </si>
  <si>
    <t>Princes Gate Sparkling mineral water glass, 750ml</t>
  </si>
  <si>
    <t>4710302</t>
  </si>
  <si>
    <t>Princes Gate Still mineral water glass 750ml</t>
  </si>
  <si>
    <t>STILL7</t>
  </si>
  <si>
    <t>Still mineral water, 750 ml</t>
  </si>
  <si>
    <t>SNBR</t>
  </si>
  <si>
    <t>Snack Bar</t>
  </si>
  <si>
    <t>6079531</t>
  </si>
  <si>
    <t>Traditional Assorted Biscuits</t>
  </si>
  <si>
    <t>CBS6</t>
  </si>
  <si>
    <t>A selection of chilled fruit juices, still &amp; sparkling water, freshly brewed tea &amp; coffee</t>
  </si>
  <si>
    <t>GOLD</t>
  </si>
  <si>
    <t>Conference breaks - gold</t>
  </si>
  <si>
    <t>PLATINUM</t>
  </si>
  <si>
    <t>Conference breaks - platinum</t>
  </si>
  <si>
    <t>SILVER</t>
  </si>
  <si>
    <t>Conference breaks - silver</t>
  </si>
  <si>
    <t>CBS2</t>
  </si>
  <si>
    <t>Freshly brewed coffee, tea and handmade biscuits</t>
  </si>
  <si>
    <t>GCB005</t>
  </si>
  <si>
    <t>Gold - Afternoon Conference break</t>
  </si>
  <si>
    <t>GCB004</t>
  </si>
  <si>
    <t>Gold - Lunch time Conference break</t>
  </si>
  <si>
    <t>GCB003</t>
  </si>
  <si>
    <t>Gold - Mid Morning Conference break</t>
  </si>
  <si>
    <t>GCB001</t>
  </si>
  <si>
    <t>Gold - On arrival Conference break (Croissants)</t>
  </si>
  <si>
    <t>GCB002</t>
  </si>
  <si>
    <t>Gold - On arrival Conference break (Danish)</t>
  </si>
  <si>
    <t>PCB004</t>
  </si>
  <si>
    <t>Platinum - Afternoon Conference break</t>
  </si>
  <si>
    <t>PCB003</t>
  </si>
  <si>
    <t>Platinum - Lunch time Conference break</t>
  </si>
  <si>
    <t>PCB001</t>
  </si>
  <si>
    <t>Platinum - On arrival Conference break (Croissants)</t>
  </si>
  <si>
    <t>PCB002</t>
  </si>
  <si>
    <t>Platinum - On arrival Conference break (Danish)</t>
  </si>
  <si>
    <t>SCB004</t>
  </si>
  <si>
    <t>Silver - Afternoon Conference break</t>
  </si>
  <si>
    <t>SCB003</t>
  </si>
  <si>
    <t>Silver - Lunch time Conference break</t>
  </si>
  <si>
    <t>SCB002</t>
  </si>
  <si>
    <t>Silver - Mid Morning Conference break</t>
  </si>
  <si>
    <t>SCB001</t>
  </si>
  <si>
    <t>Silver - On arrival Conference break</t>
  </si>
  <si>
    <t>CATCT</t>
  </si>
  <si>
    <t>Cornish Bakery Takings</t>
  </si>
  <si>
    <t>DPET</t>
  </si>
  <si>
    <t>FCB East Takings</t>
  </si>
  <si>
    <t>DPHT</t>
  </si>
  <si>
    <t>FCB In Hall Takings</t>
  </si>
  <si>
    <t>DPWT</t>
  </si>
  <si>
    <t>FCB West Takings</t>
  </si>
  <si>
    <t>MPMT</t>
  </si>
  <si>
    <t>MPM Takings</t>
  </si>
  <si>
    <t>JST</t>
  </si>
  <si>
    <t>SKB Takings</t>
  </si>
  <si>
    <t>SUBAT</t>
  </si>
  <si>
    <t>Subway Atrium Takings</t>
  </si>
  <si>
    <t>SUBHT</t>
  </si>
  <si>
    <t>Subway In Hall Takings</t>
  </si>
  <si>
    <t>SUBPT</t>
  </si>
  <si>
    <t>Subway Piazza Takings</t>
  </si>
  <si>
    <t>WSAT</t>
  </si>
  <si>
    <t>Wetherspoons Atrium Takings</t>
  </si>
  <si>
    <t>WSPT</t>
  </si>
  <si>
    <t>Wetherspoons Piazza Takings</t>
  </si>
  <si>
    <t>DEPOSIT</t>
  </si>
  <si>
    <t>Catering Deposit</t>
  </si>
  <si>
    <t>DEPOSIT2</t>
  </si>
  <si>
    <t>Catering Deposit (Reduced VAT)</t>
  </si>
  <si>
    <t>MISC5</t>
  </si>
  <si>
    <t>Miscellaneous - BEVERAGE</t>
  </si>
  <si>
    <t>CAP</t>
  </si>
  <si>
    <t>NEC - Capita Commission Partner Fee</t>
  </si>
  <si>
    <t>CCC</t>
  </si>
  <si>
    <t>NEC Catering Commission Charge</t>
  </si>
  <si>
    <t>CONFCOM</t>
  </si>
  <si>
    <t>NEC Conference Commission Charge</t>
  </si>
  <si>
    <t>4052909</t>
  </si>
  <si>
    <t>Assorted Fruit Juices</t>
  </si>
  <si>
    <t>6823579</t>
  </si>
  <si>
    <t>DDR, Sparkling and Still Water, 500ml Bottle</t>
  </si>
  <si>
    <t>3429326</t>
  </si>
  <si>
    <t>DDR, Super Smoothie Shots</t>
  </si>
  <si>
    <t>311180</t>
  </si>
  <si>
    <t>A selection of meat, fish and vegetarian sandwhiches</t>
  </si>
  <si>
    <t>551005</t>
  </si>
  <si>
    <t>Alpen Bars Assorted</t>
  </si>
  <si>
    <t>4271905</t>
  </si>
  <si>
    <t>Balsamic and Olive Oil Dressing</t>
  </si>
  <si>
    <t>4281919</t>
  </si>
  <si>
    <t>Beef lasagne glazed with mozzarella cheese</t>
  </si>
  <si>
    <t>314150</t>
  </si>
  <si>
    <t>Braised long grain rice with mixed lentils</t>
  </si>
  <si>
    <t>5064200</t>
  </si>
  <si>
    <t>Breast of Chicken in pearl barley sauce with button mushrooms and mixed herbs</t>
  </si>
  <si>
    <t>5244501</t>
  </si>
  <si>
    <t>BS, Beef Chilli Con Carne, Tortilla Chips, Roasted Peppers</t>
  </si>
  <si>
    <t>3895870</t>
  </si>
  <si>
    <t>BS, Egg Noodles with Bok Choi, Red Onion and Brocolli</t>
  </si>
  <si>
    <t>2860844</t>
  </si>
  <si>
    <t>BS, Lemon and garlic marinated chicken in a massala sauce, corriander naan</t>
  </si>
  <si>
    <t>3504984</t>
  </si>
  <si>
    <t>BS, Long Grain Rice</t>
  </si>
  <si>
    <t>3502840</t>
  </si>
  <si>
    <t>BS, Sweet Chilli Chicken, Peppers &amp; Pineapple</t>
  </si>
  <si>
    <t>4290655</t>
  </si>
  <si>
    <t>BS, Sweet Potato and Spinach Curry, Coriander Naan</t>
  </si>
  <si>
    <t>3184626</t>
  </si>
  <si>
    <t>BS, Thai Green Vegetable Curry, Fresh Coriander</t>
  </si>
  <si>
    <t>3902047</t>
  </si>
  <si>
    <t>BS, Vegetarian Chilli Con Carne with Tortillas</t>
  </si>
  <si>
    <t>3324837</t>
  </si>
  <si>
    <t>Butternut Squash &amp; Mixed Bean Vegetable Lasagne, Sliced Tomatoes</t>
  </si>
  <si>
    <t>5411347</t>
  </si>
  <si>
    <t>Carrots Baby Corn and Green Beans</t>
  </si>
  <si>
    <t>3989204</t>
  </si>
  <si>
    <t>Chicken Skewers with Sumac, Garlic &amp; Black Pepper</t>
  </si>
  <si>
    <t>6126682</t>
  </si>
  <si>
    <t>Coleslaw with Red Cabbage and Parsnip</t>
  </si>
  <si>
    <t>3698272</t>
  </si>
  <si>
    <t>Cumin Roasted Potatoes Sweet Peppers Mint Yoghurt Dressing</t>
  </si>
  <si>
    <t>BRITISH</t>
  </si>
  <si>
    <t>DDR British</t>
  </si>
  <si>
    <t>DESRT</t>
  </si>
  <si>
    <t>DDR Desserts</t>
  </si>
  <si>
    <t>IN</t>
  </si>
  <si>
    <t>DDR Indian</t>
  </si>
  <si>
    <t>ITA</t>
  </si>
  <si>
    <t>DDR Italian</t>
  </si>
  <si>
    <t>MEX</t>
  </si>
  <si>
    <t>DDR Mexican</t>
  </si>
  <si>
    <t>MI</t>
  </si>
  <si>
    <t>DDR Mid-Morning Break</t>
  </si>
  <si>
    <t>THAI</t>
  </si>
  <si>
    <t>DDR Thai</t>
  </si>
  <si>
    <t>5644527</t>
  </si>
  <si>
    <t>DDR, All Butter Flapjacks</t>
  </si>
  <si>
    <t>5626240</t>
  </si>
  <si>
    <t>DDR, Alpen Cereal Bars</t>
  </si>
  <si>
    <t>5620113</t>
  </si>
  <si>
    <t>DDR, American Style Baked Cookies</t>
  </si>
  <si>
    <t>4473151</t>
  </si>
  <si>
    <t>DDR, Apricot Bread and Butter Pudding, Pouring Cream</t>
  </si>
  <si>
    <t>6836554</t>
  </si>
  <si>
    <t>DDR, Assorted 500ml bottle, Coke, Diet Coke, Fanta, Sprite</t>
  </si>
  <si>
    <t>6919021</t>
  </si>
  <si>
    <t>DDR, Assorted Fruit Juices (Litre)</t>
  </si>
  <si>
    <t>6866716</t>
  </si>
  <si>
    <t>DDR, Assorted Tyrrells Crisps</t>
  </si>
  <si>
    <t>2656545</t>
  </si>
  <si>
    <t>DDR, Bacon Muffins</t>
  </si>
  <si>
    <t>4351190</t>
  </si>
  <si>
    <t>DDR, Basil Pesto Creme Fraiche</t>
  </si>
  <si>
    <t>3176483</t>
  </si>
  <si>
    <t>DDR, Beef Bolognaise with Oregano and Tomatoes</t>
  </si>
  <si>
    <t>2715465</t>
  </si>
  <si>
    <t>DDR, Breakfast Flatbread, Free Range Egg and Bacon</t>
  </si>
  <si>
    <t>2729624</t>
  </si>
  <si>
    <t>DDR, Breakfast Flatbread, Parma Ham with Herb Mozzarella</t>
  </si>
  <si>
    <t>2737270</t>
  </si>
  <si>
    <t>DDR, Breakfast Flatbread, Somerset Brie with Vine Tomatoes</t>
  </si>
  <si>
    <t>4183529</t>
  </si>
  <si>
    <t>DDR, Bulgur Wheat with Roasted Courgettes, Kidney and Green Beans, Carrots, Cherry Toms</t>
  </si>
  <si>
    <t>5256596</t>
  </si>
  <si>
    <t>DDR, Buttered Savoy Cabbage, Leeks, Red Pepper &amp; Purple Onion</t>
  </si>
  <si>
    <t>3374237</t>
  </si>
  <si>
    <t>DDR, Champ Potato with Butter and Spring Onions</t>
  </si>
  <si>
    <t>6055038</t>
  </si>
  <si>
    <t>DDR, Chestnut Mushroom and Tarragon Soup</t>
  </si>
  <si>
    <t>5657381</t>
  </si>
  <si>
    <t>DDR, Chocolate &amp; orange Brownie</t>
  </si>
  <si>
    <t>4206675</t>
  </si>
  <si>
    <t>DDR, Chocolate and Orange Brownie, with Pouring Cream</t>
  </si>
  <si>
    <t>3788515</t>
  </si>
  <si>
    <t>DDR, Chorizo Chipolatas, Onion Chutney 56grm</t>
  </si>
  <si>
    <t>5421618</t>
  </si>
  <si>
    <t>DDR, Complimentary Bowl</t>
  </si>
  <si>
    <t>4163035</t>
  </si>
  <si>
    <t>DDR, Cumin Roasted New Potatoes, Sweet Peppers and Coriander (DDR)</t>
  </si>
  <si>
    <t>2761770</t>
  </si>
  <si>
    <t>DDR, Eat Natural Bars</t>
  </si>
  <si>
    <t>2700601</t>
  </si>
  <si>
    <t>DDR, Egg Muffins</t>
  </si>
  <si>
    <t>4670590</t>
  </si>
  <si>
    <t>DDR, Free Range Egg Mayo , Bacon &amp; Rocket - Seeded Triangle</t>
  </si>
  <si>
    <t>2772963</t>
  </si>
  <si>
    <t>DDR, Fruit Skewers</t>
  </si>
  <si>
    <t>3361008</t>
  </si>
  <si>
    <t>DDR, Glamorgan Sausages with, Potato, Leek and Cauliflower</t>
  </si>
  <si>
    <t>4201717</t>
  </si>
  <si>
    <t>DDR, Halloumi and Vegetable Skewers, Piquillo Peppers, Mint and Oregano</t>
  </si>
  <si>
    <t>4662634</t>
  </si>
  <si>
    <t>DDR, Honey Roast Ham &amp; Plum Tomato - Sundried Tomato Ciabatta</t>
  </si>
  <si>
    <t>3686413</t>
  </si>
  <si>
    <t>DDR, Large Bowl Seasonal Fruit, Apple, Pear, Banana, Oranges</t>
  </si>
  <si>
    <t>4165994</t>
  </si>
  <si>
    <t>DDR, Macaroni Cheese with Cajun Roated Butternut Squash and Spring Onions</t>
  </si>
  <si>
    <t>3871167</t>
  </si>
  <si>
    <t>DDR, Minced Lamb Skewers, Chilli and Mango Chutney Glaze</t>
  </si>
  <si>
    <t>3575517</t>
  </si>
  <si>
    <t>DDR, Moroccan Couscous with Corriander, Chillies &amp; Sultanas</t>
  </si>
  <si>
    <t>3244312</t>
  </si>
  <si>
    <t>DDR, Mushroom Ravioli Glazed with Mozzarella Cheese</t>
  </si>
  <si>
    <t>4362270</t>
  </si>
  <si>
    <t>DDR, Olive Oil and Balsamic Vinegar Dressing</t>
  </si>
  <si>
    <t>3399463</t>
  </si>
  <si>
    <t>DDR, Onion Gravy</t>
  </si>
  <si>
    <t>5413403</t>
  </si>
  <si>
    <t>DDR, Oriental Beef, Oyster &amp; Spice Sauce, Wok Fried Vegetables</t>
  </si>
  <si>
    <t>3896699</t>
  </si>
  <si>
    <t>DDR, Panko Coated Chicken Fillets, Tomato and Lime Salsa</t>
  </si>
  <si>
    <t>3294918</t>
  </si>
  <si>
    <t>DDR, Parmesan Cheese &amp; Italian Hard Cheese</t>
  </si>
  <si>
    <t>4503574</t>
  </si>
  <si>
    <t>DDR, Passion and Carrot Cake, Pouring Cream</t>
  </si>
  <si>
    <t>4428959</t>
  </si>
  <si>
    <t>DDR, Pear and Blueberry Crumble with Pouring Cream</t>
  </si>
  <si>
    <t>4342315</t>
  </si>
  <si>
    <t>DDR, Penne Pasta Roast Vegetable and Rocket Salad</t>
  </si>
  <si>
    <t>4169034</t>
  </si>
  <si>
    <t>DDR, Penne Pasta with Chilli Roasted Squash, C/Nut Mushrooms, Radish</t>
  </si>
  <si>
    <t>3273325</t>
  </si>
  <si>
    <t>DDR, Penne Pasta with Cracked Black Pepper and Olive Oil</t>
  </si>
  <si>
    <t>3327885</t>
  </si>
  <si>
    <t>DDR, Pork, Apple and Leek Sausages</t>
  </si>
  <si>
    <t>3725636</t>
  </si>
  <si>
    <t>DDR, Potato Wrapped Prawns with Sweet Chilli Sauce</t>
  </si>
  <si>
    <t>2791838</t>
  </si>
  <si>
    <t>DDR, Prawn Crackers</t>
  </si>
  <si>
    <t>3680069</t>
  </si>
  <si>
    <t>DDR, Roasted Vegetable Tartlet, Basil Pesto</t>
  </si>
  <si>
    <t>3286139</t>
  </si>
  <si>
    <t>DDR, Rocket and Tomato Salad</t>
  </si>
  <si>
    <t>4346331</t>
  </si>
  <si>
    <t>DDR, Shredded Leaf Salad (Kos, Gem, Rocket and Watercress)</t>
  </si>
  <si>
    <t>2795284</t>
  </si>
  <si>
    <t>DDR, Snacking Essentials</t>
  </si>
  <si>
    <t>4699824</t>
  </si>
  <si>
    <t>DDR, Spicy Chicken Tikka with Mint Yoghurt - Flat Bread</t>
  </si>
  <si>
    <t>3634759</t>
  </si>
  <si>
    <t>DDR, Steamed Fresh Brocolli and Carrots</t>
  </si>
  <si>
    <t>4196276</t>
  </si>
  <si>
    <t>DDR, Sticky BBQ Chicken with Honey and Smoked Paprika</t>
  </si>
  <si>
    <t>4247644</t>
  </si>
  <si>
    <t>DDR, Sticky Date Pudding, Toffee Sauce and Pouring Cream</t>
  </si>
  <si>
    <t>5527124</t>
  </si>
  <si>
    <t>DDR, Still and Sparkling Water, 750ml Glass Bottles</t>
  </si>
  <si>
    <t>4806820</t>
  </si>
  <si>
    <t>DDR, Strips of Chicken Harissa Sauce Fresh Corriander</t>
  </si>
  <si>
    <t>4356829</t>
  </si>
  <si>
    <t>DDR, Sun Blushed Tomato and Herb Mayonnaise</t>
  </si>
  <si>
    <t>5397266</t>
  </si>
  <si>
    <t>DDR, Tea and Coffee</t>
  </si>
  <si>
    <t>4190871</t>
  </si>
  <si>
    <t>DDR, Thai Style Salmon Skewers with Lemon Grass, Ginger and Chillies</t>
  </si>
  <si>
    <t>3409766</t>
  </si>
  <si>
    <t>DDR, Tomato and Basil Sauce</t>
  </si>
  <si>
    <t>3454872</t>
  </si>
  <si>
    <t>DDR, Tortellini Formaggio,Tomato Sauce Roast Vegetables, Mozzarella Cheese</t>
  </si>
  <si>
    <t>2731471</t>
  </si>
  <si>
    <t>DDR, Tortilla Chips and Sour Cream &amp; Chive</t>
  </si>
  <si>
    <t>4443844</t>
  </si>
  <si>
    <t>DDR, Upgrade, Boiled Sweets and Cordial</t>
  </si>
  <si>
    <t>3849354</t>
  </si>
  <si>
    <t>DDR, Vegetable Dim Sum, Sweet &amp; Sour Sauce</t>
  </si>
  <si>
    <t>6784206</t>
  </si>
  <si>
    <t>DDR, Wrapped Brodericks Cakes</t>
  </si>
  <si>
    <t>4172025</t>
  </si>
  <si>
    <t>Deep Fried Fingers Sole, Asian Tartare sauce</t>
  </si>
  <si>
    <t>DFT</t>
  </si>
  <si>
    <t>Deli Flaked Tuna Mayonnaise with spring onion and little gem lettuce on wholemeal organic baguette</t>
  </si>
  <si>
    <t>3094233</t>
  </si>
  <si>
    <t>Egg fried rice with peas and mushrooms</t>
  </si>
  <si>
    <t>FRESH</t>
  </si>
  <si>
    <t>Fresh Fruit</t>
  </si>
  <si>
    <t>3907571</t>
  </si>
  <si>
    <t>Freshly baked Mini Danish Pastries</t>
  </si>
  <si>
    <t>3942582</t>
  </si>
  <si>
    <t>Fruit bowl</t>
  </si>
  <si>
    <t>5437016</t>
  </si>
  <si>
    <t>Green Leaf salad French Dressing</t>
  </si>
  <si>
    <t>208130</t>
  </si>
  <si>
    <t>Half Jacket potatoes with Butter</t>
  </si>
  <si>
    <t>223050</t>
  </si>
  <si>
    <t>Lamb Kofta meat balls with cumin, coriander and chilli, cooked in a Harissa sauce with roasted peppers and toasted almonds</t>
  </si>
  <si>
    <t>311127</t>
  </si>
  <si>
    <t>Mixed Leaf Salad</t>
  </si>
  <si>
    <t>3285100</t>
  </si>
  <si>
    <t>Mixed leaf salad with tomatoes,peppers and cucumber</t>
  </si>
  <si>
    <t>313050</t>
  </si>
  <si>
    <t>Penne pasta, red pepper, broccoli and feta salad</t>
  </si>
  <si>
    <t>2585713</t>
  </si>
  <si>
    <t>Pilau Rice with Cinnamon, Cloves and Cardamom</t>
  </si>
  <si>
    <t>2692315</t>
  </si>
  <si>
    <t>Poppadom, Mini Naan, Mint Yoghurt, Mango Chutney</t>
  </si>
  <si>
    <t>206420</t>
  </si>
  <si>
    <t>Potato Wedges with tomato salsa and herb mayonnaise</t>
  </si>
  <si>
    <t>4160857</t>
  </si>
  <si>
    <t>Rich chocolate fudge cake</t>
  </si>
  <si>
    <t>208140</t>
  </si>
  <si>
    <t>Roasted new potatoes</t>
  </si>
  <si>
    <t>Selection of snack bars</t>
  </si>
  <si>
    <t>4018777</t>
  </si>
  <si>
    <t>Smoked Applewood cheese with rhubarb and apple chutney onorganic white baguette with rocket and red onion</t>
  </si>
  <si>
    <t>4357113</t>
  </si>
  <si>
    <t>Soup: Roasted tomato &amp; basil [DDR]</t>
  </si>
  <si>
    <t>3746463</t>
  </si>
  <si>
    <t>Spiced butternut squash soup, toasted sunflower seeds</t>
  </si>
  <si>
    <t>SF</t>
  </si>
  <si>
    <t>Street Food</t>
  </si>
  <si>
    <t>4998648</t>
  </si>
  <si>
    <t>Strips of chicken in a piquant peppercorn sauce with butterbeans</t>
  </si>
  <si>
    <t>5688898</t>
  </si>
  <si>
    <t>Tea and coffee</t>
  </si>
  <si>
    <t>4211346</t>
  </si>
  <si>
    <t>Thai Green Vegetable  Curry</t>
  </si>
  <si>
    <t>3464939</t>
  </si>
  <si>
    <t>Thyme Roasted Peppers Filled with Vegetable Couscous and Mixed Beans</t>
  </si>
  <si>
    <t>HF17</t>
  </si>
  <si>
    <t>DDR Hot Fork Buffet</t>
  </si>
  <si>
    <t>LB17</t>
  </si>
  <si>
    <t>DDR Light Bite Buffet &amp; Salad Bowls</t>
  </si>
  <si>
    <t>MAB</t>
  </si>
  <si>
    <t>DDR Mid-Afternoon Break</t>
  </si>
  <si>
    <t>OA17</t>
  </si>
  <si>
    <t>DDR On Arrival</t>
  </si>
  <si>
    <t>SK17</t>
  </si>
  <si>
    <t>DDR Salads and Skewers</t>
  </si>
  <si>
    <t>SD17</t>
  </si>
  <si>
    <t>DDR Soup &amp; Deli Sandwiches</t>
  </si>
  <si>
    <t>SF17</t>
  </si>
  <si>
    <t>DDR Street Food</t>
  </si>
  <si>
    <t>CBS1</t>
  </si>
  <si>
    <t>Freshly brewed tea &amp; coffee</t>
  </si>
  <si>
    <t>PHF17</t>
  </si>
  <si>
    <t>Premium DDR  Hot Fork Buffet</t>
  </si>
  <si>
    <t>PRELB</t>
  </si>
  <si>
    <t>Premium DDR Light Bite Buffet &amp; Salad Bowls</t>
  </si>
  <si>
    <t>MAP17</t>
  </si>
  <si>
    <t>Premium DDR Mid-Afternoon Break</t>
  </si>
  <si>
    <t>PRMM</t>
  </si>
  <si>
    <t>Premium DDR Mid-Morning Break</t>
  </si>
  <si>
    <t>PREOA</t>
  </si>
  <si>
    <t>Premium DDR On Arrival</t>
  </si>
  <si>
    <t>SKP17</t>
  </si>
  <si>
    <t>Premium DDR Salads and Skewers</t>
  </si>
  <si>
    <t>SDP17</t>
  </si>
  <si>
    <t>Premium DDR Soup &amp; Deli Sandwiches</t>
  </si>
  <si>
    <t>SFP17</t>
  </si>
  <si>
    <t>Premium DDR Street Food</t>
  </si>
  <si>
    <t>MISC4</t>
  </si>
  <si>
    <t>DDR Package</t>
  </si>
  <si>
    <t>PADS</t>
  </si>
  <si>
    <t>Pads and Pens</t>
  </si>
  <si>
    <t>5166570</t>
  </si>
  <si>
    <t>Assorted juices and iced water</t>
  </si>
  <si>
    <t>DDRLD</t>
  </si>
  <si>
    <t>DDR Lunchtime Drinks</t>
  </si>
  <si>
    <t>3916647</t>
  </si>
  <si>
    <t>Chicken Tikka,coriander rice,carrot and red onion,mango chutney</t>
  </si>
  <si>
    <t>5823512</t>
  </si>
  <si>
    <t>Super Food salad with Feta cheese, broccoli, courgette and butternut squash, pomegranate seeds and French dressing</t>
  </si>
  <si>
    <t>5469827</t>
  </si>
  <si>
    <t>Deli Italian Anti Pasta Boxed Salad</t>
  </si>
  <si>
    <t>4883836</t>
  </si>
  <si>
    <t>Deli Salad: Lime &amp; Coriander Chicken,soya bean,spring onion,lemon and heb couscous,yoghurt and mint dressing.</t>
  </si>
  <si>
    <t>6076033</t>
  </si>
  <si>
    <t>Deli Salad:Buffalo Mozzarella,cucumber,sunblushed tomatoes,olives,leaves,lemon dressing</t>
  </si>
  <si>
    <t>3482907</t>
  </si>
  <si>
    <t>Hot smoked salmon,assorted leaves,pomegranate quinoa,shredded beetroot,lemon and parsley mayonnaise</t>
  </si>
  <si>
    <t>5574770</t>
  </si>
  <si>
    <t>ITE Tomato hummus with falafels, mixed leaves and minted yoghurt dip</t>
  </si>
  <si>
    <t>3202636</t>
  </si>
  <si>
    <t>Ploughmans Salad,flaked Ham Hock,Mature CHeddar,Pickled Onions,Cherry Tomatoes,Red Onion Chutney</t>
  </si>
  <si>
    <t>5552871</t>
  </si>
  <si>
    <t>Tuna Nicoise,Green Beans,New Potatoes,Olives,Cherry Tomatoes,Boiled Egg,French Dressing</t>
  </si>
  <si>
    <t>5675081</t>
  </si>
  <si>
    <t>Apple amaretti frangipane, spiced creme fraiche, caramelised apple slice</t>
  </si>
  <si>
    <t>5647707</t>
  </si>
  <si>
    <t>Apple, ameretti, frangipane, spiced creme fraiche.</t>
  </si>
  <si>
    <t>4194195</t>
  </si>
  <si>
    <t>Artichoke heart Tortellini, char grilled veg, rocket, walnut pesto</t>
  </si>
  <si>
    <t>3497232</t>
  </si>
  <si>
    <t>Assorted bread rolls and rustic breads, with roasted red pepper, houmous, aubergine caviar and roasted garlic</t>
  </si>
  <si>
    <t>5875591</t>
  </si>
  <si>
    <t>Assorted ciabatta, baked rosemary &amp; sea salt focaccia, olive oil &amp; balsamic vinegar</t>
  </si>
  <si>
    <t>5671569</t>
  </si>
  <si>
    <t>Assorted meringues to include raspberry, rosewater and pistachio, hazelnut and cinnamon with vanilla cream, red berry compote and strawberry coulis</t>
  </si>
  <si>
    <t>5631739</t>
  </si>
  <si>
    <t>Baked camembert cheese with onion jam and hot baguette</t>
  </si>
  <si>
    <t>3242349</t>
  </si>
  <si>
    <t>Baked chocolate and orange cheesecake, orange syrup, fruit and nut biscotti</t>
  </si>
  <si>
    <t>5895091</t>
  </si>
  <si>
    <t>Braised blade of beef, olive oil parsley and garlic mash, roasted button onions and mushrooms, red wine sauce</t>
  </si>
  <si>
    <t>5904188</t>
  </si>
  <si>
    <t>Breast of chicken filled with smoked bacon and stilton, champ potatoes, cabbage and leeks, porcinin mushroom sauce</t>
  </si>
  <si>
    <t>5645696</t>
  </si>
  <si>
    <t>Butternut squash and sage tortellini, char grilled asparagus,  olive dressing,</t>
  </si>
  <si>
    <t>5972406</t>
  </si>
  <si>
    <t>Cajun roasted loin of pork, roasted rosemary potatoes, steamed courgettes, creamed onion gravy</t>
  </si>
  <si>
    <t>5536981</t>
  </si>
  <si>
    <t>Capricorn goat`s cheese, apple and spring onion salad, beetroot dressing</t>
  </si>
  <si>
    <t>5519332</t>
  </si>
  <si>
    <t>Capricorn goats cheese, apple &amp; spring onion salad, beetroot dressing</t>
  </si>
  <si>
    <t>5541817</t>
  </si>
  <si>
    <t>Caramelised red onion ad Shropshire blue tartlet, watercress and apple salad, balsamic dressing</t>
  </si>
  <si>
    <t>5662000</t>
  </si>
  <si>
    <t>Cauliflower and spinach fritters on smoked aubergine puree with paneer and pepper skewers served with brown lentil and tomato dhal</t>
  </si>
  <si>
    <t>3443744</t>
  </si>
  <si>
    <t>Char gilled marinated tuna, nicoise salad, sea salted crostini</t>
  </si>
  <si>
    <t>5947706</t>
  </si>
  <si>
    <t>Chicken breast coq au vin style, creamed parsley potatoes, green beans and red wine sauce</t>
  </si>
  <si>
    <t>3392154</t>
  </si>
  <si>
    <t>Chicken liver &amp; herb parfait, smashed apple chutney and crips baguette croutes</t>
  </si>
  <si>
    <t>5890797</t>
  </si>
  <si>
    <t>chilli glazed boneless rib of pork, sweet mash, wok fried vegetables, star anise jus</t>
  </si>
  <si>
    <t>3131162</t>
  </si>
  <si>
    <t>Chilli glazed boneless rib of pork, sweet potato mash, wok fried vegetables</t>
  </si>
  <si>
    <t>4567698</t>
  </si>
  <si>
    <t>Classic individual lemon tart, fresh strawberries</t>
  </si>
  <si>
    <t>5938470</t>
  </si>
  <si>
    <t>Cod wrapped in parma ham, curly kale and roasted peppers, pan fried gnocchi, pesto cream sauce</t>
  </si>
  <si>
    <t>5936901</t>
  </si>
  <si>
    <t>Cod wrapped in parma ham, curly kale and roasted peppers, pesto cream sauce</t>
  </si>
  <si>
    <t>5253392</t>
  </si>
  <si>
    <t>Coffee and Amaretti biscuits</t>
  </si>
  <si>
    <t>5306454</t>
  </si>
  <si>
    <t>Coffee and biscotti</t>
  </si>
  <si>
    <t>3513901</t>
  </si>
  <si>
    <t>Coffee and chocolate mints</t>
  </si>
  <si>
    <t>5276115</t>
  </si>
  <si>
    <t>Coffee and fudge</t>
  </si>
  <si>
    <t>3292759</t>
  </si>
  <si>
    <t>Coffee and Turkish delight</t>
  </si>
  <si>
    <t>3452063</t>
  </si>
  <si>
    <t>Continental cheese, red pepper tapenade and rustic breads</t>
  </si>
  <si>
    <t>5652561</t>
  </si>
  <si>
    <t>Courgeete and herb risotto, bel paese and spring onion parcels and tomato oil</t>
  </si>
  <si>
    <t>3519843</t>
  </si>
  <si>
    <t>Cropwell Bishop stilton, savoury scone and smashed apple chutney</t>
  </si>
  <si>
    <t>3525399</t>
  </si>
  <si>
    <t>Glazed goats cheese, red onion marmalade, lambs lettuce and focaccia crostini</t>
  </si>
  <si>
    <t>3246465</t>
  </si>
  <si>
    <t>Glazed lemon tart, marinated strawberries citrus mascarpone and butter curl biscuit</t>
  </si>
  <si>
    <t>3410623</t>
  </si>
  <si>
    <t>Honey roasted breast of duck, bulgar wheat, spring onion and herb salad, cider dressing</t>
  </si>
  <si>
    <t>3432581</t>
  </si>
  <si>
    <t>Iced mango parfait with passion fruit glaze, Malibu poached pineapple and lime creme fraiche</t>
  </si>
  <si>
    <t>5640006</t>
  </si>
  <si>
    <t>Indivdual leek, mushroom and mustard crumble, feta cheese parcels roasted tomato sauce</t>
  </si>
  <si>
    <t>3415583</t>
  </si>
  <si>
    <t>Lemon &amp; dill crusted oak smoked salmon, pickled shallot &amp; caper salad, lemon &amp; horseradish creme fraiche</t>
  </si>
  <si>
    <t>3951507</t>
  </si>
  <si>
    <t>Local cheese - celery - chutney - unsalted butter and biscuits</t>
  </si>
  <si>
    <t>5547916</t>
  </si>
  <si>
    <t>Marinated halloumi spring roll with Asian slaw blackened pineapple, curry cardomon roll</t>
  </si>
  <si>
    <t>3250845</t>
  </si>
  <si>
    <t>Marmalade glazed brioche bread &amp; butter pudding with white &amp; dark chocolate and vanilla custard</t>
  </si>
  <si>
    <t>4131294</t>
  </si>
  <si>
    <t>Oriental Breast of Duck, Fondant Potato, Stir Fried Pak Choi</t>
  </si>
  <si>
    <t>5943422</t>
  </si>
  <si>
    <t>Oriental breast of duck, fondant potato, stir fried pak choi, five spice and soy dressing</t>
  </si>
  <si>
    <t>5952339</t>
  </si>
  <si>
    <t>Pan fried fillet of beef on rosti potato, chestnut mushrooms and leeks with pimento chutney and port wine sauce</t>
  </si>
  <si>
    <t>5967006</t>
  </si>
  <si>
    <t>Pan fried fillet of seabass, crab mash, wilted spinach, caper and herb butter sauce</t>
  </si>
  <si>
    <t>3449741</t>
  </si>
  <si>
    <t>Pan fried snapper seasoned with five spice, Asian herb salad spiced back rice vinegar</t>
  </si>
  <si>
    <t>3238757</t>
  </si>
  <si>
    <t>Panna cotta of aspberries, caramelised pistchio wafer, balsamic marinated strawberries</t>
  </si>
  <si>
    <t>3407356</t>
  </si>
  <si>
    <t>Parma ham, crisp pancetta and bocconcini salad, preserved tomatoes, boscaiola olives, Dijon mustard dressing</t>
  </si>
  <si>
    <t>5657503</t>
  </si>
  <si>
    <t>Parsnip and potato bake glazed with Bosworth ash goat`s cheese, oyster mushrooms and cherry tomatoes, white wine and chive sauce</t>
  </si>
  <si>
    <t>3425186</t>
  </si>
  <si>
    <t>Posh prawn cocktail with baby gem lettuce, gazpacho jelly, vodka &amp; tabasco marie rose, skewered tiger prawn</t>
  </si>
  <si>
    <t>5648874</t>
  </si>
  <si>
    <t>Potato and basil gnocchi, griddled pumpkin, rocket salad, rustic basil pesto</t>
  </si>
  <si>
    <t>5684134</t>
  </si>
  <si>
    <t>Rich and dark chocolate and raspberry tart,Cornish clotted cram,red berry compote</t>
  </si>
  <si>
    <t>5932415</t>
  </si>
  <si>
    <t>Roast chump of lamb, colcannon mash, glazed carrots, tomato and mint chutney</t>
  </si>
  <si>
    <t>5899997</t>
  </si>
  <si>
    <t>Roast fillet of salmon, crayfish, prawn and lemon scented fish cake, dill fish sauce</t>
  </si>
  <si>
    <t>5886402</t>
  </si>
  <si>
    <t>Roast rack of lamb, dauphinoise potatoes, steamed greens, smoked garlic jus</t>
  </si>
  <si>
    <t>5637102</t>
  </si>
  <si>
    <t>Roasted butternut squash, pea and mint risotto</t>
  </si>
  <si>
    <t>3398173</t>
  </si>
  <si>
    <t>Roasted leg of confit duck, pal choi, basil &amp; noodel salad, sweet yellow pepper &amp; chilli dressing</t>
  </si>
  <si>
    <t>3461445</t>
  </si>
  <si>
    <t>Roasted plum tomatoes, baby asparagus, buffalo mozzarella salad, shaved cheese, white balsamic dressing</t>
  </si>
  <si>
    <t>3929323</t>
  </si>
  <si>
    <t>Rosemary roasted chump of lamb, colcannon mash, red pepper, tomato and basil chutney and red wine sauce</t>
  </si>
  <si>
    <t>553740</t>
  </si>
  <si>
    <t>Rustic bread</t>
  </si>
  <si>
    <t>5533058</t>
  </si>
  <si>
    <t>Salad of galia melon, papaya and chervil, poached william pear poppy seed and citrus dressing</t>
  </si>
  <si>
    <t>5962693</t>
  </si>
  <si>
    <t>Smoked paprika and honey roast breast of chicken, glazed Chantenay carrots and green beans, orzo pasta, tarragon sauce</t>
  </si>
  <si>
    <t>3532271</t>
  </si>
  <si>
    <t>Somerset brie, dressed wild rocket, green tomato chutney and onion bread</t>
  </si>
  <si>
    <t>5680900</t>
  </si>
  <si>
    <t>Sticky gingerbread trifle, layered with poached pear, mascarpone and fresh rapberries</t>
  </si>
  <si>
    <t>3428499</t>
  </si>
  <si>
    <t>Sticky toffee date pudding, toffee sauce and pouring cream</t>
  </si>
  <si>
    <t>3402092</t>
  </si>
  <si>
    <t>Thai flavoured chicken, baby potato &amp; mint timbale with a plantain crisp</t>
  </si>
  <si>
    <t>4383273</t>
  </si>
  <si>
    <t>Thyme and garlic roast sirloin of beef, spinach Yorkshire pudding,chateau potatoes,roasted shallots and carrots, thyme scented gravy</t>
  </si>
  <si>
    <t>3151358</t>
  </si>
  <si>
    <t>Thyne and garlic roast sirloin of beef, spinach Yorkshire pudding, chateau potatoes, roasted shallots and carrots, thyme scented gravy</t>
  </si>
  <si>
    <t>3414630</t>
  </si>
  <si>
    <t>Treacle tart with clotted cream and citrus reduction</t>
  </si>
  <si>
    <t>6022805</t>
  </si>
  <si>
    <t>Truffle of white chocolate, vanilla infused Anglaise and marbled chocolate sticks</t>
  </si>
  <si>
    <t>4814140</t>
  </si>
  <si>
    <t>White &amp; chocolate truffle, vanilla Anglaise</t>
  </si>
  <si>
    <t>5551055</t>
  </si>
  <si>
    <t>Wild mushroom salad, dressed rocket and focaccia crouton</t>
  </si>
  <si>
    <t>Additional IP Address</t>
  </si>
  <si>
    <t>EI074</t>
  </si>
  <si>
    <t>Internet Speed Upgrade</t>
  </si>
  <si>
    <t>100Mbps - Broadband Internet Access</t>
  </si>
  <si>
    <t>100Mbps - Broadband Internet Access with Static IP</t>
  </si>
  <si>
    <t>10Mbps - Broadband Internet Access</t>
  </si>
  <si>
    <t>10Mbps - Broadband Internet Access with Static IP</t>
  </si>
  <si>
    <t>EIEPW10</t>
  </si>
  <si>
    <t>10Mbps Exhibitor Prioritised Wi-Fi Connection</t>
  </si>
  <si>
    <t>EIEPW15</t>
  </si>
  <si>
    <t>15Mbps Exhibitor Prioritised Wi-Fi Connection</t>
  </si>
  <si>
    <t>20Mbps - Broadband Internet Access</t>
  </si>
  <si>
    <t>EIEPW20</t>
  </si>
  <si>
    <t>20Mbps Exhibitor Prioritised Wi-Fi Connection</t>
  </si>
  <si>
    <t>30Mbps - Broadband Internet Access</t>
  </si>
  <si>
    <t>50Mbps - Broadband Internet Access</t>
  </si>
  <si>
    <t>5Mbps - Broadband Internet Access</t>
  </si>
  <si>
    <t>EIEPW5</t>
  </si>
  <si>
    <t>5Mbps Exhibitor Prioritised Wi-Fi Connection</t>
  </si>
  <si>
    <t>70Mbps - Broadband Internet Access</t>
  </si>
  <si>
    <t>EI057</t>
  </si>
  <si>
    <t>AV Port</t>
  </si>
  <si>
    <t>EIBESPOKE</t>
  </si>
  <si>
    <t>Bespoke Event IT</t>
  </si>
  <si>
    <t>EI059</t>
  </si>
  <si>
    <t>Boca Printer Port</t>
  </si>
  <si>
    <t>EI110</t>
  </si>
  <si>
    <t>Empty Ethernet Cable to Run Under Duct</t>
  </si>
  <si>
    <t>EIEPWSU10</t>
  </si>
  <si>
    <t>Exhibitor Prioritised Wi-Fi Connection Speed Upgraded to 10Mbps</t>
  </si>
  <si>
    <t>EIEPWSU15</t>
  </si>
  <si>
    <t>Exhibitor Prioritised Wi-Fi Connection Speed Upgraded to 15Mbps</t>
  </si>
  <si>
    <t>EIEPWSU20</t>
  </si>
  <si>
    <t>Exhibitor Prioritised Wi-Fi Connection Speed Upgraded to 20Mbps</t>
  </si>
  <si>
    <t>EI037</t>
  </si>
  <si>
    <t>PDQ Line</t>
  </si>
  <si>
    <t>EIEPWSS</t>
  </si>
  <si>
    <t>Priority Wi-Fi with Bespoke SSID (Cost per Quote)</t>
  </si>
  <si>
    <t>EI058</t>
  </si>
  <si>
    <t>Ticket Printer Port</t>
  </si>
  <si>
    <t>EI164</t>
  </si>
  <si>
    <t>Till Cable-into corporate network</t>
  </si>
  <si>
    <t>VLAN Connection</t>
  </si>
  <si>
    <t>EI100</t>
  </si>
  <si>
    <t>VLAN Connection 1</t>
  </si>
  <si>
    <t>EI101</t>
  </si>
  <si>
    <t>VLAN Connection 2</t>
  </si>
  <si>
    <t>EI102</t>
  </si>
  <si>
    <t>VLAN Connection 3</t>
  </si>
  <si>
    <t>EI047</t>
  </si>
  <si>
    <t>Call Charges - Exhibitor Stand</t>
  </si>
  <si>
    <t>EI049</t>
  </si>
  <si>
    <t>Call Charges - Organiser Office</t>
  </si>
  <si>
    <t>EI048</t>
  </si>
  <si>
    <t>Call Charges - Organiser Stand</t>
  </si>
  <si>
    <t>EI076</t>
  </si>
  <si>
    <t>Hotline Phone</t>
  </si>
  <si>
    <t>Standard Telephone Line</t>
  </si>
  <si>
    <t>PDQ Machine with Line Package</t>
  </si>
  <si>
    <t>Standard Phone Line &amp; Handset Package</t>
  </si>
  <si>
    <t>15" Macbook Pro Retina (Core i7, 1000GB SSD)</t>
  </si>
  <si>
    <t>15" Windows High Spec Laptop (MS-17A1 GT3VR Titan)</t>
  </si>
  <si>
    <t>15" Windows Laptop (HP 255 G7)</t>
  </si>
  <si>
    <t>22" Touchscreen (T225MTS) [Requires Laptop]</t>
  </si>
  <si>
    <t>EI318</t>
  </si>
  <si>
    <t>23" Dell 9030 All in One Touch Screen PC (10 Point Touch) - Intel Core i5 4590 3.0GHz Processor, 8GB RAM, 1920x1080 Resolution, 128GB SSD, Intel HD 4600 Graphics</t>
  </si>
  <si>
    <t>EI319</t>
  </si>
  <si>
    <t>23" Lenovo All in One Touch Screen PC (10 Point Touch) - Intel Core i5 4590 3.0GHz Processor, 8GB RAM, 1920x1080 Resolution, 128GB SSD, Intel HD 4600 Graphics</t>
  </si>
  <si>
    <t>EI096</t>
  </si>
  <si>
    <t>24 Port Switch</t>
  </si>
  <si>
    <t>24" Flat Panel Display Screen (iiyama E2480HS)</t>
  </si>
  <si>
    <t>EI242</t>
  </si>
  <si>
    <t>24" TFT Monitor - 1920x1080 Resolution Full HD, HDMI, VGA, DVI Connections</t>
  </si>
  <si>
    <t>32" LG Flat Panel Display Screen (32SM5KD)</t>
  </si>
  <si>
    <t>EI245</t>
  </si>
  <si>
    <t>32" Liyama Touch Screen -1920x1080 Resolution Full HD, 16:9 Aspect Ratio, HDMI, VGA, DVI, USB Connections, 2 x 8W Inbuilt Speakers</t>
  </si>
  <si>
    <t>32" Samsung Flat Panel Display Screen (ME32C)</t>
  </si>
  <si>
    <t>EI234</t>
  </si>
  <si>
    <t>32" Samsung LED Backlit Display - 1920x1080 Resolution Full HD, 16:9 Aspect Ratio, HDMI, VGA, USB Connections, 2 x 10W Inbuilt Speakers</t>
  </si>
  <si>
    <t>EI235</t>
  </si>
  <si>
    <t>40" Samsung LED Backlit Display - 1920x1080 Resolution Full HD, 16:9 Aspect Ratio, HDMI, VGA, USB Connections, 2 x10W Inbuilt Speakers</t>
  </si>
  <si>
    <t>EI315</t>
  </si>
  <si>
    <t>42" Liyama Touch Screen (6 Point Touch) - 1920x1080 Resolution Full HD, 16:9 Aspect Ratio, HDMI, VGA, DVI, USB Connections, 2 x 8W Inbuilt Speakers</t>
  </si>
  <si>
    <t>43" LG Flat Panel Display Screen (43SM5KD)</t>
  </si>
  <si>
    <t>EI333</t>
  </si>
  <si>
    <t>46" Digital Touch Pillar (Portrait) - 46" Touch Screen, Resolution 1080x1920, Intel Core i3 2.3GHz Processor, HDMI Connections</t>
  </si>
  <si>
    <t>EI247</t>
  </si>
  <si>
    <t>46" Liyama Touch Screen (6 Point Touch) - 1920x1080 Resolution Full HD, 16:9 Aspect Ratio, HDMI, VGA, DVI, USB Connections, 2 x 12W Inbuilt Speakers</t>
  </si>
  <si>
    <t>EI296</t>
  </si>
  <si>
    <t>46" Samsung LED Backlit Display - 1920 x 1080 Resolution Full HD, 16:9 Aspect Ratio, HDMI, VGA, DVI Connections, 2 x10W Inbuilt Speakers</t>
  </si>
  <si>
    <t>49" Touchscreen [Requires Laptop]</t>
  </si>
  <si>
    <t>EI298</t>
  </si>
  <si>
    <t>50" Sharp LED Backlit Display - 1920x1080 Resolution Full HD, 16:9 Aspect Ratio, HDMI, VGA, USB Connections, 2 x 15W Inbuilt Speakers</t>
  </si>
  <si>
    <t>EI309</t>
  </si>
  <si>
    <t>55" LG 4K LED Display - 3840 x 2160 4K Resolution, 16:9 Aspect Ratio, HDMI, USB Connections, 2 x 10W Inbuilt Speakers</t>
  </si>
  <si>
    <t>55" LG Flat Panel Display Screen (55SM5KC/SM5KE)</t>
  </si>
  <si>
    <t>EI248</t>
  </si>
  <si>
    <t>55" Liyama Touch Screen (6 Point Touch) -1920x1080 Resolution Full HD, 16:9 Aspect Ratio, HDMI, VGA, DVI, USB Connections, 2 x 12W Inbuilt Speakers</t>
  </si>
  <si>
    <t>55" Touchscreen [Requires Laptop]</t>
  </si>
  <si>
    <t>EI236</t>
  </si>
  <si>
    <t>60" Sharp LED Backlit Display - 1920x1080 Resolution Full HD, 16:9 Aspect Ratio, HDMI, VGA, USB Connections, 2 x 15W Inbuilt Speakers</t>
  </si>
  <si>
    <t>65" LG Flat Panel Display Screen (65UH5C)</t>
  </si>
  <si>
    <t>EI310</t>
  </si>
  <si>
    <t>65" Samsung LED Backlit Display - 1920x1080 Resolution Full HD, 16:9 Aspect Ratio, HDMI, VGA, DVI, USB Connections, NO SPEAKERS</t>
  </si>
  <si>
    <t>EI300</t>
  </si>
  <si>
    <t>70" Sharp LED Backlit Display - 1920x1080 Resolution Full HD, 16:9 Aspect Ratio, HDMI, VGA, USB Connections, 2 x 10W Inbuilt Speakers</t>
  </si>
  <si>
    <t>EI311</t>
  </si>
  <si>
    <t>75" LG 4K LED Display - 3840 x 2160 4K Resolution Full HD, 16:9 Aspect Ratio, HDMI, USB3, USB 2</t>
  </si>
  <si>
    <t>75" LG Flat Panel Display Screen (75UM3C/UH5E)</t>
  </si>
  <si>
    <t>EI009</t>
  </si>
  <si>
    <t>8 Port Security Router</t>
  </si>
  <si>
    <t>EI302</t>
  </si>
  <si>
    <t>80" Sharp LED Backlit Display - 1920x1080 Resolution Full HD, 16:9 Aspect Ratio, HDMI, VGA, USB Connections, 2 x 10W Inbuilt Speakers</t>
  </si>
  <si>
    <t>86" LG Flat Panel Display Screen</t>
  </si>
  <si>
    <t>EI303</t>
  </si>
  <si>
    <t>90" NEC LED Backlit Display - 1920x1080 Resolution Full HD, 16:9 Aspect Ratio, HDMI, VGA, DVI Connections, 2 x 10W Inbuilt Speakers</t>
  </si>
  <si>
    <t>EI304</t>
  </si>
  <si>
    <t>95" Samsung LED Backlit Display - 1920x1080 Resolution Full HD, 16:9 Aspect Ratio, HDMI, VGA, DVI Connections, 2 x 10W Inbuilt Speakers</t>
  </si>
  <si>
    <t>98" LG Flat Panel Display Screen (98LS95A/LS95D)</t>
  </si>
  <si>
    <t>EI305</t>
  </si>
  <si>
    <t>98" NEC 4K LED Display - 3840x2160 4K Resolution, 16:9 Aspect Ratio, 4 x HDMI, 1 x Display Port(with HDCO), 2 x DVI-D</t>
  </si>
  <si>
    <t>EI56</t>
  </si>
  <si>
    <t>CAT 5 Cabling</t>
  </si>
  <si>
    <t>CAT 5 Cabling - 10 metres</t>
  </si>
  <si>
    <t>CAT 5 Cabling - 15 metres</t>
  </si>
  <si>
    <t>EI60</t>
  </si>
  <si>
    <t>CAT 5 Cabling - 20 metres</t>
  </si>
  <si>
    <t>EI097</t>
  </si>
  <si>
    <t>CAT 5 Cabling - 40 metres</t>
  </si>
  <si>
    <t>CAT 5 Cabling - 5 metres</t>
  </si>
  <si>
    <t>E157B</t>
  </si>
  <si>
    <t>CAT 5 Cabling - 5 metres PACKAGE FOC</t>
  </si>
  <si>
    <t>EI098</t>
  </si>
  <si>
    <t>CAT 5 Cabling - 60 metres</t>
  </si>
  <si>
    <t>EI321</t>
  </si>
  <si>
    <t>Christie 7K Projector</t>
  </si>
  <si>
    <t>EI075</t>
  </si>
  <si>
    <t>Conference Phone</t>
  </si>
  <si>
    <t>EI163</t>
  </si>
  <si>
    <t>Coupler</t>
  </si>
  <si>
    <t>EI62</t>
  </si>
  <si>
    <t>Digital Reception Phone</t>
  </si>
  <si>
    <t>EI017</t>
  </si>
  <si>
    <t>Engineer Support</t>
  </si>
  <si>
    <t>EI054</t>
  </si>
  <si>
    <t>Fax machine - hire only</t>
  </si>
  <si>
    <t>EI080</t>
  </si>
  <si>
    <t>EI342</t>
  </si>
  <si>
    <t>HDMI Splitter - 2 Channel</t>
  </si>
  <si>
    <t>EI202</t>
  </si>
  <si>
    <t>High End Specification Laptop - Intel Core i7 2.2Ghz, 8GB RAM, 1TB HD, Blu-Ray, 17" LED Screen</t>
  </si>
  <si>
    <t>EI205</t>
  </si>
  <si>
    <t>High End Specification PC - Intel Core i7 Processor 3.4Ghz,16GB RAM DDR3, 1TB eSata Drive, 2GB nVidia GTX 670, HDMI, DVI-D Display Port</t>
  </si>
  <si>
    <t>EI224</t>
  </si>
  <si>
    <t>HP A3 Colour Printer - 27ppm, 160MB Memory, 600x600 DPI, RJ45, Parallel 2 Connections</t>
  </si>
  <si>
    <t>EI222</t>
  </si>
  <si>
    <t>HP A4 Colour Printer - 18ppm, 160MB Memory, 128MB, 600x600 DPI, RJ45, USB Connections</t>
  </si>
  <si>
    <t>EI225</t>
  </si>
  <si>
    <t>HP A4 Mono (Black &amp; White) 35ppm, 128MB Memory, 1200x1200 DPI, RJ45, RJ11, USB Connections</t>
  </si>
  <si>
    <t>EI216</t>
  </si>
  <si>
    <t>iMac 21.5" - Core i5 3.06Ghz, 4GB RAM, 500GB Super Drive, DVDRW Drive, 21" Screen</t>
  </si>
  <si>
    <t>EI218</t>
  </si>
  <si>
    <t>iMac 27" - Intel Core i5 Quad Core 2.66Ghz, 4GB RAM, 1TB Super Drive, DVDRW Drive, 27" Screen</t>
  </si>
  <si>
    <t>EI343</t>
  </si>
  <si>
    <t>Intel NUC Rock Canyon - Intel Core i3 5010U 2.1GHz, 8GM Ram, 240GB Sata SSD,Intel HD 5500</t>
  </si>
  <si>
    <t>EI208</t>
  </si>
  <si>
    <t>iPad 3 - 9.7" LED Retina Multi Touch display, 16GB Flash Drive, Wi-Fi, Bluetooth, Front and rear camera</t>
  </si>
  <si>
    <t>EI281</t>
  </si>
  <si>
    <t>iPad 4 - 9.7" LED Retina Multi Touch display, 16GB Flash Drive, Wi-Fi, Bluetooth, Front and rear camera</t>
  </si>
  <si>
    <t>EI283</t>
  </si>
  <si>
    <t>iPad Air - 9.7" LED Retina Multi Touch display, 16GB Flash Drive, Wi-Fi/3G Connectivity</t>
  </si>
  <si>
    <t>iPad Air 2 (Apple 32GB)</t>
  </si>
  <si>
    <t>EI284</t>
  </si>
  <si>
    <t>iPad Air 2- 9.7" LED Retina Multi Touch display, 16GB Flash Drive, Wi-Fi/3G Connectivity</t>
  </si>
  <si>
    <t>EI285</t>
  </si>
  <si>
    <t>iPad Counter Mount (Desk Stand) Black &amp; White - Suitable for iPads 2, 3, 4, iPad Air &amp; iPad Air 2</t>
  </si>
  <si>
    <t>iPad Floor Stand (Lockable)</t>
  </si>
  <si>
    <t>EI286</t>
  </si>
  <si>
    <t>iPad Moonbase (Desk Stand) Black &amp; White - Suitable for iPad4, iPad Air &amp; iPad Air 2</t>
  </si>
  <si>
    <t>EI274</t>
  </si>
  <si>
    <t>iPad Stand - ITR iPad Exhibition Hub</t>
  </si>
  <si>
    <t>EI288</t>
  </si>
  <si>
    <t>iPad Viewing Station</t>
  </si>
  <si>
    <t>EI046</t>
  </si>
  <si>
    <t>ISDN Router</t>
  </si>
  <si>
    <t>EI079</t>
  </si>
  <si>
    <t>Keyboard</t>
  </si>
  <si>
    <t>EI214</t>
  </si>
  <si>
    <t>Mac Mini - Intel Core i5 2.5GHz, 4GB RAM, 500GB, AMD Radeon HD 6630M, 256MB (HDMI, USB, Thunderbolt Connections)</t>
  </si>
  <si>
    <t>EI292</t>
  </si>
  <si>
    <t>Mac Mini - Intel Core i7 2.3GHz, 16GB, 250GB SSID, Intel HD 4000 1GB (HDMI, USB, Thunderbolt Connections)</t>
  </si>
  <si>
    <t>EI293</t>
  </si>
  <si>
    <t>Mac Pro Westmere - 8 Core, 2 x 2.4GHz Quad CPU's, 8 GB DDR, 1TB HD, Radeon HD 5770 1GB</t>
  </si>
  <si>
    <t>EI294</t>
  </si>
  <si>
    <t>Mac Pro6 Core Cylinder - 86Core, Intel Xeon E5 3.5GHz, 16GB DDR3, 256GB SSD, Dual AMD Fire Pro D550 GPU</t>
  </si>
  <si>
    <t>EI211</t>
  </si>
  <si>
    <t>MacBook Pro 15" Retina- Intel Core 2.0Ghz, 8GB, 251GB Pcle SSID, SD Card Slot, Intel Iris Pro 1536MB Dynamic VRAM</t>
  </si>
  <si>
    <t>EI213</t>
  </si>
  <si>
    <t>MacBook Pro 17" - Quad Core i7 2.4Ghz, 4GB RAM, 750GB HD, DVDRW Drive, 17" TFT Wide Screen</t>
  </si>
  <si>
    <t>EI336</t>
  </si>
  <si>
    <t>Media Player</t>
  </si>
  <si>
    <t>EI201</t>
  </si>
  <si>
    <t>Mid Range Specification Laptop - Intel Core i5 2.6Ghz, 4GB RAM, 1024GB HD, DVDRW Drive, 15.6" TFT Screen, MS Office 2010 Included</t>
  </si>
  <si>
    <t>EI204</t>
  </si>
  <si>
    <t>Mid Range Specification PC - Intel Core i5 2.4Ghz, 4GB RAM, 500GB HD, DVDRW Drive</t>
  </si>
  <si>
    <t>EI338</t>
  </si>
  <si>
    <t>Parabella Stand</t>
  </si>
  <si>
    <t>PDQ Machine Hire</t>
  </si>
  <si>
    <t>EI320</t>
  </si>
  <si>
    <t>Sanyo 3000 Lumen Projector</t>
  </si>
  <si>
    <t>Shelf for Unicol TV Stand (Stand Supplied Separatley)</t>
  </si>
  <si>
    <t>2712-01</t>
  </si>
  <si>
    <t>Standard Phone Handset</t>
  </si>
  <si>
    <t>EI332</t>
  </si>
  <si>
    <t>T10 42" Touch Screen Pillar (Portrait) - 1080x1920 Resolution, Intel Core 2 Duo 1.8GHz, 2GB RAM, 80GB HD, 1 x USB2 Connections</t>
  </si>
  <si>
    <t>EI334</t>
  </si>
  <si>
    <t>T11 42" Touch Screen Pedestal (Landscape) - 1920x1080 Resolution, Intel Core 2 Duo 1.8GHz Processor, 2GB RAM, 80GB HD, 1 x USB2 Connection</t>
  </si>
  <si>
    <t>EI339</t>
  </si>
  <si>
    <t>Tableau Stand</t>
  </si>
  <si>
    <t>EI268</t>
  </si>
  <si>
    <t>The Chameleon SLK - 19" Touch Screen, 1920x1080 Resolution, Intel Core 2 Duo 1.8GHz, 2GB RAM, 80GB HD, 3 x USB2 Connections</t>
  </si>
  <si>
    <t>EI272</t>
  </si>
  <si>
    <t>The i360 (Desk Stand) Black &amp; White - Suitable for iPads 2, 3 &amp; 4</t>
  </si>
  <si>
    <t>EI273</t>
  </si>
  <si>
    <t>The i370 Lockdown (Desk Stand) Black &amp; White - Suitable for iPads 2, 3 &amp; 4</t>
  </si>
  <si>
    <t>EI269</t>
  </si>
  <si>
    <t>The ITR X5  -  19" Touch Screen, 1920x1080 Resolution, Intel Core 2 Duo 1.8GHz, 2GB RAM, 80GB HD, 3 x USB2 Connections</t>
  </si>
  <si>
    <t>TV Stand (Unicol K)</t>
  </si>
  <si>
    <t>EI280</t>
  </si>
  <si>
    <t>Ultra-High End Specification PC - Intel Core i7 Processor 4.0Ghz,32GB RAM, 240GB SSD, nVidia GTX Titan 6GB GSSR5</t>
  </si>
  <si>
    <t>EI337</t>
  </si>
  <si>
    <t>Unicol K Base Stand</t>
  </si>
  <si>
    <t>EI341</t>
  </si>
  <si>
    <t>Unicol Parabella / Unicol K-Base Shelf</t>
  </si>
  <si>
    <t>EI237</t>
  </si>
  <si>
    <t>Video Walls - Standard and bespoke configuration video walls are available, compromising of 42" and 46" panels in 3x3, 4x4, oe bespoke configuration</t>
  </si>
  <si>
    <t>EI275</t>
  </si>
  <si>
    <t>Wi-Fi RDK</t>
  </si>
  <si>
    <t>FCAST1</t>
  </si>
  <si>
    <t>Exhibition sales forecast</t>
  </si>
  <si>
    <t>EXINC</t>
  </si>
  <si>
    <t>Exhibition - Miscellaneous Income</t>
  </si>
  <si>
    <t>REQSER1</t>
  </si>
  <si>
    <t>Exhibition Cleaning</t>
  </si>
  <si>
    <t>REQSER4</t>
  </si>
  <si>
    <t>Exhibition Mark Out</t>
  </si>
  <si>
    <t>REQSER3</t>
  </si>
  <si>
    <t>Exhibition Security and Stewarding</t>
  </si>
  <si>
    <t>REQSER2</t>
  </si>
  <si>
    <t>Waste Removal</t>
  </si>
  <si>
    <t>Contract Cleaning</t>
  </si>
  <si>
    <t>Crowd Control Barriers</t>
  </si>
  <si>
    <t>Disabled Lift - Pav 1 &amp; 2</t>
  </si>
  <si>
    <t>Intelligenece</t>
  </si>
  <si>
    <t>Maintenance</t>
  </si>
  <si>
    <t>Markout</t>
  </si>
  <si>
    <t>Melville Late Night Cover</t>
  </si>
  <si>
    <t>Parking Passes</t>
  </si>
  <si>
    <t>Production-General</t>
  </si>
  <si>
    <t>Ramps - Organisers Offices 1 &amp; 5</t>
  </si>
  <si>
    <t>Shuttle Buses</t>
  </si>
  <si>
    <t>Signage</t>
  </si>
  <si>
    <t>Tensator Barriers</t>
  </si>
  <si>
    <t>Turnstiles</t>
  </si>
  <si>
    <t>Visitor Management</t>
  </si>
  <si>
    <t>Waste Disposal</t>
  </si>
  <si>
    <t>5685370</t>
  </si>
  <si>
    <t>Bacon, Lettuce and Tomato Sandwhich on Granary Bread</t>
  </si>
  <si>
    <t>519081</t>
  </si>
  <si>
    <t>Ham Hock &amp; Chunky Egg Sandwich</t>
  </si>
  <si>
    <t>HAM</t>
  </si>
  <si>
    <t>Ham Salad Sandwich on Granary Bread</t>
  </si>
  <si>
    <t>5366078</t>
  </si>
  <si>
    <t>Mature Cheddar Cheese Ploughmans on Granary Bread</t>
  </si>
  <si>
    <t>519204</t>
  </si>
  <si>
    <t>Minted Chicken Tikka Rustic Baguette</t>
  </si>
  <si>
    <t>504116</t>
  </si>
  <si>
    <t>Mozzarella &amp; Tomato Granary Rustic Baguette</t>
  </si>
  <si>
    <t>5336835</t>
  </si>
  <si>
    <t>Prawn Mayonnaise, Wholemeal Bread sandwich</t>
  </si>
  <si>
    <t>4077788</t>
  </si>
  <si>
    <t>Roast Chicken Salad Sandwich on Granary Bread</t>
  </si>
  <si>
    <t>518473</t>
  </si>
  <si>
    <t>Sandwich Farmhouse New Yorker</t>
  </si>
  <si>
    <t>5041161</t>
  </si>
  <si>
    <t>VEGAN Coronation Chickpea Sandwich on Granary Bread</t>
  </si>
  <si>
    <t>504115</t>
  </si>
  <si>
    <t>VEGAN Sweet &amp; Spicy Pakora Sandwhich on White Bread</t>
  </si>
  <si>
    <t>519203</t>
  </si>
  <si>
    <t>VEGGIE New Yorker Sandwich</t>
  </si>
  <si>
    <t>3574979</t>
  </si>
  <si>
    <t>Ham and Cheddar Cheese on Granary Bread</t>
  </si>
  <si>
    <t>431376</t>
  </si>
  <si>
    <t>Mature Cheddar Cheese Ploughman's Sandwhich on Granary Bread</t>
  </si>
  <si>
    <t>431375</t>
  </si>
  <si>
    <t>431345</t>
  </si>
  <si>
    <t>Tuna &amp; Sweetcorn on Oatmeal Bread</t>
  </si>
  <si>
    <t>431365</t>
  </si>
  <si>
    <t>Chicken Caeser Salad in White Tortilla Wrap</t>
  </si>
  <si>
    <t>6094133</t>
  </si>
  <si>
    <t>Chunky egg roll (gluten free) (v)</t>
  </si>
  <si>
    <t>4195839</t>
  </si>
  <si>
    <t>Dirty Jack - Vegan Wrap</t>
  </si>
  <si>
    <t>6484893</t>
  </si>
  <si>
    <t>Falafel &amp; Yoghurt in White Tortilla Wrap (v)</t>
  </si>
  <si>
    <t>4298253</t>
  </si>
  <si>
    <t>Flatbread Cajun Chicken</t>
  </si>
  <si>
    <t>3234431</t>
  </si>
  <si>
    <t>Houmous &amp; vegetable Crunch in White Tortilla Wrap (vegan)</t>
  </si>
  <si>
    <t>3697985</t>
  </si>
  <si>
    <t>Sub Roll Cheddar Ploughmans</t>
  </si>
  <si>
    <t>3703356</t>
  </si>
  <si>
    <t>Tuna Nicoise Sub Roll</t>
  </si>
  <si>
    <t>3323393</t>
  </si>
  <si>
    <t>Tuna Sweetcorn Oatmeal Roll (gluten free)</t>
  </si>
  <si>
    <t>4275839</t>
  </si>
  <si>
    <t>Wrap Mozzarella and Tomato.</t>
  </si>
  <si>
    <t>SUIRFOR</t>
  </si>
  <si>
    <t>Revised Suites Forecast</t>
  </si>
  <si>
    <t>SUITFOR</t>
  </si>
  <si>
    <t>Suites Forecast</t>
  </si>
  <si>
    <t>4279718</t>
  </si>
  <si>
    <t>Asian lamb samosa with coriander and mango yoghurt</t>
  </si>
  <si>
    <t>5892553</t>
  </si>
  <si>
    <t>Asparagus, wild mushroom and tarragon tartlets</t>
  </si>
  <si>
    <t>5944837</t>
  </si>
  <si>
    <t>Baby mozzarella, cherry tomato, basil and marinated pepper skewers</t>
  </si>
  <si>
    <t>4163527</t>
  </si>
  <si>
    <t>Baked cheesecake with orange syrup</t>
  </si>
  <si>
    <t>4448462</t>
  </si>
  <si>
    <t>Beef bresaola with Dolcelatte &amp; rocket</t>
  </si>
  <si>
    <t>4513728</t>
  </si>
  <si>
    <t>Beetroot cured salmon on savoury scones with lime creme fraiche</t>
  </si>
  <si>
    <t>4333801</t>
  </si>
  <si>
    <t>Chicken liver parfait on savoury scones with smashed apple chutney</t>
  </si>
  <si>
    <t>4394147</t>
  </si>
  <si>
    <t>Chicken, leek and Gruyere knot</t>
  </si>
  <si>
    <t>6077713</t>
  </si>
  <si>
    <t>Classic bakewell slice</t>
  </si>
  <si>
    <t>6042801</t>
  </si>
  <si>
    <t>Coffee tiramisu choux buns with white chocolate</t>
  </si>
  <si>
    <t>6001849</t>
  </si>
  <si>
    <t>Courgette, red pepper and halloumi cheese skewers scented with thyme</t>
  </si>
  <si>
    <t>5870345</t>
  </si>
  <si>
    <t>Deep fried Cornish Yarg with apricot and ginger chutney</t>
  </si>
  <si>
    <t>4411878</t>
  </si>
  <si>
    <t>Duck spring rolls with plum and sesame dip</t>
  </si>
  <si>
    <t>5987457</t>
  </si>
  <si>
    <t>Fig and goats cheese parcels</t>
  </si>
  <si>
    <t>5783165</t>
  </si>
  <si>
    <t>Fire shrimp and prawn profiterole cocktail, vodka and tabasco dressing</t>
  </si>
  <si>
    <t>4367460</t>
  </si>
  <si>
    <t>Honey and smoked paprika glazed chicken skewers with sour cream dip</t>
  </si>
  <si>
    <t>4531644</t>
  </si>
  <si>
    <t>Japanese filo prawns with sweet chilli dipping</t>
  </si>
  <si>
    <t>118305</t>
  </si>
  <si>
    <t>Lemon Drizzle Cake</t>
  </si>
  <si>
    <t>5819285</t>
  </si>
  <si>
    <t>Marinated jalapeno peppers filled with cream cheese</t>
  </si>
  <si>
    <t>5972098</t>
  </si>
  <si>
    <t>Mini poppadums with papaya relish, mint sauce and mango chutney</t>
  </si>
  <si>
    <t>5673372</t>
  </si>
  <si>
    <t>Onion Bhaji, vegetable samosas &amp;  masala raita</t>
  </si>
  <si>
    <t>4430595</t>
  </si>
  <si>
    <t>Oriental duck salad in baby gem leaf</t>
  </si>
  <si>
    <t>4251553</t>
  </si>
  <si>
    <t>Panko crumb and black sesame chicken with rocket mayonnaise</t>
  </si>
  <si>
    <t>5716350</t>
  </si>
  <si>
    <t>Panko crumb and sesame crusted salmon fingers, roasted pepper and wasabi mayonnaise</t>
  </si>
  <si>
    <t>3791732</t>
  </si>
  <si>
    <t>Pork, apple and leek chipolatas with red onion marmalade</t>
  </si>
  <si>
    <t>5698560</t>
  </si>
  <si>
    <t>Prawn cocktail on baby gem leaf with spiced brandy and tomato sauce</t>
  </si>
  <si>
    <t>5854874</t>
  </si>
  <si>
    <t>Roasted baby potatoes with rosemary, Halen Mon sea salt and wholegrain mustard mayo</t>
  </si>
  <si>
    <t>5909105</t>
  </si>
  <si>
    <t>Savoury chive scones with Shropshire blue cheese and onion chutney</t>
  </si>
  <si>
    <t>4381769</t>
  </si>
  <si>
    <t>Skewered Galia melon with chorizo</t>
  </si>
  <si>
    <t>4347639</t>
  </si>
  <si>
    <t>Smoked ham and Talegio cheese tartlets</t>
  </si>
  <si>
    <t>5739968</t>
  </si>
  <si>
    <t>Smoked mackerel bruschetta with rocket, basil and marinated tomatoes</t>
  </si>
  <si>
    <t>5799679</t>
  </si>
  <si>
    <t>Smoked salmon and crab parcel with lemon and dill mayonnaise</t>
  </si>
  <si>
    <t>3230645</t>
  </si>
  <si>
    <t>Smoked Trout Fillet and Asparagus Tartlet</t>
  </si>
  <si>
    <t>5481537</t>
  </si>
  <si>
    <t>Spiced lamb kofta with mint tzatziki</t>
  </si>
  <si>
    <t>6091721</t>
  </si>
  <si>
    <t>Strawberry and Charentais melon skewers, balsamic and basil syrup</t>
  </si>
  <si>
    <t>4680093</t>
  </si>
  <si>
    <t>Tempura calamari with sweet chilli dipping sauce</t>
  </si>
  <si>
    <t>4480920</t>
  </si>
  <si>
    <t>Teriyaki salmon and green pepper kebabs</t>
  </si>
  <si>
    <t>4463350</t>
  </si>
  <si>
    <t>Tiger prawn tail with honeydew melon, lemon and poppy seed dressing</t>
  </si>
  <si>
    <t>6019100</t>
  </si>
  <si>
    <t>Treacle and marmalade tartlets</t>
  </si>
  <si>
    <t>5929844</t>
  </si>
  <si>
    <t>Vegetable spring rolls with sweet and sour dipping sauce</t>
  </si>
  <si>
    <t>FS</t>
  </si>
  <si>
    <t>Finger Buffet x 6 items plus sandwiches</t>
  </si>
  <si>
    <t>F8</t>
  </si>
  <si>
    <t>Finger Buffet x 8 items plus sandwiches</t>
  </si>
  <si>
    <t>5510650</t>
  </si>
  <si>
    <t>Baby potato salad with tarragon and rocket pesto</t>
  </si>
  <si>
    <t>5747575</t>
  </si>
  <si>
    <t>Baked apple and blackberry crumble with pouring  cream</t>
  </si>
  <si>
    <t>4059506</t>
  </si>
  <si>
    <t>Baked filo crown with a ratatouille of vegetables, herb foccacia crumble and roast tomato sauce</t>
  </si>
  <si>
    <t>4022871</t>
  </si>
  <si>
    <t>Baked mackerel fillets with vanilla sea salt, dill &amp; lemon grass sauce, stir fried greens and cherry tomatoes</t>
  </si>
  <si>
    <t>5703192</t>
  </si>
  <si>
    <t>Baked Vanilla Cheesecake Library</t>
  </si>
  <si>
    <t>5399757</t>
  </si>
  <si>
    <t>Basmati and wild rice with chick peas and herbs</t>
  </si>
  <si>
    <t>3639299</t>
  </si>
  <si>
    <t>Beef in plum &amp; ginger sauce, with stir fry vegetables and sesame flavoured noodles</t>
  </si>
  <si>
    <t>3686518</t>
  </si>
  <si>
    <t>Beef lasagne, layered with spinach and vine tomatoes, glazed with Parmesan Reggiano</t>
  </si>
  <si>
    <t>4810165</t>
  </si>
  <si>
    <t>Beefeater tomatoes filled with spring vegetables, feta, couscous, tomato basil jus</t>
  </si>
  <si>
    <t>3708069</t>
  </si>
  <si>
    <t>Blade of beef bourguignon, with roasted onions, button mushrooms, smoked bacon and parsley</t>
  </si>
  <si>
    <t>3662987</t>
  </si>
  <si>
    <t>Braised beef goulash with hot paprika, roasted peppers, thyme and smoked sea salt dumplings</t>
  </si>
  <si>
    <t>3574706</t>
  </si>
  <si>
    <t>Braised lamb shepherds pie, winter root vegetables, cheddar and rosemary crunchy mash</t>
  </si>
  <si>
    <t>5344214</t>
  </si>
  <si>
    <t>Braised long grain rice with olive oil</t>
  </si>
  <si>
    <t>5765760</t>
  </si>
  <si>
    <t>Bread and butter pudding with orange, sultanas and caramel sauce Anglaise</t>
  </si>
  <si>
    <t>3864688</t>
  </si>
  <si>
    <t>Breast and leg of chicken coq au vin style, with roasted button mushrooms, baby onion, smoked bacon and red wine sauce</t>
  </si>
  <si>
    <t>5459183</t>
  </si>
  <si>
    <t>Brown rice and long grain rice with spring onion</t>
  </si>
  <si>
    <t>5819221</t>
  </si>
  <si>
    <t>Buttered carrots, leeks, snow peas and parsley</t>
  </si>
  <si>
    <t>4318219</t>
  </si>
  <si>
    <t>Champ mash potatoes with spring opnion and leek</t>
  </si>
  <si>
    <t>4166512</t>
  </si>
  <si>
    <t>Char grilled pumpkin and sage pasta bake with spinach and Dolcelatte cheese</t>
  </si>
  <si>
    <t>4220217</t>
  </si>
  <si>
    <t>Chick pea, chilli and coriander fritter, purple sprouting broccoli, coconut and lentil sauce</t>
  </si>
  <si>
    <t>5526705</t>
  </si>
  <si>
    <t>Coleslaw with red cabbage, celeriac, beetroot, wholegrain mustard and fresh herbs</t>
  </si>
  <si>
    <t>4409065</t>
  </si>
  <si>
    <t>Farfalle pasta, olive oli &amp; red &amp; yellow peppers</t>
  </si>
  <si>
    <t>5685100</t>
  </si>
  <si>
    <t>Fresh fruit salad with elderflower syrup and fresh cream</t>
  </si>
  <si>
    <t>3884958</t>
  </si>
  <si>
    <t>Garlic and lemon marinated chicken tikka masala sauce with naan bread</t>
  </si>
  <si>
    <t>5693689</t>
  </si>
  <si>
    <t>Glazed lemon tart with strawberries</t>
  </si>
  <si>
    <t>5675439</t>
  </si>
  <si>
    <t>Individual chocolate and raspberry tart with vanilla cream</t>
  </si>
  <si>
    <t>5567105</t>
  </si>
  <si>
    <t>Kos lettuce and baby gem salad,Parmesan shavings, garlic croutons and Caesar dressing</t>
  </si>
  <si>
    <t>4048294</t>
  </si>
  <si>
    <t>Leek, parsnip and woodland mushrooms hot pot, topped with savoury potatoes</t>
  </si>
  <si>
    <t>5630348</t>
  </si>
  <si>
    <t>Lemon and coriander couscous, roasted butternut squash, lemon and chilli oil</t>
  </si>
  <si>
    <t>5475214</t>
  </si>
  <si>
    <t>Lemon scented couscous with coriander</t>
  </si>
  <si>
    <t>5644483</t>
  </si>
  <si>
    <t>Mixed salad leaves with cucumber, peppers, tomatoes and house dressing</t>
  </si>
  <si>
    <t>5607591</t>
  </si>
  <si>
    <t>Orzo pasta salad with baby spinach, flaked almonds and spring onion</t>
  </si>
  <si>
    <t>4180945</t>
  </si>
  <si>
    <t>Paneer cheese and sweet potato aromatic curry</t>
  </si>
  <si>
    <t>4387231</t>
  </si>
  <si>
    <t>Pasta shells with olive oil, roasted fennel and sweet potato</t>
  </si>
  <si>
    <t>4552883</t>
  </si>
  <si>
    <t>Penne pasta with rocket pesto and roasted butternut squash</t>
  </si>
  <si>
    <t>5545761</t>
  </si>
  <si>
    <t>Plum and cherry tomato salad with feta, basil, red onion and olive oil</t>
  </si>
  <si>
    <t>4312385</t>
  </si>
  <si>
    <t>Pork, apple and leek sausages, red onion marmalade, roasted courgettes and red wine sauce</t>
  </si>
  <si>
    <t>5490723</t>
  </si>
  <si>
    <t>Quinoa pilau with caramelised onion, pine nuts and cherry tomatoes</t>
  </si>
  <si>
    <t>4342040</t>
  </si>
  <si>
    <t>Roasted baby potatoes with rosemary, Halen Mon sea salt</t>
  </si>
  <si>
    <t>3997809</t>
  </si>
  <si>
    <t>Roasted salmon and prawn thai green curry, long green beans, spring onion and fresh coriander</t>
  </si>
  <si>
    <t>4035238</t>
  </si>
  <si>
    <t>Roasted thyme and garlic butternut squash, pea and mint risotto, rocket and basil pesto</t>
  </si>
  <si>
    <t>584609</t>
  </si>
  <si>
    <t>Salmon, prawn and haddock fish pie, peas, leeks and Warwickshire cheddar crunchy mash</t>
  </si>
  <si>
    <t>4374599</t>
  </si>
  <si>
    <t>Sea salt and olive oil roasted jacket potatoes</t>
  </si>
  <si>
    <t>3985843</t>
  </si>
  <si>
    <t>Seafood paella with prawns, mussels, squid and red snapper, saffron rice, chorizo sausage, finished with lemon and flat leaf parsley</t>
  </si>
  <si>
    <t>3623871</t>
  </si>
  <si>
    <t>Slow cooked lamb with smoked paprika, roasted bell peppers and gnocchi</t>
  </si>
  <si>
    <t>3752847</t>
  </si>
  <si>
    <t>Slow cooked pork buried in Somerset cider sauce, roasted apples and chestnut mushrooms</t>
  </si>
  <si>
    <t>3815717</t>
  </si>
  <si>
    <t>Slow roasted marinated pork belly glazed with sweet chilli, with stir fried peppers, ginger, spring onion and plum sauce</t>
  </si>
  <si>
    <t>4235205</t>
  </si>
  <si>
    <t>Steamed broccoli and cauliflower</t>
  </si>
  <si>
    <t>4282477</t>
  </si>
  <si>
    <t>Steamed courgettes, green beans and peppers</t>
  </si>
  <si>
    <t>4298552</t>
  </si>
  <si>
    <t>Steamed greens, cabbage, leeks and peas, olive oil, sea salt and cracked pepper</t>
  </si>
  <si>
    <t>5791505</t>
  </si>
  <si>
    <t>Steamed jam sponge wuth vanilla custard</t>
  </si>
  <si>
    <t>4355065</t>
  </si>
  <si>
    <t>Steamed new potatoes with tarragon and lemon oil</t>
  </si>
  <si>
    <t>5735055</t>
  </si>
  <si>
    <t>Sticky toffee pudding with butterscotch sauce</t>
  </si>
  <si>
    <t>4273735</t>
  </si>
  <si>
    <t>Stir fried vegetables seasoned with sesame oil</t>
  </si>
  <si>
    <t>5779003</t>
  </si>
  <si>
    <t>Strips of chicken, roast tomato and tarragon sauce, chick peas and toulouse sausage</t>
  </si>
  <si>
    <t>5084235</t>
  </si>
  <si>
    <t>Strips of chicken, wholegrain mustard butternut squash and celeriac</t>
  </si>
  <si>
    <t>3597685</t>
  </si>
  <si>
    <t>Strips of lamb simmered in mint &amp; redcurrant sauve, caramelised button onions, peas &amp; leeks</t>
  </si>
  <si>
    <t>3724338</t>
  </si>
  <si>
    <t>Strips of pork in Cajun onion sauce, roasted sweet potato and fresh coriander</t>
  </si>
  <si>
    <t>5594875</t>
  </si>
  <si>
    <t>Tabbouleh salad with cracked wheat, cherry tomatoes, lemon, mint and parsley</t>
  </si>
  <si>
    <t>4076204</t>
  </si>
  <si>
    <t>Thai aubergine and butternut squash yellow curry with toasted almonds and fresh basil</t>
  </si>
  <si>
    <t>5665798</t>
  </si>
  <si>
    <t>Tiramisu with biscotti biscuits</t>
  </si>
  <si>
    <t>4197304</t>
  </si>
  <si>
    <t>Woodland mushroom and spinach lasagne, layered with vine tomatoes, pine nuts and basil, glazed with Tallegio cheese</t>
  </si>
  <si>
    <t>3847501</t>
  </si>
  <si>
    <t>Yellow thai duck with courgettes, basil, cocount milk</t>
  </si>
  <si>
    <t>FB001</t>
  </si>
  <si>
    <t>Fork Buffet Selector</t>
  </si>
  <si>
    <t>Hygiene Complete Package 5 (contains all items in packages 1-4)</t>
  </si>
  <si>
    <t>Hygiene Package 1 (Alcohol handgel, 1 boxes of powder free latex gloves)</t>
  </si>
  <si>
    <t>Hygiene Package 2 (sanitiser spray and 1 blue hygiene roll)</t>
  </si>
  <si>
    <t>Hygiene Package 3 (Portable handwash basin, liquid soap and 1 blue roll)</t>
  </si>
  <si>
    <t>Hygiene Package 4 (1 calibrated temperature probe, 70 antibacterial probe wipes)</t>
  </si>
  <si>
    <t>F2U51</t>
  </si>
  <si>
    <t>Afternoon Tea Package</t>
  </si>
  <si>
    <t>Breakfast Package</t>
  </si>
  <si>
    <t>Feed the Troops Package</t>
  </si>
  <si>
    <t>F2U54</t>
  </si>
  <si>
    <t>Hot Drink Starter Package</t>
  </si>
  <si>
    <t>F2U50</t>
  </si>
  <si>
    <t>No Fuss Networking Package</t>
  </si>
  <si>
    <t>MILK</t>
  </si>
  <si>
    <t>Fresh Milk</t>
  </si>
  <si>
    <t>NESPOD</t>
  </si>
  <si>
    <t>Nespresso Pods</t>
  </si>
  <si>
    <t>SCLG</t>
  </si>
  <si>
    <t>Speciality Coffee - Large</t>
  </si>
  <si>
    <t>SCRG</t>
  </si>
  <si>
    <t>Speciality Coffee - regular</t>
  </si>
  <si>
    <t>STLG</t>
  </si>
  <si>
    <t>Speciality Tea - Large</t>
  </si>
  <si>
    <t>STRG</t>
  </si>
  <si>
    <t>Speciality Tea - regular</t>
  </si>
  <si>
    <t>CCP</t>
  </si>
  <si>
    <t>Cookie &amp; Coffee Package</t>
  </si>
  <si>
    <t>CCPA</t>
  </si>
  <si>
    <t>Cookie &amp; Coffee Package Additional Cups of Coffee</t>
  </si>
  <si>
    <t>DISPCUPSLIDS</t>
  </si>
  <si>
    <t>Disposable Cups and Lids</t>
  </si>
  <si>
    <t>SST</t>
  </si>
  <si>
    <t>Sugar Sticks and Stirrers</t>
  </si>
  <si>
    <t>4720008</t>
  </si>
  <si>
    <t>Tea Regular</t>
  </si>
  <si>
    <t>COFM</t>
  </si>
  <si>
    <t>Nespresso Coffee Machine Hire</t>
  </si>
  <si>
    <t>NESCMH</t>
  </si>
  <si>
    <t>Nespresso Coffee Machine Hire x 100 pods</t>
  </si>
  <si>
    <t>NESCMH15</t>
  </si>
  <si>
    <t>Nespresso Coffee Machine Hire x 150 pods</t>
  </si>
  <si>
    <t>NESCMH25</t>
  </si>
  <si>
    <t>Nespresso Coffee Machine Hire x 250 pods</t>
  </si>
  <si>
    <t>OSCS</t>
  </si>
  <si>
    <t>On Stand Coffee Service</t>
  </si>
  <si>
    <t>OSCSNS</t>
  </si>
  <si>
    <t>On Stand Coffee Service (no staff)</t>
  </si>
  <si>
    <t>PACK2</t>
  </si>
  <si>
    <t>Bespoke Exhibition Pacckage</t>
  </si>
  <si>
    <t>EP2</t>
  </si>
  <si>
    <t>Exhibitor Savings Pack</t>
  </si>
  <si>
    <t>PACK1</t>
  </si>
  <si>
    <t>Organiser Benefits Pack</t>
  </si>
  <si>
    <t>OP</t>
  </si>
  <si>
    <t>Potential Opportunity</t>
  </si>
  <si>
    <t>RI</t>
  </si>
  <si>
    <t>Risk Element</t>
  </si>
  <si>
    <t>ARENA STATISTICS</t>
  </si>
  <si>
    <t>ADULT</t>
  </si>
  <si>
    <t>Adult In Advance</t>
  </si>
  <si>
    <t>Attendance</t>
  </si>
  <si>
    <t>CONCESS</t>
  </si>
  <si>
    <t>Concessions In Advance</t>
  </si>
  <si>
    <t>FOC</t>
  </si>
  <si>
    <t>Free of Charge</t>
  </si>
  <si>
    <t>Attendance - comps</t>
  </si>
  <si>
    <t>CATINC</t>
  </si>
  <si>
    <t>Catering Forecast</t>
  </si>
  <si>
    <t>DAILYATT</t>
  </si>
  <si>
    <t>Daily Attendance Day 1</t>
  </si>
  <si>
    <t>DAILYATT10</t>
  </si>
  <si>
    <t>Daily Attendance Day 10</t>
  </si>
  <si>
    <t>DAILYATT11</t>
  </si>
  <si>
    <t>Daily Attendance Day 11</t>
  </si>
  <si>
    <t>DAILYATT12</t>
  </si>
  <si>
    <t>Daily Attendance Day 12</t>
  </si>
  <si>
    <t>DAILYATT13</t>
  </si>
  <si>
    <t>Daily Attendance Day 13</t>
  </si>
  <si>
    <t>DAILYATT14</t>
  </si>
  <si>
    <t>Daily Attendance Day 14</t>
  </si>
  <si>
    <t>DAILYATT15</t>
  </si>
  <si>
    <t>Daily Attendance Day 15</t>
  </si>
  <si>
    <t>DAILYATT16</t>
  </si>
  <si>
    <t>Daily Attendance Day 16</t>
  </si>
  <si>
    <t>DAILYATT17</t>
  </si>
  <si>
    <t>Daily Attendance Day 17</t>
  </si>
  <si>
    <t>DAILYATT18</t>
  </si>
  <si>
    <t>Daily Attendance Day 18</t>
  </si>
  <si>
    <t>DAILYATT2</t>
  </si>
  <si>
    <t>Daily Attendance Day 2</t>
  </si>
  <si>
    <t>DAILYATT3</t>
  </si>
  <si>
    <t>Daily Attendance Day 3</t>
  </si>
  <si>
    <t>DAILYATT4</t>
  </si>
  <si>
    <t>Daily Attendance Day 4</t>
  </si>
  <si>
    <t>DAILYATT5</t>
  </si>
  <si>
    <t>Daily Attendance Day 5</t>
  </si>
  <si>
    <t>DAILYATT6</t>
  </si>
  <si>
    <t>Daily Attendance Day 6</t>
  </si>
  <si>
    <t>DAILYATT7</t>
  </si>
  <si>
    <t>Daily Attendance Day 7</t>
  </si>
  <si>
    <t>DAILYATT8</t>
  </si>
  <si>
    <t>Daily Attendance Day 8</t>
  </si>
  <si>
    <t>DAILYATT9</t>
  </si>
  <si>
    <t>Daily Attendance Day 9</t>
  </si>
  <si>
    <t>EXHPERS</t>
  </si>
  <si>
    <t>Exhibiting Personnel</t>
  </si>
  <si>
    <t>EXHIBTOT</t>
  </si>
  <si>
    <t>Exhibitor Total</t>
  </si>
  <si>
    <t>EXHIBOS</t>
  </si>
  <si>
    <t>Exhibitors Overseas</t>
  </si>
  <si>
    <t>EXHIBITOR</t>
  </si>
  <si>
    <t>Exhibitors UK</t>
  </si>
  <si>
    <t>EXCOMP</t>
  </si>
  <si>
    <t>Number of Exhibiting Companies</t>
  </si>
  <si>
    <t>STANDS</t>
  </si>
  <si>
    <t>Number of Stands</t>
  </si>
  <si>
    <t>OTHATT</t>
  </si>
  <si>
    <t>Other Attendance</t>
  </si>
  <si>
    <t>VISITOROS</t>
  </si>
  <si>
    <t>Overseas Visitors</t>
  </si>
  <si>
    <t>VISUK</t>
  </si>
  <si>
    <t>Visitors UK</t>
  </si>
  <si>
    <t>VAT 15%</t>
  </si>
  <si>
    <t>Events Ending 1st April 2021 - 31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</si>
</sst>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quot;£&quot;#,##0.00"/>
    <numFmt numFmtId="165" formatCode="dd\-mm"/>
  </numFmts>
  <fonts count="51">
    <font>
      <sz val="11"/>
      <color theme="1"/>
      <name val="Calibri"/>
      <family val="2"/>
      <scheme val="minor"/>
    </font>
    <font>
      <b/>
      <sz val="11"/>
      <color theme="0"/>
      <name val="Calibri"/>
      <family val="2"/>
      <scheme val="minor"/>
    </font>
    <font>
      <b/>
      <sz val="11"/>
      <color theme="1"/>
      <name val="Calibri"/>
      <family val="2"/>
      <scheme val="minor"/>
    </font>
    <font>
      <sz val="12"/>
      <color theme="0"/>
      <name val="Calibri"/>
      <family val="2"/>
      <scheme val="minor"/>
    </font>
    <font>
      <b/>
      <sz val="18"/>
      <color theme="0"/>
      <name val="Calibri"/>
      <family val="2"/>
      <scheme val="minor"/>
    </font>
    <font>
      <sz val="12"/>
      <color theme="1"/>
      <name val="Calibri"/>
      <family val="2"/>
      <scheme val="minor"/>
    </font>
    <font>
      <sz val="14"/>
      <color theme="1"/>
      <name val="Calibri"/>
      <family val="2"/>
      <scheme val="minor"/>
    </font>
    <font>
      <sz val="14"/>
      <color rgb="FFE30613"/>
      <name val="Calibri"/>
      <family val="2"/>
      <scheme val="minor"/>
    </font>
    <font>
      <b/>
      <sz val="14"/>
      <color rgb="FFE30613"/>
      <name val="Calibri"/>
      <family val="2"/>
      <scheme val="minor"/>
    </font>
    <font>
      <b/>
      <sz val="12"/>
      <color rgb="FFE30613"/>
      <name val="Calibri"/>
      <family val="2"/>
      <scheme val="minor"/>
    </font>
    <font>
      <i/>
      <sz val="14"/>
      <color theme="1"/>
      <name val="Calibri"/>
      <family val="2"/>
      <scheme val="minor"/>
    </font>
    <font>
      <b/>
      <sz val="14"/>
      <color rgb="FFE30613"/>
      <name val="Wingdings"/>
      <charset val="2"/>
    </font>
    <font>
      <b/>
      <sz val="18"/>
      <color rgb="FFE30613"/>
      <name val="Calibri"/>
      <family val="2"/>
      <scheme val="minor"/>
    </font>
    <font>
      <b/>
      <sz val="16"/>
      <color theme="0"/>
      <name val="Calibri"/>
      <family val="2"/>
      <scheme val="minor"/>
    </font>
    <font>
      <b/>
      <sz val="16"/>
      <color rgb="FFE30613"/>
      <name val="Calibri"/>
      <family val="2"/>
      <scheme val="minor"/>
    </font>
    <font>
      <b/>
      <sz val="12"/>
      <color theme="1"/>
      <name val="Calibri"/>
      <family val="2"/>
      <scheme val="minor"/>
    </font>
    <font>
      <b/>
      <u/>
      <sz val="12"/>
      <color theme="1"/>
      <name val="Calibri"/>
      <family val="2"/>
      <scheme val="minor"/>
    </font>
    <font>
      <sz val="10"/>
      <color theme="1"/>
      <name val="Calibri"/>
      <family val="2"/>
      <scheme val="minor"/>
    </font>
    <font>
      <b/>
      <sz val="10"/>
      <color theme="1"/>
      <name val="Calibri"/>
      <family val="2"/>
      <scheme val="minor"/>
    </font>
    <font>
      <u/>
      <sz val="11"/>
      <color theme="10"/>
      <name val="Calibri"/>
      <family val="2"/>
      <scheme val="minor"/>
    </font>
    <font>
      <b/>
      <sz val="14"/>
      <color theme="1"/>
      <name val="Calibri"/>
      <family val="2"/>
      <scheme val="minor"/>
    </font>
    <font>
      <b/>
      <sz val="14"/>
      <color theme="0"/>
      <name val="Calibri"/>
      <family val="2"/>
      <scheme val="minor"/>
    </font>
    <font>
      <b/>
      <sz val="12"/>
      <name val="Calibri"/>
      <family val="2"/>
      <scheme val="minor"/>
    </font>
    <font>
      <sz val="13"/>
      <color theme="1"/>
      <name val="Calibri"/>
      <family val="2"/>
      <scheme val="minor"/>
    </font>
    <font>
      <u/>
      <sz val="14"/>
      <color theme="10"/>
      <name val="Calibri"/>
      <family val="2"/>
      <scheme val="minor"/>
    </font>
    <font>
      <b/>
      <sz val="14"/>
      <name val="Calibri"/>
      <family val="2"/>
      <scheme val="minor"/>
    </font>
    <font>
      <b/>
      <sz val="11"/>
      <name val="Calibri"/>
      <family val="2"/>
      <scheme val="minor"/>
    </font>
    <font>
      <b/>
      <i/>
      <sz val="12"/>
      <name val="Calibri"/>
      <family val="2"/>
      <scheme val="minor"/>
    </font>
    <font>
      <sz val="14"/>
      <name val="Calibri"/>
      <family val="2"/>
      <scheme val="minor"/>
    </font>
    <font>
      <sz val="12"/>
      <name val="Calibri"/>
      <family val="2"/>
      <scheme val="minor"/>
    </font>
    <font>
      <sz val="11"/>
      <name val="Calibri"/>
      <family val="2"/>
      <scheme val="minor"/>
    </font>
    <font>
      <sz val="11"/>
      <color theme="0"/>
      <name val="Calibri"/>
      <family val="2"/>
      <scheme val="minor"/>
    </font>
    <font>
      <b/>
      <sz val="12"/>
      <color theme="0"/>
      <name val="Calibri"/>
      <family val="2"/>
      <scheme val="minor"/>
    </font>
    <font>
      <b/>
      <sz val="12"/>
      <color theme="0"/>
      <name val="Avenir 45"/>
    </font>
    <font>
      <sz val="8"/>
      <name val="Calibri"/>
      <family val="2"/>
      <scheme val="minor"/>
    </font>
    <font>
      <sz val="18"/>
      <color rgb="FFE30613"/>
      <name val="Calibri"/>
      <family val="2"/>
      <scheme val="minor"/>
    </font>
    <font>
      <sz val="12"/>
      <color rgb="FFE30613"/>
      <name val="Calibri"/>
      <family val="2"/>
      <scheme val="minor"/>
    </font>
    <font>
      <b/>
      <sz val="14"/>
      <color theme="0" tint="-0.499984740745262"/>
      <name val="Calibri"/>
      <family val="2"/>
      <scheme val="minor"/>
    </font>
    <font>
      <sz val="14"/>
      <color theme="0"/>
      <name val="Calibri"/>
      <family val="2"/>
      <scheme val="minor"/>
    </font>
    <font>
      <sz val="8"/>
      <color theme="1"/>
      <name val="Calibri"/>
      <family val="2"/>
      <scheme val="minor"/>
    </font>
    <font>
      <b/>
      <sz val="16"/>
      <name val="Calibri"/>
      <family val="2"/>
      <scheme val="minor"/>
    </font>
    <font>
      <sz val="10"/>
      <name val="Calibri"/>
      <family val="2"/>
      <scheme val="minor"/>
    </font>
    <font>
      <b/>
      <sz val="9"/>
      <color theme="0"/>
      <name val="Calibri"/>
      <family val="2"/>
      <scheme val="minor"/>
    </font>
    <font>
      <sz val="11"/>
      <color rgb="FFE30613"/>
      <name val="Calibri"/>
      <family val="2"/>
      <scheme val="minor"/>
    </font>
    <font>
      <b/>
      <sz val="11"/>
      <color rgb="FFE30613"/>
      <name val="Calibri"/>
      <family val="2"/>
      <scheme val="minor"/>
    </font>
    <font>
      <b/>
      <sz val="20"/>
      <color theme="0"/>
      <name val="Calibri"/>
      <family val="2"/>
      <scheme val="minor"/>
    </font>
    <font>
      <b/>
      <sz val="18"/>
      <name val="Calibri"/>
      <family val="2"/>
      <scheme val="minor"/>
    </font>
    <font>
      <b/>
      <sz val="20"/>
      <color rgb="FFE30613"/>
      <name val="Calibri"/>
      <family val="2"/>
      <scheme val="minor"/>
    </font>
    <font>
      <u/>
      <sz val="13"/>
      <color theme="10"/>
      <name val="Calibri"/>
      <family val="2"/>
      <scheme val="minor"/>
    </font>
    <font>
      <b/>
      <sz val="10"/>
      <name val="Calibri"/>
      <family val="2"/>
      <scheme val="minor"/>
    </font>
    <font>
      <b/>
      <u/>
      <sz val="10"/>
      <color theme="1"/>
      <name val="Calibri"/>
      <family val="2"/>
      <scheme val="minor"/>
    </font>
  </fonts>
  <fills count="15">
    <fill>
      <patternFill patternType="none"/>
    </fill>
    <fill>
      <patternFill patternType="gray125"/>
    </fill>
    <fill>
      <patternFill patternType="solid">
        <fgColor rgb="FFE3061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theme="1"/>
        <bgColor indexed="64"/>
      </patternFill>
    </fill>
    <fill>
      <patternFill patternType="solid">
        <fgColor rgb="FFF7F7F7"/>
        <bgColor indexed="64"/>
      </patternFill>
    </fill>
    <fill>
      <patternFill patternType="solid">
        <fgColor rgb="FFFFEBEC"/>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0" tint="-0.249977111117893"/>
        <bgColor indexed="64"/>
      </patternFill>
    </fill>
    <fill>
      <patternFill patternType="solid">
        <fgColor rgb="FF7030A0"/>
        <bgColor indexed="64"/>
      </patternFill>
    </fill>
    <fill>
      <patternFill patternType="solid">
        <fgColor theme="9" tint="0.79998168889431442"/>
        <bgColor indexed="64"/>
      </patternFill>
    </fill>
  </fills>
  <borders count="108">
    <border>
      <left/>
      <right/>
      <top/>
      <bottom/>
      <diagonal/>
    </border>
    <border>
      <left style="medium">
        <color rgb="FFE30613"/>
      </left>
      <right/>
      <top style="medium">
        <color rgb="FFE30613"/>
      </top>
      <bottom style="medium">
        <color rgb="FFE30613"/>
      </bottom>
      <diagonal/>
    </border>
    <border>
      <left/>
      <right/>
      <top style="medium">
        <color rgb="FFE30613"/>
      </top>
      <bottom style="medium">
        <color rgb="FFE30613"/>
      </bottom>
      <diagonal/>
    </border>
    <border>
      <left/>
      <right style="medium">
        <color rgb="FFE30613"/>
      </right>
      <top style="medium">
        <color rgb="FFE30613"/>
      </top>
      <bottom style="medium">
        <color rgb="FFE30613"/>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tint="-0.24994659260841701"/>
      </left>
      <right/>
      <top/>
      <bottom/>
      <diagonal/>
    </border>
    <border>
      <left style="hair">
        <color theme="0" tint="-0.24994659260841701"/>
      </left>
      <right/>
      <top/>
      <bottom style="thin">
        <color indexed="64"/>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diagonal/>
    </border>
    <border>
      <left style="thin">
        <color auto="1"/>
      </left>
      <right style="thin">
        <color auto="1"/>
      </right>
      <top style="hair">
        <color auto="1"/>
      </top>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8"/>
      </left>
      <right style="thin">
        <color theme="0"/>
      </right>
      <top style="thin">
        <color indexed="8"/>
      </top>
      <bottom style="thin">
        <color theme="0"/>
      </bottom>
      <diagonal/>
    </border>
    <border>
      <left style="thin">
        <color theme="0"/>
      </left>
      <right style="thin">
        <color indexed="8"/>
      </right>
      <top style="thin">
        <color indexed="8"/>
      </top>
      <bottom style="thin">
        <color theme="0"/>
      </bottom>
      <diagonal/>
    </border>
    <border>
      <left style="thin">
        <color indexed="8"/>
      </left>
      <right style="thin">
        <color theme="0"/>
      </right>
      <top style="thin">
        <color theme="0"/>
      </top>
      <bottom style="thin">
        <color theme="0"/>
      </bottom>
      <diagonal/>
    </border>
    <border>
      <left style="thin">
        <color theme="0"/>
      </left>
      <right style="thin">
        <color indexed="8"/>
      </right>
      <top style="thin">
        <color theme="0"/>
      </top>
      <bottom style="thin">
        <color theme="0"/>
      </bottom>
      <diagonal/>
    </border>
    <border>
      <left style="thin">
        <color indexed="8"/>
      </left>
      <right style="thin">
        <color theme="0"/>
      </right>
      <top style="thin">
        <color theme="0"/>
      </top>
      <bottom style="thin">
        <color indexed="8"/>
      </bottom>
      <diagonal/>
    </border>
    <border>
      <left style="thin">
        <color theme="0"/>
      </left>
      <right style="thin">
        <color indexed="8"/>
      </right>
      <top style="thin">
        <color theme="0"/>
      </top>
      <bottom style="thin">
        <color indexed="8"/>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medium">
        <color rgb="FFE30613"/>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bottom style="thin">
        <color rgb="FFE30613"/>
      </bottom>
      <diagonal/>
    </border>
    <border>
      <left style="thin">
        <color rgb="FFC9F1FF"/>
      </left>
      <right style="thin">
        <color rgb="FFC9F1FF"/>
      </right>
      <top style="thin">
        <color rgb="FFC9F1FF"/>
      </top>
      <bottom style="thin">
        <color rgb="FFC9F1FF"/>
      </bottom>
      <diagonal/>
    </border>
    <border>
      <left style="medium">
        <color rgb="FFE30613"/>
      </left>
      <right/>
      <top style="medium">
        <color rgb="FFE30613"/>
      </top>
      <bottom/>
      <diagonal/>
    </border>
    <border>
      <left/>
      <right/>
      <top style="medium">
        <color rgb="FFE30613"/>
      </top>
      <bottom/>
      <diagonal/>
    </border>
    <border>
      <left/>
      <right style="medium">
        <color rgb="FFE30613"/>
      </right>
      <top style="medium">
        <color rgb="FFE30613"/>
      </top>
      <bottom/>
      <diagonal/>
    </border>
    <border>
      <left style="thin">
        <color rgb="FFC9F1FF"/>
      </left>
      <right style="thin">
        <color rgb="FFC9F1FF"/>
      </right>
      <top/>
      <bottom style="thin">
        <color rgb="FFC9F1FF"/>
      </bottom>
      <diagonal/>
    </border>
    <border>
      <left style="medium">
        <color rgb="FFE30613"/>
      </left>
      <right/>
      <top/>
      <bottom/>
      <diagonal/>
    </border>
    <border>
      <left/>
      <right style="medium">
        <color rgb="FFE30613"/>
      </right>
      <top/>
      <bottom/>
      <diagonal/>
    </border>
    <border>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medium">
        <color rgb="FFE30613"/>
      </left>
      <right/>
      <top/>
      <bottom style="medium">
        <color rgb="FFE30613"/>
      </bottom>
      <diagonal/>
    </border>
    <border>
      <left/>
      <right style="medium">
        <color rgb="FFE30613"/>
      </right>
      <top/>
      <bottom style="medium">
        <color rgb="FFE30613"/>
      </bottom>
      <diagonal/>
    </border>
    <border>
      <left style="thin">
        <color rgb="FFC9F1FF"/>
      </left>
      <right/>
      <top/>
      <bottom/>
      <diagonal/>
    </border>
    <border>
      <left style="medium">
        <color rgb="FF66CCFF"/>
      </left>
      <right style="thin">
        <color rgb="FFC9F1FF"/>
      </right>
      <top style="medium">
        <color rgb="FF66CCFF"/>
      </top>
      <bottom style="thin">
        <color rgb="FFC9F1FF"/>
      </bottom>
      <diagonal/>
    </border>
    <border>
      <left style="thin">
        <color rgb="FFC9F1FF"/>
      </left>
      <right style="thin">
        <color rgb="FFC9F1FF"/>
      </right>
      <top style="medium">
        <color rgb="FF66CCFF"/>
      </top>
      <bottom style="thin">
        <color rgb="FFC9F1FF"/>
      </bottom>
      <diagonal/>
    </border>
    <border>
      <left style="thin">
        <color rgb="FFC9F1FF"/>
      </left>
      <right style="medium">
        <color rgb="FF66CCFF"/>
      </right>
      <top style="medium">
        <color rgb="FF66CCFF"/>
      </top>
      <bottom style="thin">
        <color rgb="FFC9F1FF"/>
      </bottom>
      <diagonal/>
    </border>
    <border>
      <left style="medium">
        <color rgb="FF66CCFF"/>
      </left>
      <right style="thin">
        <color rgb="FFC9F1FF"/>
      </right>
      <top style="thin">
        <color rgb="FFC9F1FF"/>
      </top>
      <bottom style="thin">
        <color rgb="FFC9F1FF"/>
      </bottom>
      <diagonal/>
    </border>
    <border>
      <left style="thin">
        <color rgb="FFC9F1FF"/>
      </left>
      <right style="medium">
        <color rgb="FF66CCFF"/>
      </right>
      <top style="thin">
        <color rgb="FFC9F1FF"/>
      </top>
      <bottom style="thin">
        <color rgb="FFC9F1FF"/>
      </bottom>
      <diagonal/>
    </border>
    <border>
      <left style="medium">
        <color rgb="FF66CCFF"/>
      </left>
      <right style="thin">
        <color rgb="FFC9F1FF"/>
      </right>
      <top style="thin">
        <color rgb="FFC9F1FF"/>
      </top>
      <bottom style="medium">
        <color rgb="FF66CCFF"/>
      </bottom>
      <diagonal/>
    </border>
    <border>
      <left style="thin">
        <color rgb="FFC9F1FF"/>
      </left>
      <right style="thin">
        <color rgb="FFC9F1FF"/>
      </right>
      <top style="thin">
        <color rgb="FFC9F1FF"/>
      </top>
      <bottom style="medium">
        <color rgb="FF66CCFF"/>
      </bottom>
      <diagonal/>
    </border>
    <border>
      <left style="thin">
        <color rgb="FFC9F1FF"/>
      </left>
      <right style="medium">
        <color rgb="FF66CCFF"/>
      </right>
      <top style="thin">
        <color rgb="FFC9F1FF"/>
      </top>
      <bottom style="medium">
        <color rgb="FF66CCFF"/>
      </bottom>
      <diagonal/>
    </border>
    <border>
      <left style="thin">
        <color rgb="FFC9F1FF"/>
      </left>
      <right/>
      <top style="medium">
        <color rgb="FF66CCFF"/>
      </top>
      <bottom/>
      <diagonal/>
    </border>
    <border>
      <left/>
      <right/>
      <top style="medium">
        <color rgb="FF66CCFF"/>
      </top>
      <bottom/>
      <diagonal/>
    </border>
    <border>
      <left/>
      <right style="thin">
        <color rgb="FFC9F1FF"/>
      </right>
      <top style="medium">
        <color rgb="FF66CCFF"/>
      </top>
      <bottom/>
      <diagonal/>
    </border>
    <border>
      <left style="thin">
        <color rgb="FFC9F1FF"/>
      </left>
      <right/>
      <top/>
      <bottom style="thin">
        <color rgb="FFC9F1FF"/>
      </bottom>
      <diagonal/>
    </border>
    <border>
      <left/>
      <right/>
      <top/>
      <bottom style="thin">
        <color rgb="FFC9F1FF"/>
      </bottom>
      <diagonal/>
    </border>
    <border>
      <left/>
      <right style="thin">
        <color rgb="FFC9F1FF"/>
      </right>
      <top/>
      <bottom style="thin">
        <color rgb="FFC9F1FF"/>
      </bottom>
      <diagonal/>
    </border>
    <border>
      <left style="thin">
        <color rgb="FFC9F1FF"/>
      </left>
      <right/>
      <top/>
      <bottom style="medium">
        <color rgb="FF0070C0"/>
      </bottom>
      <diagonal/>
    </border>
    <border>
      <left/>
      <right/>
      <top/>
      <bottom style="medium">
        <color rgb="FF0070C0"/>
      </bottom>
      <diagonal/>
    </border>
    <border>
      <left/>
      <right style="thin">
        <color rgb="FFC9F1FF"/>
      </right>
      <top/>
      <bottom style="medium">
        <color rgb="FF0070C0"/>
      </bottom>
      <diagonal/>
    </border>
    <border>
      <left/>
      <right style="thin">
        <color rgb="FFC9F1FF"/>
      </right>
      <top/>
      <bottom/>
      <diagonal/>
    </border>
    <border>
      <left style="medium">
        <color indexed="64"/>
      </left>
      <right/>
      <top style="medium">
        <color theme="1"/>
      </top>
      <bottom style="medium">
        <color indexed="64"/>
      </bottom>
      <diagonal/>
    </border>
    <border>
      <left style="medium">
        <color indexed="64"/>
      </left>
      <right/>
      <top style="medium">
        <color indexed="64"/>
      </top>
      <bottom style="medium">
        <color theme="1"/>
      </bottom>
      <diagonal/>
    </border>
    <border>
      <left/>
      <right/>
      <top/>
      <bottom style="thin">
        <color theme="0"/>
      </bottom>
      <diagonal/>
    </border>
    <border>
      <left/>
      <right/>
      <top style="thin">
        <color theme="0"/>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hair">
        <color theme="0" tint="-0.24994659260841701"/>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19" fillId="0" borderId="0" applyNumberFormat="0" applyFill="0" applyBorder="0" applyAlignment="0" applyProtection="0"/>
  </cellStyleXfs>
  <cellXfs count="605">
    <xf numFmtId="0" fontId="0" fillId="0" borderId="0" xfId="0"/>
    <xf numFmtId="0" fontId="25" fillId="3" borderId="0" xfId="0" applyNumberFormat="1" applyFont="1" applyFill="1" applyBorder="1" applyAlignment="1" applyProtection="1">
      <alignment horizontal="center" vertical="center"/>
    </xf>
    <xf numFmtId="0" fontId="26" fillId="3" borderId="0" xfId="0" applyNumberFormat="1" applyFont="1" applyFill="1" applyBorder="1" applyAlignment="1" applyProtection="1">
      <alignment horizontal="center" vertical="center"/>
    </xf>
    <xf numFmtId="0" fontId="22" fillId="3" borderId="0" xfId="0" applyNumberFormat="1" applyFont="1" applyFill="1" applyBorder="1" applyAlignment="1" applyProtection="1">
      <alignment horizontal="center" vertical="center"/>
    </xf>
    <xf numFmtId="0" fontId="29" fillId="3" borderId="0" xfId="0" applyNumberFormat="1" applyFont="1" applyFill="1" applyBorder="1" applyAlignment="1" applyProtection="1">
      <alignment horizontal="center" vertical="center"/>
    </xf>
    <xf numFmtId="44" fontId="26" fillId="3" borderId="0" xfId="0" applyNumberFormat="1" applyFont="1" applyFill="1" applyAlignment="1" applyProtection="1">
      <alignment vertical="center"/>
    </xf>
    <xf numFmtId="0" fontId="0" fillId="6" borderId="0" xfId="0" applyFill="1" applyAlignment="1" applyProtection="1">
      <alignment horizontal="center" vertical="center"/>
    </xf>
    <xf numFmtId="0" fontId="0" fillId="4" borderId="0" xfId="0" applyFill="1" applyAlignment="1" applyProtection="1">
      <alignment horizontal="center" vertical="center"/>
    </xf>
    <xf numFmtId="0" fontId="0" fillId="2" borderId="0" xfId="0" applyFill="1" applyAlignment="1" applyProtection="1">
      <alignment horizontal="center" vertical="center"/>
    </xf>
    <xf numFmtId="0" fontId="8" fillId="3" borderId="0" xfId="0" applyFont="1" applyFill="1" applyAlignment="1" applyProtection="1">
      <alignment horizontal="right" vertical="center"/>
    </xf>
    <xf numFmtId="0" fontId="6" fillId="3" borderId="0" xfId="0" applyFont="1" applyFill="1" applyAlignment="1" applyProtection="1">
      <alignment horizontal="center" vertical="center" wrapText="1"/>
    </xf>
    <xf numFmtId="0" fontId="8" fillId="3" borderId="0" xfId="0" applyFont="1" applyFill="1" applyAlignment="1" applyProtection="1">
      <alignment horizontal="right" vertical="center" wrapText="1"/>
    </xf>
    <xf numFmtId="0" fontId="0" fillId="3" borderId="0" xfId="0" applyFill="1" applyAlignment="1" applyProtection="1">
      <alignment horizontal="center" vertical="center" wrapText="1"/>
    </xf>
    <xf numFmtId="0" fontId="0" fillId="6" borderId="0" xfId="0" applyFill="1" applyAlignment="1" applyProtection="1">
      <alignment horizontal="center" vertical="center" wrapText="1"/>
    </xf>
    <xf numFmtId="0" fontId="0" fillId="3" borderId="0" xfId="0" applyFill="1" applyBorder="1" applyAlignment="1" applyProtection="1">
      <alignment vertical="center"/>
    </xf>
    <xf numFmtId="0" fontId="0" fillId="3" borderId="0" xfId="0" applyFill="1" applyAlignment="1" applyProtection="1">
      <alignment horizontal="right" vertical="center" wrapText="1"/>
    </xf>
    <xf numFmtId="14" fontId="5" fillId="3" borderId="0" xfId="0" applyNumberFormat="1" applyFont="1" applyFill="1" applyBorder="1" applyAlignment="1" applyProtection="1">
      <alignment vertical="center"/>
    </xf>
    <xf numFmtId="0" fontId="0" fillId="3" borderId="0" xfId="0" applyNumberFormat="1" applyFill="1" applyBorder="1" applyAlignment="1" applyProtection="1">
      <alignment vertical="center"/>
    </xf>
    <xf numFmtId="0" fontId="0" fillId="3" borderId="4" xfId="0" applyNumberFormat="1" applyFill="1" applyBorder="1" applyAlignment="1" applyProtection="1">
      <alignment vertical="center"/>
    </xf>
    <xf numFmtId="0" fontId="0" fillId="3" borderId="16" xfId="0" applyNumberFormat="1" applyFill="1" applyBorder="1" applyAlignment="1" applyProtection="1">
      <alignment vertical="center"/>
    </xf>
    <xf numFmtId="0" fontId="5" fillId="3" borderId="0" xfId="0" applyFont="1" applyFill="1" applyAlignment="1" applyProtection="1">
      <alignment vertical="center"/>
    </xf>
    <xf numFmtId="0" fontId="19" fillId="3" borderId="0" xfId="1" applyFill="1" applyAlignment="1" applyProtection="1">
      <alignment vertical="center"/>
    </xf>
    <xf numFmtId="0" fontId="5" fillId="3" borderId="0" xfId="0" applyFont="1" applyFill="1" applyAlignment="1" applyProtection="1">
      <alignment horizontal="left" vertical="center"/>
    </xf>
    <xf numFmtId="0" fontId="0" fillId="3" borderId="10" xfId="0" applyFill="1" applyBorder="1" applyAlignment="1" applyProtection="1">
      <alignment horizontal="center" vertical="center"/>
    </xf>
    <xf numFmtId="0" fontId="0" fillId="3" borderId="11" xfId="0" applyFill="1" applyBorder="1" applyAlignment="1" applyProtection="1">
      <alignment horizontal="center" vertical="center"/>
    </xf>
    <xf numFmtId="0" fontId="0" fillId="3" borderId="12" xfId="0" applyFill="1" applyBorder="1" applyAlignment="1" applyProtection="1">
      <alignment horizontal="center" vertical="center"/>
    </xf>
    <xf numFmtId="0" fontId="0" fillId="3" borderId="13" xfId="0" applyFill="1" applyBorder="1" applyAlignment="1" applyProtection="1">
      <alignment horizontal="center" vertical="center"/>
    </xf>
    <xf numFmtId="0" fontId="0" fillId="3" borderId="0" xfId="0" applyFill="1" applyBorder="1" applyAlignment="1" applyProtection="1">
      <alignment horizontal="center" vertical="center"/>
    </xf>
    <xf numFmtId="0" fontId="0" fillId="3" borderId="14" xfId="0" applyFill="1" applyBorder="1" applyAlignment="1" applyProtection="1">
      <alignment horizontal="center" vertical="center"/>
    </xf>
    <xf numFmtId="0" fontId="5" fillId="3" borderId="0" xfId="0" applyFont="1" applyFill="1" applyBorder="1" applyAlignment="1" applyProtection="1">
      <alignment vertical="center"/>
    </xf>
    <xf numFmtId="0" fontId="5" fillId="3" borderId="14" xfId="0" applyFont="1" applyFill="1" applyBorder="1" applyAlignment="1" applyProtection="1">
      <alignment vertical="center"/>
    </xf>
    <xf numFmtId="0" fontId="0" fillId="3" borderId="15" xfId="0" applyFill="1" applyBorder="1" applyAlignment="1" applyProtection="1">
      <alignment horizontal="center" vertical="center"/>
    </xf>
    <xf numFmtId="0" fontId="0" fillId="3" borderId="16" xfId="0" applyFill="1" applyBorder="1" applyAlignment="1" applyProtection="1">
      <alignment horizontal="center" vertical="center"/>
    </xf>
    <xf numFmtId="0" fontId="8" fillId="3" borderId="0" xfId="0" applyFont="1" applyFill="1" applyBorder="1" applyAlignment="1" applyProtection="1">
      <alignment vertical="center"/>
    </xf>
    <xf numFmtId="0" fontId="6" fillId="3" borderId="0" xfId="0" applyFont="1" applyFill="1" applyAlignment="1" applyProtection="1">
      <alignment vertical="center"/>
    </xf>
    <xf numFmtId="14" fontId="23" fillId="3" borderId="0" xfId="0" applyNumberFormat="1" applyFont="1" applyFill="1" applyAlignment="1" applyProtection="1">
      <alignment vertical="center"/>
    </xf>
    <xf numFmtId="0" fontId="11" fillId="3" borderId="0" xfId="0" applyFont="1" applyFill="1" applyAlignment="1" applyProtection="1">
      <alignment horizontal="left" vertical="center"/>
    </xf>
    <xf numFmtId="0" fontId="7" fillId="3" borderId="0" xfId="0" applyFont="1" applyFill="1" applyAlignment="1" applyProtection="1">
      <alignment vertical="center" wrapText="1"/>
    </xf>
    <xf numFmtId="0" fontId="12" fillId="3" borderId="0" xfId="0" applyFont="1" applyFill="1" applyBorder="1" applyAlignment="1" applyProtection="1">
      <alignment vertical="center"/>
    </xf>
    <xf numFmtId="0" fontId="25" fillId="3" borderId="0" xfId="0" applyFont="1" applyFill="1" applyAlignment="1" applyProtection="1">
      <alignment vertical="center"/>
    </xf>
    <xf numFmtId="164" fontId="26" fillId="3" borderId="0" xfId="0" applyNumberFormat="1" applyFont="1" applyFill="1" applyAlignment="1" applyProtection="1">
      <alignment vertical="center"/>
    </xf>
    <xf numFmtId="0" fontId="0" fillId="3" borderId="0" xfId="0" applyFill="1" applyAlignment="1" applyProtection="1">
      <alignment vertical="center"/>
    </xf>
    <xf numFmtId="0" fontId="0" fillId="3" borderId="0" xfId="0" applyNumberFormat="1" applyFill="1" applyBorder="1" applyAlignment="1" applyProtection="1">
      <alignment horizontal="center" vertical="center"/>
    </xf>
    <xf numFmtId="0" fontId="0" fillId="6" borderId="0" xfId="0" applyNumberFormat="1" applyFill="1" applyBorder="1" applyAlignment="1" applyProtection="1">
      <alignment horizontal="center" vertical="center"/>
    </xf>
    <xf numFmtId="0" fontId="22" fillId="3" borderId="0" xfId="0" applyFont="1" applyFill="1" applyAlignment="1" applyProtection="1">
      <alignment vertical="center" wrapText="1"/>
    </xf>
    <xf numFmtId="0" fontId="8" fillId="3" borderId="0" xfId="0" applyFont="1" applyFill="1" applyAlignment="1" applyProtection="1">
      <alignment vertical="center" wrapText="1"/>
    </xf>
    <xf numFmtId="0" fontId="12"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wrapText="1"/>
    </xf>
    <xf numFmtId="0" fontId="8" fillId="3" borderId="0" xfId="0" applyNumberFormat="1" applyFont="1" applyFill="1" applyBorder="1" applyAlignment="1" applyProtection="1">
      <alignment vertical="center"/>
    </xf>
    <xf numFmtId="0" fontId="9" fillId="3" borderId="0" xfId="0" applyNumberFormat="1" applyFont="1" applyFill="1" applyBorder="1" applyAlignment="1" applyProtection="1">
      <alignment vertical="center"/>
    </xf>
    <xf numFmtId="0" fontId="0" fillId="3" borderId="0" xfId="0" applyNumberFormat="1" applyFill="1" applyAlignment="1" applyProtection="1">
      <alignment horizontal="center" vertical="center"/>
    </xf>
    <xf numFmtId="0" fontId="28" fillId="3" borderId="0" xfId="0" applyFont="1" applyFill="1" applyAlignment="1" applyProtection="1">
      <alignment vertical="center" wrapText="1"/>
    </xf>
    <xf numFmtId="0" fontId="29" fillId="3" borderId="0" xfId="0" applyFont="1" applyFill="1" applyAlignment="1" applyProtection="1">
      <alignment vertical="center" wrapText="1"/>
    </xf>
    <xf numFmtId="0" fontId="20" fillId="3" borderId="0" xfId="0" applyFont="1" applyFill="1" applyAlignment="1" applyProtection="1">
      <alignment horizontal="center" vertical="center"/>
    </xf>
    <xf numFmtId="0" fontId="25" fillId="3" borderId="0" xfId="0" applyFont="1" applyFill="1" applyAlignment="1" applyProtection="1">
      <alignment vertical="center" wrapText="1"/>
    </xf>
    <xf numFmtId="0" fontId="2" fillId="3" borderId="0" xfId="0" applyFont="1" applyFill="1" applyAlignment="1" applyProtection="1">
      <alignment horizontal="center" vertical="center"/>
    </xf>
    <xf numFmtId="0" fontId="2" fillId="6" borderId="0" xfId="0" applyFont="1" applyFill="1" applyAlignment="1" applyProtection="1">
      <alignment horizontal="center" vertical="center"/>
    </xf>
    <xf numFmtId="0" fontId="30" fillId="3" borderId="0" xfId="0" applyFont="1" applyFill="1" applyAlignment="1" applyProtection="1">
      <alignment horizontal="center" vertical="center"/>
    </xf>
    <xf numFmtId="0" fontId="25" fillId="3" borderId="0" xfId="0" applyFont="1" applyFill="1" applyBorder="1" applyAlignment="1" applyProtection="1">
      <alignment horizontal="center" vertical="center" wrapText="1"/>
    </xf>
    <xf numFmtId="0" fontId="2" fillId="0" borderId="0" xfId="0" applyFont="1"/>
    <xf numFmtId="0" fontId="0" fillId="0" borderId="0" xfId="0" applyAlignment="1">
      <alignment horizontal="center" vertical="center" wrapText="1"/>
    </xf>
    <xf numFmtId="164" fontId="0" fillId="0" borderId="0" xfId="0" applyNumberFormat="1" applyAlignment="1">
      <alignment horizontal="center" vertical="center"/>
    </xf>
    <xf numFmtId="0" fontId="2" fillId="0" borderId="0" xfId="0" applyFont="1" applyAlignment="1">
      <alignment horizontal="center" vertical="center" wrapText="1"/>
    </xf>
    <xf numFmtId="164" fontId="2" fillId="0" borderId="0" xfId="0" applyNumberFormat="1" applyFont="1" applyAlignment="1">
      <alignment horizontal="center" vertical="center"/>
    </xf>
    <xf numFmtId="0" fontId="5" fillId="3" borderId="0" xfId="0" applyFont="1" applyFill="1" applyAlignment="1" applyProtection="1">
      <alignment horizontal="center" vertical="center"/>
    </xf>
    <xf numFmtId="0" fontId="25" fillId="3" borderId="0" xfId="0" applyFont="1" applyFill="1" applyAlignment="1" applyProtection="1">
      <alignment horizontal="center" vertical="center" wrapText="1"/>
    </xf>
    <xf numFmtId="0" fontId="9" fillId="3" borderId="0" xfId="0" applyFont="1" applyFill="1" applyBorder="1" applyAlignment="1" applyProtection="1">
      <alignment horizontal="center" vertical="center"/>
    </xf>
    <xf numFmtId="0" fontId="6" fillId="3" borderId="0" xfId="0" applyFont="1" applyFill="1" applyAlignment="1" applyProtection="1">
      <alignment horizontal="left" vertical="center"/>
    </xf>
    <xf numFmtId="0" fontId="24" fillId="3" borderId="0" xfId="1" applyFont="1" applyFill="1" applyAlignment="1" applyProtection="1">
      <alignment horizontal="left" vertical="center"/>
    </xf>
    <xf numFmtId="0" fontId="8" fillId="3" borderId="0" xfId="0" applyFont="1" applyFill="1" applyAlignment="1" applyProtection="1">
      <alignment horizontal="left" vertical="center"/>
    </xf>
    <xf numFmtId="0" fontId="0" fillId="3" borderId="0" xfId="0" applyFill="1" applyAlignment="1" applyProtection="1">
      <alignment horizontal="center" vertical="center"/>
    </xf>
    <xf numFmtId="0" fontId="0" fillId="3" borderId="4" xfId="0" applyFill="1" applyBorder="1" applyAlignment="1" applyProtection="1">
      <alignment horizontal="center" vertical="center"/>
    </xf>
    <xf numFmtId="14" fontId="5" fillId="3" borderId="0" xfId="0" applyNumberFormat="1" applyFont="1" applyFill="1" applyBorder="1" applyAlignment="1" applyProtection="1">
      <alignment horizontal="center" vertical="center"/>
    </xf>
    <xf numFmtId="0" fontId="6" fillId="3" borderId="0" xfId="0" applyFont="1" applyFill="1" applyAlignment="1" applyProtection="1">
      <alignment horizontal="center" vertical="center"/>
    </xf>
    <xf numFmtId="0" fontId="7" fillId="3" borderId="0" xfId="0" applyFont="1" applyFill="1" applyAlignment="1" applyProtection="1">
      <alignment horizontal="left" vertical="center" indent="1"/>
    </xf>
    <xf numFmtId="0" fontId="29" fillId="3" borderId="0" xfId="0" applyFont="1" applyFill="1" applyAlignment="1" applyProtection="1">
      <alignment horizontal="left" vertical="center" wrapText="1"/>
    </xf>
    <xf numFmtId="0" fontId="25" fillId="3" borderId="0" xfId="0" applyFont="1" applyFill="1" applyAlignment="1" applyProtection="1">
      <alignment horizontal="right" vertical="center" wrapText="1" indent="1"/>
    </xf>
    <xf numFmtId="49" fontId="32" fillId="10" borderId="0" xfId="0" applyNumberFormat="1" applyFont="1" applyFill="1" applyAlignment="1" applyProtection="1">
      <alignment horizontal="center" vertical="center"/>
    </xf>
    <xf numFmtId="49" fontId="0" fillId="0" borderId="0" xfId="0" applyNumberFormat="1" applyAlignment="1">
      <alignment horizontal="center" vertical="center" wrapText="1"/>
    </xf>
    <xf numFmtId="49" fontId="32" fillId="10" borderId="0" xfId="0" applyNumberFormat="1" applyFont="1" applyFill="1" applyAlignment="1" applyProtection="1">
      <alignment horizontal="center" vertical="center" wrapText="1"/>
    </xf>
    <xf numFmtId="49" fontId="42" fillId="10" borderId="0" xfId="0" applyNumberFormat="1" applyFont="1" applyFill="1" applyBorder="1" applyAlignment="1" applyProtection="1">
      <alignment horizontal="center" vertical="center" wrapText="1"/>
    </xf>
    <xf numFmtId="0" fontId="32" fillId="11" borderId="0" xfId="0" applyFont="1" applyFill="1" applyAlignment="1" applyProtection="1">
      <alignment horizontal="center" vertical="center" wrapText="1"/>
    </xf>
    <xf numFmtId="0" fontId="32" fillId="11" borderId="0" xfId="0" applyNumberFormat="1" applyFont="1" applyFill="1" applyBorder="1" applyAlignment="1" applyProtection="1">
      <alignment horizontal="center" vertical="center"/>
    </xf>
    <xf numFmtId="0" fontId="32" fillId="11"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8" fillId="3" borderId="0" xfId="0" applyFont="1" applyFill="1" applyAlignment="1" applyProtection="1">
      <alignment horizontal="left" vertical="center"/>
    </xf>
    <xf numFmtId="0" fontId="0" fillId="3" borderId="0" xfId="0" applyFill="1" applyAlignment="1" applyProtection="1">
      <alignment horizontal="center" vertical="center"/>
    </xf>
    <xf numFmtId="0" fontId="6" fillId="3" borderId="0" xfId="0" applyFont="1" applyFill="1" applyAlignment="1" applyProtection="1">
      <alignment horizontal="center" vertical="center"/>
    </xf>
    <xf numFmtId="0" fontId="4" fillId="2" borderId="0" xfId="0" applyFont="1" applyFill="1" applyAlignment="1" applyProtection="1">
      <alignment vertical="center"/>
    </xf>
    <xf numFmtId="0" fontId="43" fillId="3" borderId="0" xfId="0" applyFont="1" applyFill="1" applyAlignment="1" applyProtection="1">
      <alignment horizontal="center" vertical="center"/>
    </xf>
    <xf numFmtId="0" fontId="36" fillId="3" borderId="0" xfId="0" applyFont="1" applyFill="1" applyAlignment="1" applyProtection="1">
      <alignment horizontal="right" vertical="center"/>
    </xf>
    <xf numFmtId="0" fontId="5" fillId="3" borderId="0" xfId="0" applyFont="1" applyFill="1" applyBorder="1" applyAlignment="1" applyProtection="1">
      <alignment horizontal="center" vertical="center"/>
    </xf>
    <xf numFmtId="0" fontId="45" fillId="2" borderId="0" xfId="0" applyFont="1" applyFill="1" applyAlignment="1" applyProtection="1">
      <alignment vertical="center"/>
    </xf>
    <xf numFmtId="0" fontId="31" fillId="4" borderId="0" xfId="0" applyFont="1" applyFill="1" applyBorder="1" applyAlignment="1" applyProtection="1">
      <alignment horizontal="center" vertical="center"/>
    </xf>
    <xf numFmtId="0" fontId="31" fillId="4" borderId="0" xfId="0" applyFont="1" applyFill="1" applyAlignment="1" applyProtection="1">
      <alignment horizontal="center" vertical="center"/>
    </xf>
    <xf numFmtId="0" fontId="0" fillId="6" borderId="0" xfId="0" applyFill="1" applyAlignment="1" applyProtection="1">
      <alignment horizontal="center" vertical="center"/>
    </xf>
    <xf numFmtId="0" fontId="17" fillId="3" borderId="0" xfId="0" applyFont="1" applyFill="1" applyAlignment="1" applyProtection="1">
      <alignment horizontal="left" vertical="center" wrapText="1" indent="1"/>
    </xf>
    <xf numFmtId="0" fontId="6" fillId="3" borderId="0" xfId="0" applyFont="1" applyFill="1" applyAlignment="1" applyProtection="1">
      <alignment vertical="center" wrapText="1"/>
    </xf>
    <xf numFmtId="0" fontId="20" fillId="3" borderId="0" xfId="0" applyFont="1" applyFill="1" applyAlignment="1" applyProtection="1">
      <alignment vertical="center" wrapText="1"/>
    </xf>
    <xf numFmtId="0" fontId="5" fillId="3" borderId="0" xfId="0" applyFont="1" applyFill="1" applyAlignment="1" applyProtection="1">
      <alignment horizontal="left" vertical="center" indent="1"/>
    </xf>
    <xf numFmtId="0" fontId="36" fillId="3" borderId="0" xfId="0" applyFont="1" applyFill="1" applyAlignment="1" applyProtection="1">
      <alignment horizontal="left" vertical="center" indent="1"/>
    </xf>
    <xf numFmtId="0" fontId="5" fillId="3" borderId="17" xfId="0" applyFont="1" applyFill="1" applyBorder="1" applyAlignment="1" applyProtection="1">
      <alignment horizontal="center" vertical="center"/>
    </xf>
    <xf numFmtId="0" fontId="5" fillId="3" borderId="54" xfId="0" applyFont="1" applyFill="1" applyBorder="1" applyAlignment="1" applyProtection="1">
      <alignment horizontal="center" vertical="center"/>
    </xf>
    <xf numFmtId="0" fontId="5" fillId="3" borderId="18" xfId="0" applyFont="1" applyFill="1" applyBorder="1" applyAlignment="1" applyProtection="1">
      <alignment horizontal="center" vertical="center"/>
    </xf>
    <xf numFmtId="0" fontId="5" fillId="3" borderId="55" xfId="0"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37" fillId="3" borderId="6" xfId="0" applyFont="1" applyFill="1" applyBorder="1" applyAlignment="1" applyProtection="1"/>
    <xf numFmtId="0" fontId="37" fillId="3" borderId="0" xfId="0" applyFont="1" applyFill="1" applyAlignment="1" applyProtection="1"/>
    <xf numFmtId="0" fontId="5" fillId="3" borderId="19" xfId="0" applyFont="1" applyFill="1" applyBorder="1" applyAlignment="1" applyProtection="1">
      <alignment horizontal="center" vertical="center"/>
    </xf>
    <xf numFmtId="0" fontId="5" fillId="3" borderId="56"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28" fillId="3" borderId="0" xfId="0" applyFont="1" applyFill="1" applyAlignment="1" applyProtection="1">
      <alignment vertical="center"/>
    </xf>
    <xf numFmtId="0" fontId="35"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0" fillId="0" borderId="0" xfId="0" applyAlignment="1">
      <alignment horizontal="left" indent="2"/>
    </xf>
    <xf numFmtId="0" fontId="0" fillId="0" borderId="0" xfId="0" applyAlignment="1">
      <alignment horizontal="left" vertical="center"/>
    </xf>
    <xf numFmtId="0" fontId="4" fillId="2" borderId="0" xfId="0" applyFont="1" applyFill="1" applyBorder="1" applyAlignment="1" applyProtection="1">
      <alignment vertical="center"/>
    </xf>
    <xf numFmtId="0" fontId="1" fillId="2" borderId="0" xfId="0" applyFont="1" applyFill="1" applyAlignment="1" applyProtection="1">
      <alignment vertical="center"/>
    </xf>
    <xf numFmtId="0" fontId="21" fillId="2" borderId="0" xfId="0" applyFont="1" applyFill="1" applyBorder="1" applyAlignment="1" applyProtection="1">
      <alignment vertical="center"/>
    </xf>
    <xf numFmtId="0" fontId="0" fillId="2" borderId="0" xfId="0" applyFill="1" applyBorder="1" applyAlignment="1" applyProtection="1">
      <alignment horizontal="center" vertical="center"/>
    </xf>
    <xf numFmtId="0" fontId="21" fillId="2" borderId="92" xfId="0" applyFont="1" applyFill="1" applyBorder="1" applyAlignment="1" applyProtection="1">
      <alignment vertical="center"/>
    </xf>
    <xf numFmtId="0" fontId="32" fillId="2" borderId="92" xfId="0" applyFont="1" applyFill="1" applyBorder="1" applyAlignment="1" applyProtection="1">
      <alignment vertical="center"/>
    </xf>
    <xf numFmtId="0" fontId="32" fillId="2" borderId="0" xfId="0" applyFont="1" applyFill="1" applyBorder="1" applyAlignment="1" applyProtection="1">
      <alignment vertical="center"/>
    </xf>
    <xf numFmtId="0" fontId="32" fillId="2" borderId="92"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9" fillId="3" borderId="0" xfId="0" applyFont="1" applyFill="1" applyBorder="1" applyAlignment="1" applyProtection="1">
      <alignment vertical="center"/>
    </xf>
    <xf numFmtId="0" fontId="1" fillId="3" borderId="0" xfId="0" applyFont="1" applyFill="1" applyAlignment="1" applyProtection="1">
      <alignment vertical="center"/>
    </xf>
    <xf numFmtId="0" fontId="31" fillId="2" borderId="0" xfId="0" applyFont="1" applyFill="1" applyAlignment="1" applyProtection="1">
      <alignment horizontal="center" vertical="center"/>
    </xf>
    <xf numFmtId="0" fontId="31" fillId="2" borderId="0" xfId="0" applyFont="1" applyFill="1" applyAlignment="1" applyProtection="1">
      <alignment vertical="center"/>
    </xf>
    <xf numFmtId="0" fontId="44" fillId="3" borderId="0" xfId="0" applyFont="1" applyFill="1" applyAlignment="1" applyProtection="1">
      <alignment vertical="center"/>
    </xf>
    <xf numFmtId="0" fontId="0" fillId="10" borderId="0" xfId="0" applyNumberFormat="1" applyFill="1" applyBorder="1" applyAlignment="1" applyProtection="1">
      <alignment horizontal="center" vertical="center"/>
    </xf>
    <xf numFmtId="0" fontId="0" fillId="12" borderId="0" xfId="0" applyFill="1" applyAlignment="1" applyProtection="1">
      <alignment horizontal="center" vertical="center"/>
    </xf>
    <xf numFmtId="0" fontId="30" fillId="12" borderId="0" xfId="0" applyFont="1" applyFill="1" applyAlignment="1" applyProtection="1">
      <alignment horizontal="center" vertical="center"/>
    </xf>
    <xf numFmtId="0" fontId="30" fillId="6" borderId="0" xfId="0" applyFont="1" applyFill="1" applyAlignment="1" applyProtection="1">
      <alignment horizontal="center" vertical="center"/>
    </xf>
    <xf numFmtId="0" fontId="26" fillId="6" borderId="0" xfId="0" applyFont="1" applyFill="1" applyAlignment="1" applyProtection="1">
      <alignment horizontal="center" vertical="center"/>
    </xf>
    <xf numFmtId="0" fontId="0" fillId="12" borderId="0" xfId="0" applyFill="1" applyAlignment="1" applyProtection="1">
      <alignment horizontal="center" vertical="center" wrapText="1"/>
    </xf>
    <xf numFmtId="0" fontId="0" fillId="12" borderId="0" xfId="0" applyNumberFormat="1" applyFill="1" applyBorder="1" applyAlignment="1" applyProtection="1">
      <alignment horizontal="center" vertical="center"/>
    </xf>
    <xf numFmtId="0" fontId="26" fillId="12" borderId="0" xfId="0" applyFont="1" applyFill="1" applyAlignment="1" applyProtection="1">
      <alignment horizontal="center" vertical="center"/>
    </xf>
    <xf numFmtId="0" fontId="2" fillId="12" borderId="0" xfId="0" applyFont="1" applyFill="1" applyAlignment="1" applyProtection="1">
      <alignment horizontal="center" vertical="center"/>
    </xf>
    <xf numFmtId="20" fontId="33" fillId="6" borderId="45" xfId="0" applyNumberFormat="1" applyFont="1" applyFill="1" applyBorder="1" applyAlignment="1" applyProtection="1">
      <alignment horizontal="center" vertical="center"/>
    </xf>
    <xf numFmtId="20" fontId="33" fillId="6" borderId="46" xfId="0" applyNumberFormat="1" applyFont="1" applyFill="1" applyBorder="1" applyAlignment="1" applyProtection="1">
      <alignment horizontal="center" vertical="center"/>
    </xf>
    <xf numFmtId="20" fontId="33" fillId="6" borderId="47" xfId="0" applyNumberFormat="1" applyFont="1" applyFill="1" applyBorder="1" applyAlignment="1" applyProtection="1">
      <alignment horizontal="center" vertical="center"/>
    </xf>
    <xf numFmtId="20" fontId="33" fillId="6" borderId="48" xfId="0" applyNumberFormat="1" applyFont="1" applyFill="1" applyBorder="1" applyAlignment="1" applyProtection="1">
      <alignment horizontal="center" vertical="center"/>
    </xf>
    <xf numFmtId="20" fontId="33" fillId="6" borderId="49" xfId="0" applyNumberFormat="1" applyFont="1" applyFill="1" applyBorder="1" applyAlignment="1" applyProtection="1">
      <alignment horizontal="center" vertical="center"/>
    </xf>
    <xf numFmtId="20" fontId="33" fillId="6" borderId="50" xfId="0" applyNumberFormat="1" applyFont="1" applyFill="1" applyBorder="1" applyAlignment="1" applyProtection="1">
      <alignment horizontal="center" vertical="center"/>
    </xf>
    <xf numFmtId="0" fontId="42" fillId="6" borderId="0" xfId="0" applyNumberFormat="1" applyFont="1" applyFill="1" applyBorder="1" applyAlignment="1" applyProtection="1">
      <alignment horizontal="center" vertical="center" wrapText="1"/>
    </xf>
    <xf numFmtId="0" fontId="1" fillId="6" borderId="0" xfId="0" applyNumberFormat="1" applyFont="1" applyFill="1" applyBorder="1" applyAlignment="1" applyProtection="1">
      <alignment horizontal="center" vertical="center"/>
    </xf>
    <xf numFmtId="164" fontId="31" fillId="6" borderId="0" xfId="0" applyNumberFormat="1" applyFont="1" applyFill="1" applyAlignment="1" applyProtection="1">
      <alignment horizontal="center" vertical="center"/>
    </xf>
    <xf numFmtId="0" fontId="31" fillId="13" borderId="0" xfId="0" applyFont="1" applyFill="1" applyAlignment="1" applyProtection="1">
      <alignment horizontal="center" vertical="center"/>
    </xf>
    <xf numFmtId="0" fontId="31" fillId="13" borderId="0" xfId="0" applyFont="1" applyFill="1" applyAlignment="1" applyProtection="1">
      <alignment horizontal="center" vertical="center" wrapText="1"/>
    </xf>
    <xf numFmtId="0" fontId="42" fillId="13" borderId="0" xfId="0" applyNumberFormat="1" applyFont="1" applyFill="1" applyBorder="1" applyAlignment="1" applyProtection="1">
      <alignment horizontal="center" vertical="center" wrapText="1"/>
    </xf>
    <xf numFmtId="0" fontId="1" fillId="13" borderId="0" xfId="0" applyFont="1" applyFill="1" applyAlignment="1" applyProtection="1">
      <alignment horizontal="center" vertical="center"/>
    </xf>
    <xf numFmtId="0" fontId="42" fillId="11" borderId="0" xfId="0" applyNumberFormat="1" applyFont="1" applyFill="1" applyBorder="1" applyAlignment="1" applyProtection="1">
      <alignment horizontal="center" vertical="center" wrapText="1"/>
    </xf>
    <xf numFmtId="0" fontId="3" fillId="13" borderId="0" xfId="0" applyFont="1" applyFill="1" applyAlignment="1" applyProtection="1">
      <alignment horizontal="center" vertical="center"/>
    </xf>
    <xf numFmtId="0" fontId="6" fillId="6" borderId="0" xfId="0" applyFont="1" applyFill="1" applyProtection="1"/>
    <xf numFmtId="0" fontId="28" fillId="6" borderId="0" xfId="0" applyFont="1" applyFill="1" applyAlignment="1" applyProtection="1">
      <alignment horizontal="center" vertical="center"/>
    </xf>
    <xf numFmtId="0" fontId="29" fillId="6" borderId="0" xfId="0" applyFont="1" applyFill="1" applyAlignment="1" applyProtection="1">
      <alignment horizontal="center" vertical="center"/>
    </xf>
    <xf numFmtId="0" fontId="29" fillId="12" borderId="0" xfId="0" applyFont="1" applyFill="1" applyAlignment="1" applyProtection="1">
      <alignment horizontal="center" vertical="center"/>
    </xf>
    <xf numFmtId="0" fontId="5" fillId="12" borderId="0" xfId="0" applyFont="1" applyFill="1" applyAlignment="1" applyProtection="1">
      <alignment horizontal="center" vertical="center"/>
    </xf>
    <xf numFmtId="49" fontId="32" fillId="10" borderId="0" xfId="0" applyNumberFormat="1" applyFont="1" applyFill="1" applyAlignment="1" applyProtection="1">
      <alignment vertical="center" wrapText="1"/>
    </xf>
    <xf numFmtId="0" fontId="38" fillId="13" borderId="0" xfId="0" applyFont="1" applyFill="1" applyAlignment="1" applyProtection="1">
      <alignment vertical="center" wrapText="1"/>
    </xf>
    <xf numFmtId="0" fontId="41" fillId="6" borderId="0" xfId="0" applyFont="1" applyFill="1" applyAlignment="1" applyProtection="1">
      <alignment horizontal="left" vertical="center" wrapText="1" indent="1"/>
    </xf>
    <xf numFmtId="0" fontId="41" fillId="12" borderId="0" xfId="0" applyFont="1" applyFill="1" applyAlignment="1" applyProtection="1">
      <alignment horizontal="left" vertical="center" wrapText="1" indent="1"/>
    </xf>
    <xf numFmtId="0" fontId="17" fillId="12" borderId="0" xfId="0" applyFont="1" applyFill="1" applyAlignment="1" applyProtection="1">
      <alignment horizontal="left" vertical="center" wrapText="1" indent="1"/>
    </xf>
    <xf numFmtId="0" fontId="21" fillId="13" borderId="0" xfId="0" applyFont="1" applyFill="1" applyAlignment="1" applyProtection="1">
      <alignment vertical="center" wrapText="1"/>
    </xf>
    <xf numFmtId="49" fontId="32" fillId="10" borderId="0" xfId="0" applyNumberFormat="1" applyFont="1" applyFill="1" applyAlignment="1" applyProtection="1">
      <alignment horizontal="left" vertical="center" indent="1"/>
    </xf>
    <xf numFmtId="0" fontId="3" fillId="13" borderId="0" xfId="0" applyFont="1" applyFill="1" applyAlignment="1" applyProtection="1">
      <alignment horizontal="left" vertical="center" indent="1"/>
    </xf>
    <xf numFmtId="0" fontId="29" fillId="6" borderId="0" xfId="0" applyFont="1" applyFill="1" applyAlignment="1" applyProtection="1">
      <alignment horizontal="left" vertical="center" indent="1"/>
    </xf>
    <xf numFmtId="0" fontId="29" fillId="12" borderId="0" xfId="0" applyFont="1" applyFill="1" applyAlignment="1" applyProtection="1">
      <alignment horizontal="left" vertical="center" indent="1"/>
    </xf>
    <xf numFmtId="0" fontId="5" fillId="12" borderId="0" xfId="0" applyFont="1" applyFill="1" applyAlignment="1" applyProtection="1">
      <alignment horizontal="left" vertical="center" indent="1"/>
    </xf>
    <xf numFmtId="0" fontId="6" fillId="6" borderId="0" xfId="0" applyFont="1" applyFill="1" applyAlignment="1" applyProtection="1">
      <alignment horizontal="center" vertical="center"/>
    </xf>
    <xf numFmtId="0" fontId="17" fillId="6" borderId="0" xfId="0" applyFont="1" applyFill="1" applyAlignment="1" applyProtection="1">
      <alignment horizontal="center" vertical="center" wrapText="1"/>
    </xf>
    <xf numFmtId="0" fontId="5" fillId="6" borderId="0" xfId="0" applyFont="1" applyFill="1" applyAlignment="1" applyProtection="1">
      <alignment horizontal="center" vertical="center"/>
    </xf>
    <xf numFmtId="0" fontId="8" fillId="3" borderId="0" xfId="0" applyFont="1" applyFill="1" applyAlignment="1" applyProtection="1">
      <alignment horizontal="right" vertical="center"/>
    </xf>
    <xf numFmtId="0" fontId="28" fillId="3" borderId="0" xfId="0" applyFont="1" applyFill="1" applyAlignment="1" applyProtection="1">
      <alignment horizontal="right" vertical="center"/>
    </xf>
    <xf numFmtId="0" fontId="28" fillId="3" borderId="0" xfId="0" applyFont="1" applyFill="1" applyAlignment="1" applyProtection="1">
      <alignment horizontal="center" vertical="center"/>
    </xf>
    <xf numFmtId="0" fontId="7" fillId="3" borderId="0" xfId="0" applyFont="1" applyFill="1" applyAlignment="1" applyProtection="1">
      <alignment horizontal="right" vertical="center"/>
    </xf>
    <xf numFmtId="0" fontId="25" fillId="6" borderId="0" xfId="0" applyFont="1" applyFill="1" applyAlignment="1" applyProtection="1">
      <alignment vertical="center"/>
    </xf>
    <xf numFmtId="0" fontId="7" fillId="3" borderId="0" xfId="0" applyFont="1" applyFill="1" applyAlignment="1" applyProtection="1">
      <alignment horizontal="center" vertical="center"/>
    </xf>
    <xf numFmtId="0" fontId="0" fillId="3" borderId="71" xfId="0" applyFill="1" applyBorder="1" applyAlignment="1" applyProtection="1">
      <alignment horizontal="center" vertical="center"/>
    </xf>
    <xf numFmtId="0" fontId="0" fillId="3" borderId="72" xfId="0" applyFill="1" applyBorder="1" applyAlignment="1" applyProtection="1">
      <alignment horizontal="center" vertical="center"/>
    </xf>
    <xf numFmtId="0" fontId="6" fillId="3" borderId="72" xfId="0" applyFont="1" applyFill="1" applyBorder="1" applyAlignment="1" applyProtection="1">
      <alignment vertical="center"/>
    </xf>
    <xf numFmtId="0" fontId="0" fillId="3" borderId="73" xfId="0" applyFill="1" applyBorder="1" applyAlignment="1" applyProtection="1">
      <alignment horizontal="center" vertical="center"/>
    </xf>
    <xf numFmtId="0" fontId="0" fillId="3" borderId="74" xfId="0" applyFill="1" applyBorder="1" applyAlignment="1" applyProtection="1">
      <alignment horizontal="center" vertical="center"/>
    </xf>
    <xf numFmtId="0" fontId="0" fillId="3" borderId="58" xfId="0" applyFill="1" applyBorder="1" applyAlignment="1" applyProtection="1">
      <alignment horizontal="center" vertical="center"/>
    </xf>
    <xf numFmtId="0" fontId="6" fillId="3" borderId="58" xfId="0" applyFont="1" applyFill="1" applyBorder="1" applyAlignment="1" applyProtection="1">
      <alignment vertical="center"/>
    </xf>
    <xf numFmtId="0" fontId="0" fillId="3" borderId="75" xfId="0" applyFill="1" applyBorder="1" applyAlignment="1" applyProtection="1">
      <alignment horizontal="center" vertical="center"/>
    </xf>
    <xf numFmtId="0" fontId="39" fillId="3" borderId="0" xfId="0" applyFont="1" applyFill="1" applyAlignment="1" applyProtection="1">
      <alignment horizontal="center" vertical="center"/>
    </xf>
    <xf numFmtId="0" fontId="0" fillId="3" borderId="76" xfId="0" applyFill="1" applyBorder="1" applyAlignment="1" applyProtection="1">
      <alignment horizontal="center" vertical="center"/>
    </xf>
    <xf numFmtId="0" fontId="0" fillId="3" borderId="77" xfId="0" applyFill="1" applyBorder="1" applyAlignment="1" applyProtection="1">
      <alignment horizontal="center" vertical="center"/>
    </xf>
    <xf numFmtId="0" fontId="6" fillId="3" borderId="77" xfId="0" applyFont="1" applyFill="1" applyBorder="1" applyAlignment="1" applyProtection="1">
      <alignment vertical="center"/>
    </xf>
    <xf numFmtId="0" fontId="0" fillId="3" borderId="78" xfId="0" applyFill="1" applyBorder="1" applyAlignment="1" applyProtection="1">
      <alignment horizontal="center" vertical="center"/>
    </xf>
    <xf numFmtId="0" fontId="0" fillId="3" borderId="0" xfId="0" applyFill="1" applyProtection="1"/>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32" fillId="13" borderId="93" xfId="0" applyFont="1" applyFill="1" applyBorder="1" applyAlignment="1" applyProtection="1">
      <alignment horizontal="center" vertical="center"/>
    </xf>
    <xf numFmtId="0" fontId="0" fillId="3" borderId="4" xfId="0" applyNumberFormat="1" applyFill="1" applyBorder="1" applyAlignment="1" applyProtection="1">
      <alignment vertical="center"/>
      <protection locked="0"/>
    </xf>
    <xf numFmtId="0" fontId="30" fillId="3" borderId="74" xfId="0" applyFont="1" applyFill="1" applyBorder="1" applyAlignment="1" applyProtection="1">
      <alignment horizontal="center" vertical="center"/>
      <protection locked="0"/>
    </xf>
    <xf numFmtId="0" fontId="30" fillId="3" borderId="58" xfId="0" applyFont="1" applyFill="1" applyBorder="1" applyAlignment="1" applyProtection="1">
      <alignment horizontal="center" vertical="center"/>
      <protection locked="0"/>
    </xf>
    <xf numFmtId="0" fontId="30" fillId="3" borderId="62" xfId="0" applyFont="1" applyFill="1" applyBorder="1" applyAlignment="1" applyProtection="1">
      <alignment horizontal="center" vertical="center"/>
      <protection locked="0"/>
    </xf>
    <xf numFmtId="0" fontId="30" fillId="3" borderId="75" xfId="0" applyFont="1" applyFill="1" applyBorder="1" applyAlignment="1" applyProtection="1">
      <alignment horizontal="center" vertical="center"/>
      <protection locked="0"/>
    </xf>
    <xf numFmtId="0" fontId="26" fillId="3" borderId="58" xfId="0" applyFont="1" applyFill="1" applyBorder="1" applyAlignment="1" applyProtection="1">
      <alignment horizontal="center" vertical="center"/>
      <protection locked="0"/>
    </xf>
    <xf numFmtId="0" fontId="31" fillId="13" borderId="0" xfId="0" applyFont="1" applyFill="1" applyBorder="1" applyAlignment="1" applyProtection="1">
      <alignment horizontal="center" vertical="center"/>
    </xf>
    <xf numFmtId="0" fontId="32" fillId="13" borderId="94" xfId="0" applyFont="1" applyFill="1" applyBorder="1" applyAlignment="1" applyProtection="1">
      <alignment horizontal="center" vertical="center"/>
    </xf>
    <xf numFmtId="0" fontId="24" fillId="3" borderId="0" xfId="1" applyFont="1" applyFill="1" applyAlignment="1" applyProtection="1">
      <alignment horizontal="right" vertical="center"/>
    </xf>
    <xf numFmtId="0" fontId="3" fillId="3" borderId="5" xfId="0" applyFont="1" applyFill="1" applyBorder="1" applyAlignment="1" applyProtection="1">
      <alignment vertical="center"/>
      <protection locked="0"/>
    </xf>
    <xf numFmtId="0" fontId="25" fillId="6" borderId="0" xfId="0" applyFont="1" applyFill="1" applyAlignment="1" applyProtection="1">
      <alignment horizontal="left" vertical="center" indent="1"/>
    </xf>
    <xf numFmtId="0" fontId="0" fillId="3" borderId="55" xfId="0" applyFill="1" applyBorder="1" applyAlignment="1" applyProtection="1">
      <alignment horizontal="center" vertical="center"/>
    </xf>
    <xf numFmtId="0" fontId="0" fillId="3" borderId="6" xfId="0" applyFill="1" applyBorder="1" applyAlignment="1" applyProtection="1">
      <alignment horizontal="center" vertical="center"/>
    </xf>
    <xf numFmtId="0" fontId="0" fillId="3" borderId="6" xfId="0" applyFill="1" applyBorder="1" applyAlignment="1" applyProtection="1">
      <alignment vertical="center"/>
    </xf>
    <xf numFmtId="0" fontId="0" fillId="3" borderId="102" xfId="0" applyNumberFormat="1" applyFill="1" applyBorder="1" applyAlignment="1" applyProtection="1">
      <alignment vertical="center"/>
    </xf>
    <xf numFmtId="0" fontId="0" fillId="3" borderId="104" xfId="0" applyNumberFormat="1" applyFill="1" applyBorder="1" applyAlignment="1" applyProtection="1">
      <alignment vertical="center"/>
    </xf>
    <xf numFmtId="0" fontId="0" fillId="3" borderId="19" xfId="0" applyFill="1" applyBorder="1" applyAlignment="1" applyProtection="1">
      <alignment horizontal="center" vertical="center"/>
    </xf>
    <xf numFmtId="0" fontId="0" fillId="3" borderId="56" xfId="0" applyFill="1" applyBorder="1" applyAlignment="1" applyProtection="1">
      <alignment horizontal="center" vertical="center"/>
    </xf>
    <xf numFmtId="0" fontId="20" fillId="3" borderId="56" xfId="0" applyNumberFormat="1" applyFont="1" applyFill="1" applyBorder="1" applyAlignment="1" applyProtection="1">
      <alignment horizontal="center" vertical="center" wrapText="1"/>
    </xf>
    <xf numFmtId="0" fontId="20" fillId="3" borderId="56" xfId="0" applyNumberFormat="1" applyFont="1" applyFill="1" applyBorder="1" applyAlignment="1" applyProtection="1">
      <alignment horizontal="right" vertical="center"/>
    </xf>
    <xf numFmtId="14" fontId="5" fillId="3" borderId="56" xfId="0" applyNumberFormat="1" applyFont="1" applyFill="1" applyBorder="1" applyAlignment="1" applyProtection="1">
      <alignment horizontal="center" vertical="center"/>
      <protection locked="0"/>
    </xf>
    <xf numFmtId="0" fontId="20" fillId="3" borderId="56" xfId="0" applyFont="1" applyFill="1" applyBorder="1" applyAlignment="1" applyProtection="1">
      <alignment horizontal="center" vertical="center"/>
    </xf>
    <xf numFmtId="0" fontId="0" fillId="3" borderId="56" xfId="0" applyNumberFormat="1" applyFill="1" applyBorder="1" applyAlignment="1" applyProtection="1">
      <alignment vertical="center"/>
    </xf>
    <xf numFmtId="0" fontId="0" fillId="3" borderId="56" xfId="0" applyNumberFormat="1" applyFill="1" applyBorder="1" applyAlignment="1" applyProtection="1">
      <alignment vertical="center"/>
      <protection locked="0"/>
    </xf>
    <xf numFmtId="0" fontId="0" fillId="3" borderId="20" xfId="0" applyFill="1" applyBorder="1" applyAlignment="1" applyProtection="1">
      <alignment horizontal="center" vertical="center"/>
    </xf>
    <xf numFmtId="0" fontId="0" fillId="6" borderId="105" xfId="0" applyFill="1" applyBorder="1" applyAlignment="1" applyProtection="1">
      <alignment horizontal="center" vertical="center" wrapText="1"/>
    </xf>
    <xf numFmtId="0" fontId="0" fillId="6" borderId="106" xfId="0" applyFill="1" applyBorder="1" applyAlignment="1" applyProtection="1">
      <alignment horizontal="center" vertical="center"/>
    </xf>
    <xf numFmtId="0" fontId="6" fillId="6" borderId="0" xfId="0" applyFont="1" applyFill="1" applyAlignment="1" applyProtection="1">
      <alignment vertical="center"/>
    </xf>
    <xf numFmtId="0" fontId="39" fillId="6" borderId="0" xfId="0" applyFont="1" applyFill="1" applyAlignment="1" applyProtection="1">
      <alignment horizontal="center" vertical="center" wrapText="1"/>
    </xf>
    <xf numFmtId="0" fontId="6" fillId="3" borderId="0" xfId="0" applyFont="1" applyFill="1" applyBorder="1" applyAlignment="1" applyProtection="1">
      <alignment vertical="center" wrapText="1"/>
    </xf>
    <xf numFmtId="164" fontId="6" fillId="3" borderId="0" xfId="0" applyNumberFormat="1" applyFont="1" applyFill="1" applyBorder="1" applyAlignment="1" applyProtection="1">
      <alignment vertical="center" wrapText="1"/>
    </xf>
    <xf numFmtId="0" fontId="0" fillId="3" borderId="0" xfId="0" applyNumberFormat="1" applyFont="1" applyFill="1" applyBorder="1" applyAlignment="1" applyProtection="1">
      <alignment vertical="center" wrapText="1"/>
    </xf>
    <xf numFmtId="0" fontId="5" fillId="3" borderId="0" xfId="0" applyFont="1" applyFill="1" applyAlignment="1" applyProtection="1">
      <alignment horizontal="center" vertical="center"/>
    </xf>
    <xf numFmtId="0" fontId="0" fillId="3" borderId="0" xfId="0" applyFill="1" applyAlignment="1" applyProtection="1"/>
    <xf numFmtId="0" fontId="0" fillId="0" borderId="0" xfId="0" applyAlignment="1">
      <alignment vertical="center" wrapText="1"/>
    </xf>
    <xf numFmtId="0" fontId="0" fillId="0" borderId="0" xfId="0" applyAlignment="1">
      <alignment vertical="center"/>
    </xf>
    <xf numFmtId="0" fontId="2" fillId="0" borderId="0" xfId="0" applyFont="1" applyAlignment="1">
      <alignment vertical="center"/>
    </xf>
    <xf numFmtId="0" fontId="39" fillId="0" borderId="0" xfId="0" applyFont="1" applyAlignment="1">
      <alignment vertical="center" wrapText="1"/>
    </xf>
    <xf numFmtId="0" fontId="31" fillId="13" borderId="0" xfId="0" applyFont="1" applyFill="1" applyAlignment="1" applyProtection="1">
      <alignment horizontal="center" vertical="center"/>
    </xf>
    <xf numFmtId="0" fontId="0" fillId="3" borderId="0" xfId="0" applyFill="1" applyAlignment="1" applyProtection="1">
      <alignment horizontal="center" vertical="center"/>
    </xf>
    <xf numFmtId="0" fontId="0" fillId="6" borderId="0" xfId="0" applyFill="1" applyAlignment="1" applyProtection="1">
      <alignment horizontal="center" vertical="center"/>
    </xf>
    <xf numFmtId="0" fontId="6"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0" fillId="3" borderId="0" xfId="0" applyFill="1" applyAlignment="1" applyProtection="1">
      <alignment horizontal="center" vertical="center"/>
    </xf>
    <xf numFmtId="0" fontId="32" fillId="11" borderId="0" xfId="0" applyFont="1" applyFill="1" applyAlignment="1" applyProtection="1">
      <alignment horizontal="center" vertical="center"/>
    </xf>
    <xf numFmtId="0" fontId="31" fillId="13" borderId="0" xfId="0" applyFont="1" applyFill="1" applyAlignment="1" applyProtection="1">
      <alignment horizontal="center" vertical="center"/>
    </xf>
    <xf numFmtId="0" fontId="6" fillId="3" borderId="0" xfId="0" applyFont="1" applyFill="1" applyAlignment="1" applyProtection="1">
      <alignment horizontal="center" vertical="center"/>
    </xf>
    <xf numFmtId="0" fontId="0" fillId="6" borderId="0" xfId="0" applyFill="1" applyAlignment="1" applyProtection="1">
      <alignment horizontal="center" vertical="center"/>
    </xf>
    <xf numFmtId="0" fontId="22" fillId="3" borderId="0" xfId="0" applyNumberFormat="1" applyFont="1" applyFill="1" applyAlignment="1" applyProtection="1">
      <alignment horizontal="center" vertical="center" wrapText="1"/>
    </xf>
    <xf numFmtId="164" fontId="22" fillId="3" borderId="0" xfId="0" applyNumberFormat="1" applyFont="1" applyFill="1" applyAlignment="1" applyProtection="1">
      <alignment horizontal="center" vertical="center" wrapText="1"/>
    </xf>
    <xf numFmtId="164" fontId="22" fillId="3" borderId="14" xfId="0" applyNumberFormat="1" applyFont="1" applyFill="1" applyBorder="1" applyAlignment="1" applyProtection="1">
      <alignment horizontal="center" vertical="center" wrapText="1"/>
    </xf>
    <xf numFmtId="0" fontId="22" fillId="3" borderId="34" xfId="0" applyNumberFormat="1" applyFont="1" applyFill="1" applyBorder="1" applyAlignment="1" applyProtection="1">
      <alignment horizontal="center" vertical="center" wrapText="1"/>
      <protection locked="0"/>
    </xf>
    <xf numFmtId="0" fontId="22" fillId="3" borderId="32" xfId="0" applyNumberFormat="1" applyFont="1" applyFill="1" applyBorder="1" applyAlignment="1" applyProtection="1">
      <alignment horizontal="center" vertical="center" wrapText="1"/>
      <protection locked="0"/>
    </xf>
    <xf numFmtId="0" fontId="22" fillId="3" borderId="35" xfId="0" applyNumberFormat="1" applyFont="1" applyFill="1" applyBorder="1" applyAlignment="1" applyProtection="1">
      <alignment horizontal="center" vertical="center" wrapText="1"/>
      <protection locked="0"/>
    </xf>
    <xf numFmtId="0" fontId="22" fillId="8" borderId="33" xfId="0" applyNumberFormat="1" applyFont="1" applyFill="1" applyBorder="1" applyAlignment="1" applyProtection="1">
      <alignment horizontal="center" vertical="center"/>
      <protection locked="0"/>
    </xf>
    <xf numFmtId="0" fontId="22" fillId="9" borderId="33" xfId="0" applyNumberFormat="1" applyFont="1" applyFill="1" applyBorder="1" applyAlignment="1" applyProtection="1">
      <alignment horizontal="center" vertical="center"/>
      <protection locked="0"/>
    </xf>
    <xf numFmtId="44" fontId="5" fillId="3" borderId="0" xfId="0" applyNumberFormat="1" applyFont="1" applyFill="1" applyAlignment="1" applyProtection="1">
      <alignment horizontal="center" vertical="center"/>
    </xf>
    <xf numFmtId="0" fontId="5" fillId="3" borderId="0" xfId="0" applyFont="1" applyFill="1" applyAlignment="1" applyProtection="1">
      <alignment horizontal="center" vertical="center"/>
    </xf>
    <xf numFmtId="0" fontId="0" fillId="3" borderId="0" xfId="0" applyFill="1" applyAlignment="1" applyProtection="1">
      <alignment horizontal="center" vertical="center"/>
    </xf>
    <xf numFmtId="0" fontId="13" fillId="2" borderId="0" xfId="0" applyFont="1" applyFill="1" applyAlignment="1" applyProtection="1">
      <alignment horizontal="center" vertical="center"/>
    </xf>
    <xf numFmtId="0" fontId="14" fillId="3" borderId="0" xfId="0" applyFont="1" applyFill="1" applyAlignment="1" applyProtection="1">
      <alignment horizontal="center" vertical="center"/>
    </xf>
    <xf numFmtId="0" fontId="32" fillId="11" borderId="0" xfId="0" applyFont="1" applyFill="1" applyAlignment="1" applyProtection="1">
      <alignment horizontal="center" vertical="center"/>
    </xf>
    <xf numFmtId="0" fontId="29" fillId="3" borderId="0" xfId="0" applyFont="1" applyFill="1" applyAlignment="1" applyProtection="1">
      <alignment horizontal="left" vertical="center" wrapText="1"/>
    </xf>
    <xf numFmtId="0" fontId="22" fillId="3" borderId="0" xfId="0" applyNumberFormat="1" applyFont="1" applyFill="1" applyAlignment="1" applyProtection="1">
      <alignment horizontal="left" vertical="center" wrapText="1"/>
    </xf>
    <xf numFmtId="49" fontId="32" fillId="10" borderId="0" xfId="0" applyNumberFormat="1" applyFont="1" applyFill="1" applyAlignment="1" applyProtection="1">
      <alignment horizontal="center" vertical="center" wrapText="1"/>
    </xf>
    <xf numFmtId="0" fontId="35" fillId="3" borderId="0" xfId="0" applyFont="1" applyFill="1" applyAlignment="1" applyProtection="1">
      <alignment horizontal="center" vertical="center"/>
    </xf>
    <xf numFmtId="0" fontId="36" fillId="3" borderId="0" xfId="0" applyFont="1" applyFill="1" applyAlignment="1" applyProtection="1">
      <alignment horizontal="center" vertical="center"/>
    </xf>
    <xf numFmtId="0" fontId="6" fillId="3" borderId="0" xfId="0" applyFont="1" applyFill="1" applyAlignment="1" applyProtection="1">
      <alignment horizontal="left" vertical="center" wrapText="1"/>
    </xf>
    <xf numFmtId="0" fontId="37" fillId="3" borderId="55"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55" xfId="0" applyFont="1" applyFill="1" applyBorder="1" applyAlignment="1" applyProtection="1">
      <alignment horizontal="left" vertical="top" indent="2"/>
    </xf>
    <xf numFmtId="0" fontId="37" fillId="3" borderId="0" xfId="0" applyFont="1" applyFill="1" applyBorder="1" applyAlignment="1" applyProtection="1">
      <alignment horizontal="left" vertical="top" indent="2"/>
    </xf>
    <xf numFmtId="0" fontId="15" fillId="3" borderId="79" xfId="0" applyFont="1" applyFill="1" applyBorder="1" applyAlignment="1" applyProtection="1">
      <alignment horizontal="right" vertical="center"/>
    </xf>
    <xf numFmtId="0" fontId="15" fillId="3" borderId="80" xfId="0" applyFont="1" applyFill="1" applyBorder="1" applyAlignment="1" applyProtection="1">
      <alignment horizontal="right" vertical="center"/>
    </xf>
    <xf numFmtId="0" fontId="15" fillId="3" borderId="81" xfId="0" applyFont="1" applyFill="1" applyBorder="1" applyAlignment="1" applyProtection="1">
      <alignment horizontal="right" vertical="center"/>
    </xf>
    <xf numFmtId="0" fontId="15" fillId="3" borderId="82" xfId="0" applyFont="1" applyFill="1" applyBorder="1" applyAlignment="1" applyProtection="1">
      <alignment horizontal="right" vertical="center"/>
    </xf>
    <xf numFmtId="0" fontId="15" fillId="3" borderId="83" xfId="0" applyFont="1" applyFill="1" applyBorder="1" applyAlignment="1" applyProtection="1">
      <alignment horizontal="right" vertical="center"/>
    </xf>
    <xf numFmtId="0" fontId="15" fillId="3" borderId="84" xfId="0" applyFont="1" applyFill="1" applyBorder="1" applyAlignment="1" applyProtection="1">
      <alignment horizontal="right" vertical="center"/>
    </xf>
    <xf numFmtId="0" fontId="6" fillId="3" borderId="79" xfId="0" applyFont="1" applyFill="1" applyBorder="1" applyAlignment="1" applyProtection="1">
      <alignment horizontal="center" vertical="center"/>
      <protection locked="0"/>
    </xf>
    <xf numFmtId="0" fontId="6" fillId="3" borderId="80" xfId="0" applyFont="1" applyFill="1" applyBorder="1" applyAlignment="1" applyProtection="1">
      <alignment horizontal="center" vertical="center"/>
      <protection locked="0"/>
    </xf>
    <xf numFmtId="0" fontId="6" fillId="3" borderId="81" xfId="0" applyFont="1" applyFill="1" applyBorder="1" applyAlignment="1" applyProtection="1">
      <alignment horizontal="center" vertical="center"/>
      <protection locked="0"/>
    </xf>
    <xf numFmtId="0" fontId="6" fillId="3" borderId="85" xfId="0" applyFont="1" applyFill="1" applyBorder="1" applyAlignment="1" applyProtection="1">
      <alignment horizontal="center" vertical="center"/>
      <protection locked="0"/>
    </xf>
    <xf numFmtId="0" fontId="6" fillId="3" borderId="86" xfId="0" applyFont="1" applyFill="1" applyBorder="1" applyAlignment="1" applyProtection="1">
      <alignment horizontal="center" vertical="center"/>
      <protection locked="0"/>
    </xf>
    <xf numFmtId="0" fontId="6" fillId="3" borderId="87" xfId="0" applyFont="1" applyFill="1" applyBorder="1" applyAlignment="1" applyProtection="1">
      <alignment horizontal="center" vertical="center"/>
      <protection locked="0"/>
    </xf>
    <xf numFmtId="0" fontId="15" fillId="3" borderId="70" xfId="0" applyFont="1" applyFill="1" applyBorder="1" applyAlignment="1" applyProtection="1">
      <alignment horizontal="right" vertical="center"/>
    </xf>
    <xf numFmtId="0" fontId="15" fillId="3" borderId="0" xfId="0" applyFont="1" applyFill="1" applyBorder="1" applyAlignment="1" applyProtection="1">
      <alignment horizontal="right" vertical="center"/>
    </xf>
    <xf numFmtId="0" fontId="15" fillId="3" borderId="88" xfId="0" applyFont="1" applyFill="1" applyBorder="1" applyAlignment="1" applyProtection="1">
      <alignment horizontal="right" vertical="center"/>
    </xf>
    <xf numFmtId="0" fontId="6" fillId="3" borderId="70" xfId="0" applyFont="1" applyFill="1" applyBorder="1" applyAlignment="1" applyProtection="1">
      <alignment horizontal="center" vertical="center"/>
      <protection locked="0"/>
    </xf>
    <xf numFmtId="0" fontId="6" fillId="3" borderId="0" xfId="0" applyFont="1" applyFill="1" applyBorder="1" applyAlignment="1" applyProtection="1">
      <alignment horizontal="center" vertical="center"/>
      <protection locked="0"/>
    </xf>
    <xf numFmtId="0" fontId="6" fillId="3" borderId="88" xfId="0" applyFont="1" applyFill="1" applyBorder="1" applyAlignment="1" applyProtection="1">
      <alignment horizontal="center" vertical="center"/>
      <protection locked="0"/>
    </xf>
    <xf numFmtId="0" fontId="36" fillId="3" borderId="54" xfId="0" applyFont="1" applyFill="1" applyBorder="1" applyAlignment="1" applyProtection="1">
      <alignment horizontal="center" vertical="center"/>
    </xf>
    <xf numFmtId="0" fontId="36" fillId="3" borderId="18" xfId="0" applyFont="1" applyFill="1" applyBorder="1" applyAlignment="1" applyProtection="1">
      <alignment horizontal="center" vertical="center"/>
    </xf>
    <xf numFmtId="0" fontId="36" fillId="3" borderId="56" xfId="0" applyFont="1" applyFill="1" applyBorder="1" applyAlignment="1" applyProtection="1">
      <alignment horizontal="center" vertical="center"/>
    </xf>
    <xf numFmtId="0" fontId="36" fillId="3" borderId="20" xfId="0" applyFont="1" applyFill="1" applyBorder="1" applyAlignment="1" applyProtection="1">
      <alignment horizontal="center" vertical="center"/>
    </xf>
    <xf numFmtId="0" fontId="40" fillId="3" borderId="57" xfId="0" applyFont="1" applyFill="1" applyBorder="1" applyAlignment="1" applyProtection="1">
      <alignment horizontal="center" vertical="center"/>
      <protection locked="0"/>
    </xf>
    <xf numFmtId="0" fontId="25" fillId="3" borderId="0" xfId="0" applyFont="1" applyFill="1" applyAlignment="1" applyProtection="1">
      <alignment horizontal="center" vertical="center" wrapText="1"/>
    </xf>
    <xf numFmtId="0" fontId="8" fillId="3" borderId="0" xfId="0" applyFont="1" applyFill="1" applyAlignment="1" applyProtection="1">
      <alignment horizontal="center" vertical="center"/>
    </xf>
    <xf numFmtId="0" fontId="4" fillId="2" borderId="59" xfId="0" applyFont="1" applyFill="1" applyBorder="1" applyAlignment="1" applyProtection="1">
      <alignment horizontal="center" vertical="center"/>
    </xf>
    <xf numFmtId="0" fontId="4" fillId="2" borderId="60" xfId="0" applyFont="1" applyFill="1" applyBorder="1" applyAlignment="1" applyProtection="1">
      <alignment horizontal="center" vertical="center"/>
    </xf>
    <xf numFmtId="0" fontId="4" fillId="2" borderId="61" xfId="0" applyFont="1" applyFill="1" applyBorder="1" applyAlignment="1" applyProtection="1">
      <alignment horizontal="center" vertical="center"/>
    </xf>
    <xf numFmtId="0" fontId="4" fillId="2" borderId="63" xfId="0" applyFont="1" applyFill="1" applyBorder="1" applyAlignment="1" applyProtection="1">
      <alignment horizontal="center" vertical="center"/>
    </xf>
    <xf numFmtId="0" fontId="4" fillId="2" borderId="0" xfId="0" applyFont="1" applyFill="1" applyBorder="1" applyAlignment="1" applyProtection="1">
      <alignment horizontal="center" vertical="center"/>
    </xf>
    <xf numFmtId="0" fontId="4" fillId="2" borderId="64" xfId="0" applyFont="1" applyFill="1" applyBorder="1" applyAlignment="1" applyProtection="1">
      <alignment horizontal="center" vertical="center"/>
    </xf>
    <xf numFmtId="0" fontId="8" fillId="3" borderId="0" xfId="0" applyFont="1" applyFill="1" applyAlignment="1" applyProtection="1">
      <alignment horizontal="right" vertical="center"/>
    </xf>
    <xf numFmtId="0" fontId="28" fillId="3" borderId="57" xfId="0" applyFont="1" applyFill="1" applyBorder="1" applyAlignment="1" applyProtection="1">
      <alignment horizontal="right" vertical="center"/>
    </xf>
    <xf numFmtId="0" fontId="8" fillId="3" borderId="90" xfId="0" applyFont="1" applyFill="1" applyBorder="1" applyAlignment="1" applyProtection="1">
      <alignment horizontal="center" vertical="center"/>
    </xf>
    <xf numFmtId="0" fontId="8" fillId="3" borderId="89" xfId="0" applyFont="1" applyFill="1" applyBorder="1" applyAlignment="1" applyProtection="1">
      <alignment horizontal="center" vertical="center"/>
    </xf>
    <xf numFmtId="0" fontId="38" fillId="2" borderId="6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xf>
    <xf numFmtId="0" fontId="8" fillId="3" borderId="19" xfId="0" applyFont="1" applyFill="1" applyBorder="1" applyAlignment="1" applyProtection="1">
      <alignment horizontal="center" vertical="center"/>
    </xf>
    <xf numFmtId="0" fontId="5" fillId="6" borderId="0" xfId="0" applyFont="1" applyFill="1" applyAlignment="1" applyProtection="1">
      <alignment horizontal="center" vertical="center"/>
    </xf>
    <xf numFmtId="0" fontId="6" fillId="6" borderId="0" xfId="0" applyFont="1" applyFill="1" applyAlignment="1" applyProtection="1">
      <alignment horizontal="center" vertical="center"/>
    </xf>
    <xf numFmtId="0" fontId="8" fillId="3" borderId="68"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64" xfId="0" applyFont="1" applyFill="1" applyBorder="1" applyAlignment="1" applyProtection="1">
      <alignment horizontal="center" vertical="center"/>
    </xf>
    <xf numFmtId="0" fontId="29" fillId="3" borderId="53" xfId="0" applyFont="1" applyFill="1" applyBorder="1" applyAlignment="1" applyProtection="1">
      <alignment horizontal="center" vertical="center"/>
    </xf>
    <xf numFmtId="0" fontId="29" fillId="3" borderId="69"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6" fillId="6" borderId="65" xfId="0" applyFont="1" applyFill="1" applyBorder="1" applyAlignment="1" applyProtection="1">
      <alignment horizontal="center" vertical="center"/>
    </xf>
    <xf numFmtId="0" fontId="5" fillId="6" borderId="66" xfId="0" applyFont="1" applyFill="1" applyBorder="1" applyAlignment="1" applyProtection="1">
      <alignment horizontal="center" vertical="center"/>
    </xf>
    <xf numFmtId="0" fontId="6" fillId="6" borderId="67"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5" fillId="3" borderId="57" xfId="0" applyFont="1" applyFill="1" applyBorder="1" applyAlignment="1" applyProtection="1">
      <alignment horizontal="left" vertical="center"/>
      <protection locked="0"/>
    </xf>
    <xf numFmtId="0" fontId="28" fillId="3" borderId="57" xfId="0" applyFont="1" applyFill="1" applyBorder="1" applyAlignment="1" applyProtection="1">
      <alignment horizontal="center" vertical="center"/>
      <protection locked="0"/>
    </xf>
    <xf numFmtId="0" fontId="6" fillId="3" borderId="57" xfId="0" applyFont="1" applyFill="1" applyBorder="1" applyAlignment="1" applyProtection="1">
      <alignment horizontal="center" vertical="center"/>
      <protection locked="0"/>
    </xf>
    <xf numFmtId="0" fontId="25" fillId="3" borderId="53" xfId="0" applyFont="1" applyFill="1" applyBorder="1" applyAlignment="1" applyProtection="1">
      <alignment horizontal="center" vertical="center" wrapText="1"/>
      <protection locked="0"/>
    </xf>
    <xf numFmtId="0" fontId="25" fillId="3" borderId="0" xfId="0" applyFont="1" applyFill="1" applyAlignment="1" applyProtection="1">
      <alignment horizontal="right" vertical="center" wrapText="1" indent="1"/>
    </xf>
    <xf numFmtId="0" fontId="20" fillId="3" borderId="0" xfId="0" applyFont="1" applyFill="1" applyAlignment="1" applyProtection="1">
      <alignment horizontal="left" vertical="center" wrapText="1"/>
    </xf>
    <xf numFmtId="0" fontId="20" fillId="3" borderId="0" xfId="0" applyFont="1" applyFill="1" applyAlignment="1" applyProtection="1">
      <alignment horizontal="center" vertical="center"/>
    </xf>
    <xf numFmtId="0" fontId="12" fillId="3" borderId="1" xfId="0" applyFont="1" applyFill="1" applyBorder="1" applyAlignment="1" applyProtection="1">
      <alignment horizontal="left" vertical="center" indent="1"/>
    </xf>
    <xf numFmtId="0" fontId="12" fillId="3" borderId="2" xfId="0" applyFont="1" applyFill="1" applyBorder="1" applyAlignment="1" applyProtection="1">
      <alignment horizontal="left" vertical="center" indent="1"/>
    </xf>
    <xf numFmtId="0" fontId="12" fillId="3" borderId="3" xfId="0" applyFont="1" applyFill="1" applyBorder="1" applyAlignment="1" applyProtection="1">
      <alignment horizontal="left" vertical="center" indent="1"/>
    </xf>
    <xf numFmtId="0" fontId="4" fillId="2" borderId="0" xfId="0" applyFont="1" applyFill="1" applyAlignment="1" applyProtection="1">
      <alignment horizontal="center" vertical="center"/>
    </xf>
    <xf numFmtId="0" fontId="25" fillId="3" borderId="0" xfId="0" applyFont="1" applyFill="1" applyAlignment="1" applyProtection="1">
      <alignment horizontal="right" vertical="center" wrapText="1"/>
    </xf>
    <xf numFmtId="0" fontId="19" fillId="3" borderId="0" xfId="1" applyFill="1" applyAlignment="1" applyProtection="1">
      <alignment horizontal="left" vertical="center" wrapText="1"/>
    </xf>
    <xf numFmtId="0" fontId="48" fillId="3" borderId="0" xfId="1" applyFont="1" applyFill="1" applyAlignment="1" applyProtection="1">
      <alignment horizontal="left" vertical="center" wrapText="1"/>
    </xf>
    <xf numFmtId="0" fontId="46" fillId="4" borderId="0" xfId="0" applyFont="1" applyFill="1" applyBorder="1" applyAlignment="1" applyProtection="1">
      <alignment horizontal="left" vertical="center" indent="1"/>
    </xf>
    <xf numFmtId="0" fontId="8" fillId="3" borderId="0" xfId="0" applyNumberFormat="1" applyFont="1" applyFill="1" applyAlignment="1" applyProtection="1">
      <alignment horizontal="center" vertical="center" wrapText="1"/>
    </xf>
    <xf numFmtId="0" fontId="8" fillId="3" borderId="0" xfId="0" applyNumberFormat="1" applyFont="1" applyFill="1" applyBorder="1" applyAlignment="1" applyProtection="1">
      <alignment horizontal="center" vertical="center"/>
    </xf>
    <xf numFmtId="0" fontId="8" fillId="3" borderId="0" xfId="0" applyNumberFormat="1" applyFont="1" applyFill="1" applyAlignment="1" applyProtection="1">
      <alignment horizontal="center" vertical="center"/>
    </xf>
    <xf numFmtId="0" fontId="9" fillId="3" borderId="0" xfId="0" applyNumberFormat="1" applyFont="1" applyFill="1" applyBorder="1" applyAlignment="1" applyProtection="1">
      <alignment horizontal="center" vertical="center"/>
    </xf>
    <xf numFmtId="0" fontId="8" fillId="3" borderId="0" xfId="0" applyNumberFormat="1" applyFont="1" applyFill="1" applyBorder="1" applyAlignment="1" applyProtection="1">
      <alignment horizontal="center" vertical="center" wrapText="1"/>
    </xf>
    <xf numFmtId="0" fontId="14" fillId="3" borderId="0" xfId="0" applyNumberFormat="1" applyFont="1" applyFill="1" applyBorder="1" applyAlignment="1" applyProtection="1">
      <alignment horizontal="center" vertical="center"/>
    </xf>
    <xf numFmtId="165" fontId="26" fillId="8" borderId="33" xfId="0" applyNumberFormat="1" applyFont="1" applyFill="1" applyBorder="1" applyAlignment="1" applyProtection="1">
      <alignment horizontal="center" vertical="center"/>
      <protection locked="0"/>
    </xf>
    <xf numFmtId="165" fontId="26" fillId="9" borderId="33" xfId="0" applyNumberFormat="1" applyFont="1" applyFill="1" applyBorder="1" applyAlignment="1" applyProtection="1">
      <alignment horizontal="center" vertical="center"/>
      <protection locked="0"/>
    </xf>
    <xf numFmtId="165" fontId="26" fillId="8" borderId="34" xfId="0" applyNumberFormat="1" applyFont="1" applyFill="1" applyBorder="1" applyAlignment="1" applyProtection="1">
      <alignment horizontal="center" vertical="center"/>
      <protection locked="0"/>
    </xf>
    <xf numFmtId="165" fontId="26" fillId="8" borderId="35" xfId="0" applyNumberFormat="1" applyFont="1" applyFill="1" applyBorder="1" applyAlignment="1" applyProtection="1">
      <alignment horizontal="center" vertical="center"/>
      <protection locked="0"/>
    </xf>
    <xf numFmtId="0" fontId="9" fillId="8" borderId="0" xfId="0" applyNumberFormat="1" applyFont="1" applyFill="1" applyBorder="1" applyAlignment="1" applyProtection="1">
      <alignment horizontal="center" vertical="center"/>
    </xf>
    <xf numFmtId="0" fontId="22" fillId="9" borderId="0" xfId="0" applyNumberFormat="1" applyFont="1" applyFill="1" applyBorder="1" applyAlignment="1" applyProtection="1">
      <alignment horizontal="center" vertical="center"/>
    </xf>
    <xf numFmtId="0" fontId="9" fillId="8" borderId="4" xfId="0" applyNumberFormat="1" applyFont="1" applyFill="1" applyBorder="1" applyAlignment="1" applyProtection="1">
      <alignment horizontal="center" vertical="center"/>
    </xf>
    <xf numFmtId="0" fontId="22" fillId="3" borderId="0" xfId="0" applyNumberFormat="1" applyFont="1" applyFill="1" applyAlignment="1" applyProtection="1">
      <alignment horizontal="left" wrapText="1"/>
    </xf>
    <xf numFmtId="0" fontId="22" fillId="3" borderId="34" xfId="0" applyNumberFormat="1" applyFont="1" applyFill="1" applyBorder="1" applyAlignment="1" applyProtection="1">
      <alignment horizontal="center" vertical="center" wrapText="1"/>
    </xf>
    <xf numFmtId="0" fontId="22" fillId="3" borderId="32" xfId="0"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wrapText="1"/>
    </xf>
    <xf numFmtId="0" fontId="26" fillId="8" borderId="33" xfId="0" applyNumberFormat="1" applyFont="1" applyFill="1" applyBorder="1" applyAlignment="1" applyProtection="1">
      <alignment horizontal="center" vertical="center"/>
    </xf>
    <xf numFmtId="0" fontId="26" fillId="9" borderId="33" xfId="0" applyNumberFormat="1" applyFont="1" applyFill="1" applyBorder="1" applyAlignment="1" applyProtection="1">
      <alignment horizontal="center" vertical="center"/>
    </xf>
    <xf numFmtId="0" fontId="28" fillId="3" borderId="0" xfId="0" applyFont="1" applyFill="1" applyAlignment="1" applyProtection="1">
      <alignment horizontal="left" vertical="center" wrapText="1"/>
    </xf>
    <xf numFmtId="0" fontId="22" fillId="3" borderId="0" xfId="0" applyFont="1" applyFill="1" applyAlignment="1" applyProtection="1">
      <alignment horizontal="left" vertical="center" wrapText="1"/>
    </xf>
    <xf numFmtId="0" fontId="25" fillId="3" borderId="0" xfId="0" applyNumberFormat="1" applyFont="1" applyFill="1" applyAlignment="1" applyProtection="1">
      <alignment horizontal="center" vertical="center" wrapText="1"/>
    </xf>
    <xf numFmtId="44" fontId="22" fillId="3" borderId="0" xfId="0" applyNumberFormat="1" applyFont="1" applyFill="1" applyAlignment="1" applyProtection="1">
      <alignment horizontal="center" vertical="center"/>
    </xf>
    <xf numFmtId="0" fontId="14" fillId="0" borderId="0" xfId="0" applyFont="1" applyFill="1" applyBorder="1" applyAlignment="1" applyProtection="1">
      <alignment horizontal="center" vertical="center"/>
    </xf>
    <xf numFmtId="0" fontId="8" fillId="3" borderId="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5" fillId="3" borderId="0" xfId="0" applyFont="1" applyFill="1" applyAlignment="1" applyProtection="1">
      <alignment horizontal="left" vertical="center" indent="1"/>
    </xf>
    <xf numFmtId="0" fontId="5" fillId="0" borderId="10"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12" xfId="0" applyFont="1" applyFill="1" applyBorder="1" applyAlignment="1" applyProtection="1">
      <alignment horizontal="center" vertical="center"/>
      <protection locked="0"/>
    </xf>
    <xf numFmtId="0" fontId="5" fillId="0" borderId="13"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16" xfId="0" applyFont="1" applyFill="1" applyBorder="1" applyAlignment="1" applyProtection="1">
      <alignment horizontal="center" vertical="center"/>
      <protection locked="0"/>
    </xf>
    <xf numFmtId="0" fontId="25" fillId="3" borderId="0" xfId="0" applyFont="1" applyFill="1" applyAlignment="1" applyProtection="1">
      <alignment horizontal="left" vertical="center" wrapText="1"/>
    </xf>
    <xf numFmtId="0" fontId="5" fillId="3" borderId="34" xfId="0" applyNumberFormat="1" applyFont="1" applyFill="1" applyBorder="1" applyAlignment="1" applyProtection="1">
      <alignment horizontal="center" vertical="center"/>
    </xf>
    <xf numFmtId="0" fontId="5" fillId="3" borderId="35" xfId="0" applyNumberFormat="1" applyFont="1" applyFill="1" applyBorder="1" applyAlignment="1" applyProtection="1">
      <alignment horizontal="center" vertical="center"/>
    </xf>
    <xf numFmtId="0" fontId="29" fillId="3" borderId="34" xfId="0" applyNumberFormat="1" applyFont="1" applyFill="1" applyBorder="1" applyAlignment="1" applyProtection="1">
      <alignment horizontal="center" vertical="center"/>
    </xf>
    <xf numFmtId="0" fontId="29" fillId="3" borderId="35" xfId="0" applyNumberFormat="1" applyFont="1" applyFill="1" applyBorder="1" applyAlignment="1" applyProtection="1">
      <alignment horizontal="center" vertical="center"/>
    </xf>
    <xf numFmtId="0" fontId="25" fillId="3" borderId="33" xfId="0" applyNumberFormat="1" applyFont="1" applyFill="1" applyBorder="1" applyAlignment="1" applyProtection="1">
      <alignment horizontal="center" vertical="center"/>
    </xf>
    <xf numFmtId="15" fontId="29" fillId="3" borderId="33" xfId="0" applyNumberFormat="1" applyFont="1" applyFill="1" applyBorder="1" applyAlignment="1" applyProtection="1">
      <alignment horizontal="center" vertical="center"/>
      <protection locked="0"/>
    </xf>
    <xf numFmtId="20" fontId="29" fillId="3" borderId="34" xfId="0" applyNumberFormat="1" applyFont="1" applyFill="1" applyBorder="1" applyAlignment="1" applyProtection="1">
      <alignment horizontal="center" vertical="center"/>
      <protection locked="0"/>
    </xf>
    <xf numFmtId="20" fontId="29" fillId="3" borderId="32" xfId="0" applyNumberFormat="1" applyFont="1" applyFill="1" applyBorder="1" applyAlignment="1" applyProtection="1">
      <alignment horizontal="center" vertical="center"/>
      <protection locked="0"/>
    </xf>
    <xf numFmtId="20" fontId="29" fillId="3" borderId="35" xfId="0" applyNumberFormat="1" applyFont="1" applyFill="1" applyBorder="1" applyAlignment="1" applyProtection="1">
      <alignment horizontal="center" vertical="center"/>
      <protection locked="0"/>
    </xf>
    <xf numFmtId="0" fontId="29" fillId="0" borderId="34" xfId="0" applyNumberFormat="1" applyFont="1" applyFill="1" applyBorder="1" applyAlignment="1" applyProtection="1">
      <alignment horizontal="center" vertical="center"/>
      <protection locked="0"/>
    </xf>
    <xf numFmtId="0" fontId="29" fillId="0" borderId="35" xfId="0" applyNumberFormat="1" applyFont="1" applyFill="1" applyBorder="1" applyAlignment="1" applyProtection="1">
      <alignment horizontal="center" vertical="center"/>
      <protection locked="0"/>
    </xf>
    <xf numFmtId="0" fontId="25" fillId="3" borderId="7" xfId="0" applyFont="1" applyFill="1" applyBorder="1" applyAlignment="1" applyProtection="1">
      <alignment horizontal="center" vertical="center"/>
      <protection locked="0"/>
    </xf>
    <xf numFmtId="0" fontId="25" fillId="3" borderId="8" xfId="0" applyFont="1" applyFill="1" applyBorder="1" applyAlignment="1" applyProtection="1">
      <alignment horizontal="center" vertical="center"/>
      <protection locked="0"/>
    </xf>
    <xf numFmtId="0" fontId="25" fillId="3" borderId="9"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15" fontId="6" fillId="3" borderId="32" xfId="0" applyNumberFormat="1" applyFont="1" applyFill="1" applyBorder="1" applyAlignment="1" applyProtection="1">
      <alignment horizontal="center" vertical="center"/>
      <protection locked="0"/>
    </xf>
    <xf numFmtId="0" fontId="15" fillId="3" borderId="43" xfId="0" applyFont="1" applyFill="1" applyBorder="1" applyAlignment="1" applyProtection="1">
      <alignment horizontal="center" vertical="center" wrapText="1"/>
    </xf>
    <xf numFmtId="0" fontId="15" fillId="3" borderId="32" xfId="0" applyFont="1" applyFill="1" applyBorder="1" applyAlignment="1" applyProtection="1">
      <alignment horizontal="center" vertical="center"/>
    </xf>
    <xf numFmtId="0" fontId="15" fillId="3" borderId="32"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xf>
    <xf numFmtId="15" fontId="6" fillId="3" borderId="11" xfId="0" applyNumberFormat="1" applyFont="1" applyFill="1" applyBorder="1" applyAlignment="1" applyProtection="1">
      <alignment horizontal="center" vertical="center"/>
      <protection locked="0"/>
    </xf>
    <xf numFmtId="0" fontId="15" fillId="3" borderId="44" xfId="0" applyFont="1" applyFill="1" applyBorder="1" applyAlignment="1" applyProtection="1">
      <alignment horizontal="center" vertical="center" wrapText="1"/>
    </xf>
    <xf numFmtId="0" fontId="8" fillId="3" borderId="52" xfId="0" applyFont="1" applyFill="1" applyBorder="1" applyAlignment="1" applyProtection="1">
      <alignment horizontal="left" vertical="center" wrapText="1"/>
    </xf>
    <xf numFmtId="0" fontId="8" fillId="3" borderId="51" xfId="0" applyFont="1" applyFill="1" applyBorder="1" applyAlignment="1" applyProtection="1">
      <alignment horizontal="left" vertical="center" wrapText="1"/>
    </xf>
    <xf numFmtId="0" fontId="32" fillId="2" borderId="38" xfId="0" applyNumberFormat="1" applyFont="1" applyFill="1" applyBorder="1" applyAlignment="1" applyProtection="1">
      <alignment horizontal="center" vertical="center"/>
    </xf>
    <xf numFmtId="0" fontId="32" fillId="2" borderId="39" xfId="0" applyNumberFormat="1" applyFont="1" applyFill="1" applyBorder="1" applyAlignment="1" applyProtection="1">
      <alignment horizontal="center" vertical="center"/>
    </xf>
    <xf numFmtId="0" fontId="22" fillId="3" borderId="40" xfId="0" applyNumberFormat="1" applyFont="1" applyFill="1" applyBorder="1" applyAlignment="1" applyProtection="1">
      <alignment horizontal="center" vertical="center" wrapText="1"/>
    </xf>
    <xf numFmtId="0" fontId="22" fillId="3" borderId="41" xfId="0" applyNumberFormat="1" applyFont="1" applyFill="1" applyBorder="1" applyAlignment="1" applyProtection="1">
      <alignment horizontal="center" vertical="center" wrapText="1"/>
    </xf>
    <xf numFmtId="164" fontId="32" fillId="2" borderId="41" xfId="0" applyNumberFormat="1" applyFont="1" applyFill="1" applyBorder="1" applyAlignment="1" applyProtection="1">
      <alignment horizontal="center" vertical="center"/>
    </xf>
    <xf numFmtId="164" fontId="22" fillId="3" borderId="41" xfId="0" applyNumberFormat="1" applyFont="1" applyFill="1" applyBorder="1" applyAlignment="1" applyProtection="1">
      <alignment horizontal="center" vertical="center"/>
    </xf>
    <xf numFmtId="0" fontId="15" fillId="3" borderId="4" xfId="0" applyFont="1" applyFill="1" applyBorder="1" applyAlignment="1" applyProtection="1">
      <alignment horizontal="center" vertical="center" wrapText="1"/>
    </xf>
    <xf numFmtId="0" fontId="15" fillId="3" borderId="4" xfId="0" applyFont="1" applyFill="1" applyBorder="1" applyAlignment="1" applyProtection="1">
      <alignment horizontal="center" vertical="center"/>
    </xf>
    <xf numFmtId="15" fontId="6" fillId="3" borderId="4" xfId="0" applyNumberFormat="1" applyFont="1" applyFill="1" applyBorder="1" applyAlignment="1" applyProtection="1">
      <alignment horizontal="center" vertical="center"/>
      <protection locked="0"/>
    </xf>
    <xf numFmtId="0" fontId="15" fillId="3" borderId="42"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22" fillId="3" borderId="37" xfId="0" applyNumberFormat="1" applyFont="1" applyFill="1" applyBorder="1" applyAlignment="1" applyProtection="1">
      <alignment horizontal="center" vertical="center" wrapText="1"/>
    </xf>
    <xf numFmtId="0" fontId="22" fillId="3" borderId="38" xfId="0" applyNumberFormat="1" applyFont="1" applyFill="1" applyBorder="1" applyAlignment="1" applyProtection="1">
      <alignment horizontal="center" vertical="center" wrapText="1"/>
    </xf>
    <xf numFmtId="0" fontId="22" fillId="3" borderId="38" xfId="0" applyNumberFormat="1" applyFont="1" applyFill="1" applyBorder="1" applyAlignment="1" applyProtection="1">
      <alignment horizontal="center" vertical="center"/>
    </xf>
    <xf numFmtId="164" fontId="22" fillId="3" borderId="34" xfId="0" applyNumberFormat="1" applyFont="1" applyFill="1" applyBorder="1" applyAlignment="1" applyProtection="1">
      <alignment horizontal="center" vertical="center"/>
      <protection locked="0"/>
    </xf>
    <xf numFmtId="164" fontId="22" fillId="3" borderId="32" xfId="0" applyNumberFormat="1" applyFont="1" applyFill="1" applyBorder="1" applyAlignment="1" applyProtection="1">
      <alignment horizontal="center" vertical="center"/>
      <protection locked="0"/>
    </xf>
    <xf numFmtId="164" fontId="22" fillId="3" borderId="35" xfId="0" applyNumberFormat="1" applyFont="1" applyFill="1" applyBorder="1" applyAlignment="1" applyProtection="1">
      <alignment horizontal="center" vertical="center"/>
      <protection locked="0"/>
    </xf>
    <xf numFmtId="0" fontId="25" fillId="3" borderId="13" xfId="0" applyFont="1" applyFill="1" applyBorder="1" applyAlignment="1" applyProtection="1">
      <alignment horizontal="center" vertical="center"/>
    </xf>
    <xf numFmtId="0" fontId="25" fillId="3" borderId="0" xfId="0" applyFont="1" applyFill="1" applyBorder="1" applyAlignment="1" applyProtection="1">
      <alignment horizontal="center" vertical="center"/>
    </xf>
    <xf numFmtId="44" fontId="26" fillId="3" borderId="0" xfId="0" applyNumberFormat="1" applyFont="1" applyFill="1" applyAlignment="1" applyProtection="1">
      <alignment horizontal="center" vertical="center"/>
    </xf>
    <xf numFmtId="164" fontId="26" fillId="3" borderId="0" xfId="0" applyNumberFormat="1" applyFont="1" applyFill="1" applyAlignment="1" applyProtection="1">
      <alignment horizontal="center" vertical="center"/>
    </xf>
    <xf numFmtId="164" fontId="26" fillId="3" borderId="13" xfId="0" applyNumberFormat="1" applyFont="1" applyFill="1" applyBorder="1" applyAlignment="1" applyProtection="1">
      <alignment horizontal="center" vertical="center"/>
    </xf>
    <xf numFmtId="0" fontId="22" fillId="0" borderId="34" xfId="0" applyNumberFormat="1" applyFont="1" applyFill="1" applyBorder="1" applyAlignment="1" applyProtection="1">
      <alignment horizontal="center" vertical="center"/>
    </xf>
    <xf numFmtId="0" fontId="22" fillId="0" borderId="35" xfId="0" applyNumberFormat="1" applyFont="1" applyFill="1" applyBorder="1" applyAlignment="1" applyProtection="1">
      <alignment horizontal="center" vertical="center"/>
    </xf>
    <xf numFmtId="0" fontId="22" fillId="0" borderId="34" xfId="0" applyFont="1" applyFill="1" applyBorder="1" applyAlignment="1" applyProtection="1">
      <alignment horizontal="center" vertical="center" wrapText="1"/>
    </xf>
    <xf numFmtId="0" fontId="22" fillId="0" borderId="32" xfId="0" applyFont="1" applyFill="1" applyBorder="1" applyAlignment="1" applyProtection="1">
      <alignment horizontal="center" vertical="center" wrapText="1"/>
    </xf>
    <xf numFmtId="0" fontId="22" fillId="0" borderId="35" xfId="0" applyFont="1" applyFill="1" applyBorder="1" applyAlignment="1" applyProtection="1">
      <alignment horizontal="center" vertical="center" wrapText="1"/>
    </xf>
    <xf numFmtId="0" fontId="22" fillId="0" borderId="32" xfId="0" applyNumberFormat="1" applyFont="1" applyFill="1" applyBorder="1" applyAlignment="1" applyProtection="1">
      <alignment horizontal="center" vertical="center"/>
    </xf>
    <xf numFmtId="0" fontId="22" fillId="0" borderId="34" xfId="0" applyFont="1" applyFill="1" applyBorder="1" applyAlignment="1" applyProtection="1">
      <alignment horizontal="center" vertical="center"/>
    </xf>
    <xf numFmtId="0" fontId="22" fillId="0" borderId="32" xfId="0" applyFont="1" applyFill="1" applyBorder="1" applyAlignment="1" applyProtection="1">
      <alignment horizontal="center" vertical="center"/>
    </xf>
    <xf numFmtId="0" fontId="22" fillId="0" borderId="35" xfId="0" applyFont="1" applyFill="1" applyBorder="1" applyAlignment="1" applyProtection="1">
      <alignment horizontal="center" vertical="center"/>
    </xf>
    <xf numFmtId="0" fontId="9" fillId="3" borderId="0" xfId="0"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xf>
    <xf numFmtId="0" fontId="8" fillId="3" borderId="0" xfId="0" applyFont="1" applyFill="1" applyAlignment="1" applyProtection="1">
      <alignment horizontal="left" vertical="center"/>
    </xf>
    <xf numFmtId="0" fontId="8" fillId="3" borderId="0" xfId="0" applyFont="1" applyFill="1" applyAlignment="1" applyProtection="1">
      <alignment horizontal="left" vertical="center" indent="1"/>
    </xf>
    <xf numFmtId="0" fontId="15" fillId="3" borderId="0" xfId="0" applyFont="1" applyFill="1" applyBorder="1" applyAlignment="1" applyProtection="1">
      <alignment horizontal="left" vertical="center" indent="1"/>
      <protection locked="0"/>
    </xf>
    <xf numFmtId="0" fontId="15" fillId="3" borderId="4" xfId="0" applyFont="1" applyFill="1" applyBorder="1" applyAlignment="1" applyProtection="1">
      <alignment horizontal="left" vertical="center" indent="1"/>
      <protection locked="0"/>
    </xf>
    <xf numFmtId="0" fontId="5" fillId="3" borderId="0" xfId="0" applyNumberFormat="1" applyFont="1" applyFill="1" applyBorder="1" applyAlignment="1" applyProtection="1">
      <alignment horizontal="center" vertical="center"/>
      <protection locked="0"/>
    </xf>
    <xf numFmtId="0" fontId="5" fillId="3" borderId="4" xfId="0" applyNumberFormat="1" applyFont="1" applyFill="1" applyBorder="1" applyAlignment="1" applyProtection="1">
      <alignment horizontal="center" vertical="center"/>
      <protection locked="0"/>
    </xf>
    <xf numFmtId="0" fontId="20" fillId="3" borderId="0" xfId="0" applyFont="1" applyFill="1" applyBorder="1" applyAlignment="1" applyProtection="1">
      <alignment horizontal="right" vertical="center" wrapText="1"/>
    </xf>
    <xf numFmtId="0" fontId="0" fillId="3" borderId="0"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15" fillId="3" borderId="55" xfId="0" applyFont="1" applyFill="1" applyBorder="1" applyAlignment="1" applyProtection="1">
      <alignment horizontal="right" vertical="center" wrapText="1"/>
    </xf>
    <xf numFmtId="0" fontId="15" fillId="3" borderId="0" xfId="0" applyFont="1" applyFill="1" applyBorder="1" applyAlignment="1" applyProtection="1">
      <alignment horizontal="right" vertical="center" wrapText="1"/>
    </xf>
    <xf numFmtId="49" fontId="0" fillId="3" borderId="0" xfId="0" applyNumberFormat="1" applyFill="1" applyBorder="1" applyAlignment="1" applyProtection="1">
      <alignment horizontal="left" vertical="center" indent="1"/>
      <protection locked="0"/>
    </xf>
    <xf numFmtId="49" fontId="0" fillId="3" borderId="4" xfId="0" applyNumberFormat="1" applyFill="1" applyBorder="1" applyAlignment="1" applyProtection="1">
      <alignment horizontal="left" vertical="center" indent="1"/>
      <protection locked="0"/>
    </xf>
    <xf numFmtId="0" fontId="5" fillId="3" borderId="0" xfId="0" applyFont="1" applyFill="1" applyAlignment="1" applyProtection="1">
      <alignment horizontal="left" vertical="center" wrapText="1"/>
    </xf>
    <xf numFmtId="0" fontId="1" fillId="2" borderId="0" xfId="0" applyFont="1" applyFill="1" applyAlignment="1" applyProtection="1">
      <alignment horizontal="center" vertical="center"/>
    </xf>
    <xf numFmtId="0" fontId="13" fillId="2" borderId="0" xfId="0" applyFont="1" applyFill="1" applyAlignment="1" applyProtection="1">
      <alignment horizontal="left" vertical="center" indent="1"/>
    </xf>
    <xf numFmtId="14" fontId="5" fillId="3" borderId="17" xfId="0" applyNumberFormat="1" applyFont="1" applyFill="1" applyBorder="1" applyAlignment="1" applyProtection="1">
      <alignment horizontal="center" vertical="center"/>
      <protection locked="0"/>
    </xf>
    <xf numFmtId="14" fontId="5" fillId="3" borderId="18" xfId="0" applyNumberFormat="1" applyFont="1" applyFill="1" applyBorder="1" applyAlignment="1" applyProtection="1">
      <alignment horizontal="center" vertical="center"/>
      <protection locked="0"/>
    </xf>
    <xf numFmtId="14" fontId="5" fillId="3" borderId="19" xfId="0" applyNumberFormat="1" applyFont="1" applyFill="1" applyBorder="1" applyAlignment="1" applyProtection="1">
      <alignment horizontal="center" vertical="center"/>
      <protection locked="0"/>
    </xf>
    <xf numFmtId="14" fontId="5" fillId="3" borderId="20" xfId="0" applyNumberFormat="1" applyFont="1" applyFill="1" applyBorder="1" applyAlignment="1" applyProtection="1">
      <alignment horizontal="center" vertical="center"/>
      <protection locked="0"/>
    </xf>
    <xf numFmtId="0" fontId="15" fillId="3" borderId="21"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6" xfId="0" applyFont="1" applyFill="1" applyBorder="1" applyAlignment="1" applyProtection="1">
      <alignment horizontal="center" vertical="center" wrapText="1"/>
    </xf>
    <xf numFmtId="0" fontId="15" fillId="3" borderId="0" xfId="0" applyFont="1" applyFill="1" applyAlignment="1" applyProtection="1">
      <alignment horizontal="right" vertical="center" wrapText="1"/>
    </xf>
    <xf numFmtId="0" fontId="7" fillId="3" borderId="0" xfId="0" applyFont="1" applyFill="1" applyAlignment="1" applyProtection="1">
      <alignment horizontal="left" vertical="center" indent="1"/>
    </xf>
    <xf numFmtId="49" fontId="15" fillId="3" borderId="0" xfId="0" applyNumberFormat="1" applyFont="1" applyFill="1" applyBorder="1" applyAlignment="1" applyProtection="1">
      <alignment horizontal="left" vertical="center" wrapText="1" indent="1"/>
      <protection locked="0"/>
    </xf>
    <xf numFmtId="49" fontId="15" fillId="3" borderId="4" xfId="0" applyNumberFormat="1" applyFont="1" applyFill="1" applyBorder="1" applyAlignment="1" applyProtection="1">
      <alignment horizontal="left" vertical="center" wrapText="1" indent="1"/>
      <protection locked="0"/>
    </xf>
    <xf numFmtId="0" fontId="15" fillId="3" borderId="0" xfId="0" applyFont="1" applyFill="1" applyBorder="1" applyAlignment="1" applyProtection="1">
      <alignment horizontal="left" vertical="center" wrapText="1" indent="1"/>
      <protection locked="0"/>
    </xf>
    <xf numFmtId="0" fontId="15" fillId="3" borderId="4" xfId="0" applyFont="1" applyFill="1" applyBorder="1" applyAlignment="1" applyProtection="1">
      <alignment horizontal="left" vertical="center" wrapText="1" indent="1"/>
      <protection locked="0"/>
    </xf>
    <xf numFmtId="0" fontId="8" fillId="3" borderId="0" xfId="0" applyFont="1" applyFill="1" applyAlignment="1" applyProtection="1">
      <alignment horizontal="left" vertical="center" wrapText="1"/>
    </xf>
    <xf numFmtId="0" fontId="7" fillId="3" borderId="0" xfId="0" applyFont="1" applyFill="1" applyAlignment="1" applyProtection="1">
      <alignment horizontal="left" vertical="center" wrapText="1"/>
    </xf>
    <xf numFmtId="0" fontId="8" fillId="3" borderId="1" xfId="0" applyFont="1" applyFill="1" applyBorder="1" applyAlignment="1" applyProtection="1">
      <alignment horizontal="left" vertical="center" indent="1"/>
    </xf>
    <xf numFmtId="0" fontId="8" fillId="3" borderId="2" xfId="0" applyFont="1" applyFill="1" applyBorder="1" applyAlignment="1" applyProtection="1">
      <alignment horizontal="left" vertical="center" indent="1"/>
    </xf>
    <xf numFmtId="0" fontId="8" fillId="3" borderId="3" xfId="0" applyFont="1" applyFill="1" applyBorder="1" applyAlignment="1" applyProtection="1">
      <alignment horizontal="left" vertical="center" indent="1"/>
    </xf>
    <xf numFmtId="0" fontId="6" fillId="3" borderId="0" xfId="0" applyFont="1" applyFill="1" applyAlignment="1" applyProtection="1">
      <alignment horizontal="left" vertical="center"/>
    </xf>
    <xf numFmtId="49" fontId="5" fillId="3" borderId="0" xfId="0" applyNumberFormat="1" applyFont="1" applyFill="1" applyBorder="1" applyAlignment="1" applyProtection="1">
      <alignment horizontal="left" vertical="center" indent="1"/>
      <protection locked="0"/>
    </xf>
    <xf numFmtId="49" fontId="5" fillId="3" borderId="4" xfId="0" applyNumberFormat="1" applyFont="1" applyFill="1" applyBorder="1" applyAlignment="1" applyProtection="1">
      <alignment horizontal="left" vertical="center" indent="1"/>
      <protection locked="0"/>
    </xf>
    <xf numFmtId="0" fontId="2" fillId="3" borderId="0" xfId="0" applyFont="1" applyFill="1" applyBorder="1" applyAlignment="1" applyProtection="1">
      <alignment horizontal="left" vertical="center" wrapText="1" indent="1"/>
      <protection locked="0"/>
    </xf>
    <xf numFmtId="0" fontId="2" fillId="3" borderId="4" xfId="0" applyFont="1" applyFill="1" applyBorder="1" applyAlignment="1" applyProtection="1">
      <alignment horizontal="left" vertical="center" wrapText="1" indent="1"/>
      <protection locked="0"/>
    </xf>
    <xf numFmtId="0" fontId="0" fillId="3" borderId="0" xfId="0" applyFill="1" applyBorder="1" applyAlignment="1" applyProtection="1">
      <alignment horizontal="left" vertical="center" indent="1"/>
      <protection locked="0"/>
    </xf>
    <xf numFmtId="0" fontId="0" fillId="3" borderId="4" xfId="0" applyFill="1" applyBorder="1" applyAlignment="1" applyProtection="1">
      <alignment horizontal="left" vertical="center" indent="1"/>
      <protection locked="0"/>
    </xf>
    <xf numFmtId="0" fontId="5" fillId="3" borderId="0" xfId="0" applyFont="1" applyFill="1" applyBorder="1" applyAlignment="1" applyProtection="1">
      <alignment horizontal="left" vertical="center" indent="1"/>
      <protection locked="0"/>
    </xf>
    <xf numFmtId="0" fontId="5" fillId="3" borderId="4" xfId="0" applyFont="1" applyFill="1" applyBorder="1" applyAlignment="1" applyProtection="1">
      <alignment horizontal="left" vertical="center" indent="1"/>
      <protection locked="0"/>
    </xf>
    <xf numFmtId="0" fontId="15" fillId="3" borderId="0" xfId="0" applyFont="1" applyFill="1" applyAlignment="1" applyProtection="1">
      <alignment horizontal="right" vertical="center"/>
    </xf>
    <xf numFmtId="0" fontId="16" fillId="3" borderId="0" xfId="0" applyFont="1" applyFill="1" applyAlignment="1" applyProtection="1">
      <alignment horizontal="right" vertical="center" wrapText="1"/>
    </xf>
    <xf numFmtId="49" fontId="15" fillId="3" borderId="0" xfId="0" applyNumberFormat="1" applyFont="1" applyFill="1" applyBorder="1" applyAlignment="1" applyProtection="1">
      <alignment horizontal="center" vertical="center" wrapText="1"/>
      <protection locked="0"/>
    </xf>
    <xf numFmtId="49" fontId="15" fillId="3" borderId="4" xfId="0" applyNumberFormat="1" applyFont="1" applyFill="1" applyBorder="1" applyAlignment="1" applyProtection="1">
      <alignment horizontal="center" vertical="center" wrapText="1"/>
      <protection locked="0"/>
    </xf>
    <xf numFmtId="0" fontId="2" fillId="3" borderId="21"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0" fillId="3" borderId="4" xfId="0" applyFill="1" applyBorder="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4" fillId="5" borderId="90" xfId="0" applyFont="1" applyFill="1" applyBorder="1" applyAlignment="1" applyProtection="1">
      <alignment horizontal="left" vertical="center" indent="1"/>
    </xf>
    <xf numFmtId="0" fontId="4" fillId="5" borderId="96" xfId="0" applyFont="1" applyFill="1" applyBorder="1" applyAlignment="1" applyProtection="1">
      <alignment horizontal="left" vertical="center" indent="1"/>
    </xf>
    <xf numFmtId="0" fontId="4" fillId="5" borderId="97" xfId="0" applyFont="1" applyFill="1" applyBorder="1" applyAlignment="1" applyProtection="1">
      <alignment horizontal="left" vertical="center" indent="1"/>
    </xf>
    <xf numFmtId="0" fontId="20" fillId="3" borderId="55" xfId="0" applyFont="1" applyFill="1" applyBorder="1" applyAlignment="1" applyProtection="1">
      <alignment horizontal="right" vertical="center" wrapText="1"/>
    </xf>
    <xf numFmtId="14" fontId="5" fillId="3" borderId="0" xfId="0" applyNumberFormat="1" applyFont="1" applyFill="1" applyBorder="1" applyAlignment="1" applyProtection="1">
      <alignment horizontal="center" vertical="center"/>
      <protection locked="0"/>
    </xf>
    <xf numFmtId="14" fontId="5" fillId="3" borderId="4" xfId="0" applyNumberFormat="1" applyFont="1" applyFill="1" applyBorder="1" applyAlignment="1" applyProtection="1">
      <alignment horizontal="center" vertical="center"/>
      <protection locked="0"/>
    </xf>
    <xf numFmtId="0" fontId="6" fillId="3" borderId="0" xfId="0" applyFont="1" applyFill="1" applyAlignment="1" applyProtection="1">
      <alignment horizontal="right" vertical="center"/>
    </xf>
    <xf numFmtId="0" fontId="6" fillId="3" borderId="0" xfId="0" applyFont="1" applyFill="1" applyAlignment="1" applyProtection="1">
      <alignment horizontal="center" vertical="center"/>
    </xf>
    <xf numFmtId="0" fontId="22" fillId="3" borderId="15" xfId="0" applyFont="1" applyFill="1" applyBorder="1" applyAlignment="1" applyProtection="1">
      <alignment horizontal="center" vertical="center"/>
    </xf>
    <xf numFmtId="0" fontId="22" fillId="3" borderId="4"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1" fillId="2" borderId="0" xfId="0" applyFont="1" applyFill="1" applyAlignment="1" applyProtection="1">
      <alignment horizontal="center" vertical="center"/>
    </xf>
    <xf numFmtId="0" fontId="15" fillId="3" borderId="0" xfId="0" applyFont="1" applyFill="1" applyAlignment="1" applyProtection="1">
      <alignment horizontal="left" vertical="center" wrapText="1"/>
    </xf>
    <xf numFmtId="0" fontId="8" fillId="3" borderId="6" xfId="0" applyFont="1" applyFill="1" applyBorder="1" applyAlignment="1" applyProtection="1">
      <alignment horizontal="center" vertical="center"/>
    </xf>
    <xf numFmtId="0" fontId="21" fillId="2" borderId="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20" fillId="3" borderId="101" xfId="0" applyNumberFormat="1" applyFont="1" applyFill="1" applyBorder="1" applyAlignment="1" applyProtection="1">
      <alignment horizontal="right" vertical="center"/>
    </xf>
    <xf numFmtId="0" fontId="20" fillId="3" borderId="102" xfId="0" applyNumberFormat="1" applyFont="1" applyFill="1" applyBorder="1" applyAlignment="1" applyProtection="1">
      <alignment horizontal="right" vertical="center"/>
    </xf>
    <xf numFmtId="0" fontId="20" fillId="3" borderId="15" xfId="0" applyNumberFormat="1" applyFont="1" applyFill="1" applyBorder="1" applyAlignment="1" applyProtection="1">
      <alignment horizontal="right" vertical="center"/>
    </xf>
    <xf numFmtId="0" fontId="20" fillId="3" borderId="4" xfId="0" applyNumberFormat="1" applyFont="1" applyFill="1" applyBorder="1" applyAlignment="1" applyProtection="1">
      <alignment horizontal="right" vertical="center"/>
    </xf>
    <xf numFmtId="14" fontId="5" fillId="3" borderId="102" xfId="0" applyNumberFormat="1" applyFont="1" applyFill="1" applyBorder="1" applyAlignment="1" applyProtection="1">
      <alignment horizontal="center" vertical="center"/>
      <protection locked="0"/>
    </xf>
    <xf numFmtId="0" fontId="20" fillId="3" borderId="103" xfId="0" applyFont="1" applyFill="1" applyBorder="1" applyAlignment="1" applyProtection="1">
      <alignment horizontal="center" vertical="center"/>
    </xf>
    <xf numFmtId="0" fontId="20" fillId="3" borderId="102" xfId="0" applyFont="1" applyFill="1" applyBorder="1" applyAlignment="1" applyProtection="1">
      <alignment horizontal="center" vertical="center"/>
    </xf>
    <xf numFmtId="0" fontId="20" fillId="3" borderId="22" xfId="0" applyFont="1" applyFill="1" applyBorder="1" applyAlignment="1" applyProtection="1">
      <alignment horizontal="center" vertical="center"/>
    </xf>
    <xf numFmtId="0" fontId="20" fillId="3" borderId="4" xfId="0" applyFont="1" applyFill="1" applyBorder="1" applyAlignment="1" applyProtection="1">
      <alignment horizontal="center" vertical="center"/>
    </xf>
    <xf numFmtId="0" fontId="15" fillId="3" borderId="55" xfId="0" applyFont="1" applyFill="1" applyBorder="1" applyAlignment="1" applyProtection="1">
      <alignment horizontal="center" vertical="center" wrapText="1"/>
    </xf>
    <xf numFmtId="0" fontId="15" fillId="3" borderId="98" xfId="0" applyFont="1" applyFill="1" applyBorder="1" applyAlignment="1" applyProtection="1">
      <alignment horizontal="left" vertical="top" wrapText="1" indent="1"/>
      <protection locked="0"/>
    </xf>
    <xf numFmtId="0" fontId="15" fillId="3" borderId="99" xfId="0" applyFont="1" applyFill="1" applyBorder="1" applyAlignment="1" applyProtection="1">
      <alignment horizontal="left" vertical="top" wrapText="1" indent="1"/>
      <protection locked="0"/>
    </xf>
    <xf numFmtId="0" fontId="15" fillId="3" borderId="100" xfId="0" applyFont="1" applyFill="1" applyBorder="1" applyAlignment="1" applyProtection="1">
      <alignment horizontal="left" vertical="top" wrapText="1" indent="1"/>
      <protection locked="0"/>
    </xf>
    <xf numFmtId="0" fontId="14" fillId="3" borderId="0" xfId="0" applyFont="1" applyFill="1" applyAlignment="1" applyProtection="1">
      <alignment horizontal="left" vertical="center" indent="1"/>
    </xf>
    <xf numFmtId="0" fontId="9" fillId="3" borderId="0" xfId="0" applyFont="1" applyFill="1" applyAlignment="1" applyProtection="1">
      <alignment horizontal="center" vertical="center"/>
    </xf>
    <xf numFmtId="0" fontId="9" fillId="3" borderId="6" xfId="0" applyFont="1" applyFill="1" applyBorder="1" applyAlignment="1" applyProtection="1">
      <alignment horizontal="center" vertical="center"/>
    </xf>
    <xf numFmtId="0" fontId="17" fillId="3" borderId="0" xfId="0" applyFont="1" applyFill="1" applyAlignment="1" applyProtection="1">
      <alignment horizontal="left" vertical="center" wrapText="1"/>
    </xf>
    <xf numFmtId="0" fontId="19" fillId="3" borderId="0" xfId="1" applyFill="1" applyAlignment="1" applyProtection="1">
      <alignment horizontal="center" vertical="center"/>
    </xf>
    <xf numFmtId="0" fontId="20" fillId="3" borderId="0" xfId="0" applyNumberFormat="1" applyFont="1" applyFill="1" applyBorder="1" applyAlignment="1" applyProtection="1">
      <alignment horizontal="center" vertical="center" wrapText="1"/>
    </xf>
    <xf numFmtId="0" fontId="5" fillId="3" borderId="0" xfId="0" applyFont="1" applyFill="1" applyAlignment="1" applyProtection="1">
      <alignment horizontal="right" vertical="center"/>
    </xf>
    <xf numFmtId="0" fontId="19" fillId="3" borderId="0" xfId="1" applyFill="1" applyAlignment="1" applyProtection="1">
      <alignment horizontal="left" vertical="center"/>
    </xf>
    <xf numFmtId="0" fontId="5" fillId="3" borderId="7" xfId="0"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protection locked="0"/>
    </xf>
    <xf numFmtId="0" fontId="5" fillId="3" borderId="9" xfId="0" applyFont="1" applyFill="1" applyBorder="1" applyAlignment="1" applyProtection="1">
      <alignment horizontal="center" vertical="center"/>
      <protection locked="0"/>
    </xf>
    <xf numFmtId="0" fontId="21" fillId="2" borderId="0" xfId="0" applyFont="1" applyFill="1" applyBorder="1" applyAlignment="1" applyProtection="1">
      <alignment horizontal="center" vertical="center"/>
    </xf>
    <xf numFmtId="164" fontId="49" fillId="3" borderId="0" xfId="0" applyNumberFormat="1" applyFont="1" applyFill="1" applyAlignment="1" applyProtection="1">
      <alignment horizontal="center" vertical="center"/>
    </xf>
    <xf numFmtId="0" fontId="25" fillId="3" borderId="7" xfId="0" applyFont="1" applyFill="1" applyBorder="1" applyAlignment="1" applyProtection="1">
      <alignment horizontal="center" vertical="center"/>
    </xf>
    <xf numFmtId="0" fontId="25" fillId="3" borderId="8" xfId="0" applyFont="1" applyFill="1" applyBorder="1" applyAlignment="1" applyProtection="1">
      <alignment horizontal="center" vertical="center"/>
    </xf>
    <xf numFmtId="0" fontId="25" fillId="3" borderId="9"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5" fillId="3" borderId="0" xfId="0" applyFont="1" applyFill="1" applyAlignment="1" applyProtection="1">
      <alignment horizontal="right" vertical="center"/>
    </xf>
    <xf numFmtId="0" fontId="29" fillId="3" borderId="27" xfId="0" applyFont="1" applyFill="1" applyBorder="1" applyAlignment="1" applyProtection="1">
      <alignment horizontal="center" vertical="center"/>
    </xf>
    <xf numFmtId="164" fontId="29" fillId="0" borderId="27" xfId="0" applyNumberFormat="1" applyFont="1" applyFill="1" applyBorder="1" applyAlignment="1" applyProtection="1">
      <alignment horizontal="center" vertical="center" wrapText="1"/>
    </xf>
    <xf numFmtId="164" fontId="29" fillId="0" borderId="28" xfId="0" applyNumberFormat="1" applyFont="1" applyFill="1" applyBorder="1" applyAlignment="1" applyProtection="1">
      <alignment horizontal="center" vertical="center" wrapText="1"/>
    </xf>
    <xf numFmtId="15" fontId="5" fillId="3" borderId="26" xfId="0" applyNumberFormat="1" applyFont="1" applyFill="1" applyBorder="1" applyAlignment="1" applyProtection="1">
      <alignment horizontal="center" vertical="center"/>
      <protection locked="0"/>
    </xf>
    <xf numFmtId="15" fontId="5" fillId="3" borderId="27" xfId="0" applyNumberFormat="1" applyFont="1" applyFill="1" applyBorder="1" applyAlignment="1" applyProtection="1">
      <alignment horizontal="center" vertical="center"/>
      <protection locked="0"/>
    </xf>
    <xf numFmtId="0" fontId="25" fillId="3" borderId="34" xfId="0" applyFont="1" applyFill="1" applyBorder="1" applyAlignment="1" applyProtection="1">
      <alignment horizontal="center" vertical="center"/>
      <protection locked="0"/>
    </xf>
    <xf numFmtId="0" fontId="25" fillId="3" borderId="32" xfId="0" applyFont="1" applyFill="1" applyBorder="1" applyAlignment="1" applyProtection="1">
      <alignment horizontal="center" vertical="center"/>
      <protection locked="0"/>
    </xf>
    <xf numFmtId="0" fontId="25" fillId="3" borderId="35" xfId="0" applyFont="1" applyFill="1" applyBorder="1" applyAlignment="1" applyProtection="1">
      <alignment horizontal="center" vertical="center"/>
      <protection locked="0"/>
    </xf>
    <xf numFmtId="0" fontId="22" fillId="0" borderId="23" xfId="0" applyFont="1" applyFill="1" applyBorder="1" applyAlignment="1" applyProtection="1">
      <alignment horizontal="center" vertical="center"/>
    </xf>
    <xf numFmtId="20" fontId="5" fillId="3" borderId="27" xfId="0" applyNumberFormat="1" applyFont="1" applyFill="1" applyBorder="1" applyAlignment="1" applyProtection="1">
      <alignment horizontal="center" vertical="center"/>
      <protection locked="0"/>
    </xf>
    <xf numFmtId="15" fontId="5" fillId="3" borderId="29" xfId="0" applyNumberFormat="1" applyFont="1" applyFill="1" applyBorder="1" applyAlignment="1" applyProtection="1">
      <alignment horizontal="center" vertical="center"/>
      <protection locked="0"/>
    </xf>
    <xf numFmtId="15" fontId="5" fillId="3" borderId="30" xfId="0" applyNumberFormat="1" applyFont="1" applyFill="1" applyBorder="1" applyAlignment="1" applyProtection="1">
      <alignment horizontal="center" vertical="center"/>
      <protection locked="0"/>
    </xf>
    <xf numFmtId="20" fontId="5" fillId="3" borderId="30" xfId="0" applyNumberFormat="1"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64" fontId="29" fillId="0" borderId="30" xfId="0" applyNumberFormat="1" applyFont="1" applyFill="1" applyBorder="1" applyAlignment="1" applyProtection="1">
      <alignment horizontal="center" vertical="center" wrapText="1"/>
    </xf>
    <xf numFmtId="164" fontId="29" fillId="0" borderId="31" xfId="0" applyNumberFormat="1" applyFont="1" applyFill="1" applyBorder="1" applyAlignment="1" applyProtection="1">
      <alignment horizontal="center" vertical="center" wrapText="1"/>
    </xf>
    <xf numFmtId="0" fontId="26" fillId="0" borderId="36" xfId="0" applyFont="1" applyFill="1" applyBorder="1" applyAlignment="1" applyProtection="1">
      <alignment horizontal="center" vertical="center" wrapText="1"/>
    </xf>
    <xf numFmtId="0" fontId="22" fillId="0" borderId="36"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13" fillId="2" borderId="0" xfId="0" applyFont="1" applyFill="1" applyAlignment="1" applyProtection="1">
      <alignment horizontal="left" vertical="center"/>
    </xf>
    <xf numFmtId="0" fontId="12" fillId="3" borderId="0" xfId="0" applyFont="1" applyFill="1" applyAlignment="1" applyProtection="1">
      <alignment horizontal="center" vertical="center"/>
    </xf>
    <xf numFmtId="0" fontId="4" fillId="2" borderId="91" xfId="0" applyFont="1" applyFill="1" applyBorder="1" applyAlignment="1" applyProtection="1">
      <alignment horizontal="center" vertical="center"/>
    </xf>
    <xf numFmtId="0" fontId="12" fillId="3" borderId="57" xfId="0" applyFont="1" applyFill="1" applyBorder="1" applyAlignment="1" applyProtection="1">
      <alignment horizontal="center" vertical="center"/>
    </xf>
    <xf numFmtId="0" fontId="14" fillId="3" borderId="0" xfId="0" applyFont="1" applyFill="1" applyAlignment="1" applyProtection="1">
      <alignment horizontal="left" vertical="center"/>
    </xf>
    <xf numFmtId="0" fontId="0" fillId="6" borderId="0" xfId="0" applyFill="1" applyAlignment="1" applyProtection="1">
      <alignment horizontal="center" vertical="center"/>
    </xf>
    <xf numFmtId="0" fontId="13" fillId="2" borderId="91" xfId="0" applyFont="1" applyFill="1" applyBorder="1" applyAlignment="1" applyProtection="1">
      <alignment horizontal="left" vertical="center"/>
    </xf>
    <xf numFmtId="0" fontId="21" fillId="2" borderId="92" xfId="0" applyFont="1" applyFill="1" applyBorder="1" applyAlignment="1" applyProtection="1">
      <alignment horizontal="center" vertical="center"/>
    </xf>
    <xf numFmtId="0" fontId="14" fillId="3" borderId="57" xfId="0" applyFont="1" applyFill="1" applyBorder="1" applyAlignment="1" applyProtection="1">
      <alignment horizontal="left" vertical="center"/>
    </xf>
    <xf numFmtId="0" fontId="29" fillId="3" borderId="0" xfId="0" applyFont="1" applyFill="1" applyAlignment="1" applyProtection="1">
      <alignment horizontal="center" wrapText="1"/>
    </xf>
    <xf numFmtId="0" fontId="25" fillId="3" borderId="0" xfId="0" applyFont="1" applyFill="1" applyAlignment="1" applyProtection="1">
      <alignment horizontal="center" wrapText="1"/>
    </xf>
    <xf numFmtId="0" fontId="31" fillId="13" borderId="94" xfId="0" applyFont="1" applyFill="1" applyBorder="1" applyAlignment="1" applyProtection="1">
      <alignment horizontal="center" vertical="center"/>
    </xf>
    <xf numFmtId="0" fontId="31" fillId="13" borderId="95" xfId="0" applyFont="1" applyFill="1" applyBorder="1" applyAlignment="1" applyProtection="1">
      <alignment horizontal="center" vertical="center"/>
    </xf>
    <xf numFmtId="0" fontId="25" fillId="3" borderId="0" xfId="0" applyFont="1" applyFill="1" applyAlignment="1" applyProtection="1">
      <alignment horizontal="left" vertical="center" wrapText="1" indent="1"/>
    </xf>
    <xf numFmtId="0" fontId="9" fillId="3" borderId="0" xfId="0" applyFont="1" applyFill="1" applyAlignment="1" applyProtection="1">
      <alignment horizontal="left" vertical="center" wrapText="1"/>
    </xf>
    <xf numFmtId="0" fontId="22" fillId="3" borderId="0" xfId="0" applyFont="1" applyFill="1" applyAlignment="1" applyProtection="1">
      <alignment horizontal="center" vertical="center" wrapText="1"/>
    </xf>
    <xf numFmtId="0" fontId="47" fillId="3" borderId="0" xfId="0" applyFont="1" applyFill="1" applyAlignment="1" applyProtection="1">
      <alignment horizontal="right" vertical="center" wrapText="1"/>
    </xf>
    <xf numFmtId="0" fontId="9" fillId="3" borderId="0" xfId="0" applyFont="1" applyFill="1" applyAlignment="1" applyProtection="1">
      <alignment horizontal="right" vertical="center" wrapText="1"/>
    </xf>
    <xf numFmtId="0" fontId="5" fillId="3" borderId="0" xfId="0" applyFont="1" applyFill="1" applyAlignment="1" applyProtection="1">
      <alignment horizontal="center" vertical="center" wrapText="1"/>
    </xf>
    <xf numFmtId="0" fontId="47" fillId="3" borderId="0" xfId="0" applyFont="1" applyFill="1" applyAlignment="1" applyProtection="1">
      <alignment horizontal="left" vertical="center" wrapText="1"/>
    </xf>
    <xf numFmtId="0" fontId="38" fillId="2" borderId="17" xfId="0" applyFont="1" applyFill="1" applyBorder="1" applyAlignment="1" applyProtection="1">
      <alignment horizontal="center" vertical="center" wrapText="1"/>
    </xf>
    <xf numFmtId="0" fontId="38" fillId="2" borderId="54" xfId="0" applyFont="1" applyFill="1" applyBorder="1" applyAlignment="1" applyProtection="1">
      <alignment horizontal="center" vertical="center" wrapText="1"/>
    </xf>
    <xf numFmtId="0" fontId="38" fillId="2" borderId="18" xfId="0" applyFont="1" applyFill="1" applyBorder="1" applyAlignment="1" applyProtection="1">
      <alignment horizontal="center" vertical="center" wrapText="1"/>
    </xf>
    <xf numFmtId="0" fontId="0" fillId="3" borderId="0" xfId="0" applyNumberFormat="1" applyFont="1" applyFill="1" applyBorder="1" applyAlignment="1" applyProtection="1">
      <alignment horizontal="center" vertical="center" wrapText="1"/>
    </xf>
    <xf numFmtId="0" fontId="0" fillId="3" borderId="6" xfId="0" applyNumberFormat="1" applyFont="1" applyFill="1" applyBorder="1" applyAlignment="1" applyProtection="1">
      <alignment horizontal="center" vertical="center" wrapText="1"/>
    </xf>
    <xf numFmtId="0" fontId="0" fillId="3" borderId="55" xfId="0" applyNumberFormat="1" applyFont="1" applyFill="1" applyBorder="1" applyAlignment="1" applyProtection="1">
      <alignment horizontal="center" vertical="center" wrapText="1"/>
    </xf>
    <xf numFmtId="164" fontId="0" fillId="3" borderId="19" xfId="0" applyNumberFormat="1" applyFont="1" applyFill="1" applyBorder="1" applyAlignment="1" applyProtection="1">
      <alignment horizontal="center" vertical="center"/>
    </xf>
    <xf numFmtId="164" fontId="0" fillId="3" borderId="56" xfId="0" applyNumberFormat="1" applyFont="1" applyFill="1" applyBorder="1" applyAlignment="1" applyProtection="1">
      <alignment horizontal="center" vertical="center"/>
    </xf>
    <xf numFmtId="164" fontId="0" fillId="3" borderId="20" xfId="0" applyNumberFormat="1" applyFont="1" applyFill="1" applyBorder="1" applyAlignment="1" applyProtection="1">
      <alignment horizontal="center" vertical="center"/>
    </xf>
    <xf numFmtId="164" fontId="0" fillId="3" borderId="56" xfId="0" applyNumberFormat="1" applyFont="1" applyFill="1" applyBorder="1" applyAlignment="1" applyProtection="1">
      <alignment horizontal="center" vertical="center" wrapText="1"/>
    </xf>
    <xf numFmtId="164" fontId="0" fillId="3" borderId="20" xfId="0" applyNumberFormat="1" applyFont="1" applyFill="1" applyBorder="1" applyAlignment="1" applyProtection="1">
      <alignment horizontal="center" vertical="center" wrapText="1"/>
    </xf>
    <xf numFmtId="0" fontId="5" fillId="3" borderId="107" xfId="0" applyNumberFormat="1" applyFont="1" applyFill="1" applyBorder="1" applyAlignment="1" applyProtection="1">
      <alignment horizontal="center" vertical="center" wrapText="1"/>
    </xf>
    <xf numFmtId="0" fontId="5" fillId="3" borderId="106" xfId="0" applyNumberFormat="1" applyFont="1" applyFill="1" applyBorder="1" applyAlignment="1" applyProtection="1">
      <alignment horizontal="center" vertical="center" wrapText="1"/>
    </xf>
    <xf numFmtId="0" fontId="38" fillId="2" borderId="105" xfId="0" applyFont="1" applyFill="1" applyBorder="1" applyAlignment="1" applyProtection="1">
      <alignment horizontal="center" vertical="center" wrapText="1"/>
    </xf>
    <xf numFmtId="0" fontId="38" fillId="2" borderId="107" xfId="0" applyFont="1" applyFill="1" applyBorder="1" applyAlignment="1" applyProtection="1">
      <alignment horizontal="center" vertical="center" wrapText="1"/>
    </xf>
    <xf numFmtId="0" fontId="5" fillId="3" borderId="55" xfId="0" applyNumberFormat="1" applyFont="1" applyFill="1" applyBorder="1" applyAlignment="1" applyProtection="1">
      <alignment horizontal="center" vertical="center" wrapText="1"/>
    </xf>
    <xf numFmtId="0" fontId="5" fillId="3" borderId="0" xfId="0" applyNumberFormat="1" applyFont="1" applyFill="1" applyBorder="1" applyAlignment="1" applyProtection="1">
      <alignment horizontal="center" vertical="center" wrapText="1"/>
    </xf>
    <xf numFmtId="0" fontId="5" fillId="3" borderId="6" xfId="0" applyNumberFormat="1" applyFont="1" applyFill="1" applyBorder="1" applyAlignment="1" applyProtection="1">
      <alignment horizontal="center" vertical="center" wrapText="1"/>
    </xf>
    <xf numFmtId="164" fontId="0" fillId="3" borderId="19" xfId="0" applyNumberFormat="1" applyFont="1" applyFill="1" applyBorder="1" applyAlignment="1" applyProtection="1">
      <alignment horizontal="center" vertical="center" wrapText="1"/>
    </xf>
    <xf numFmtId="164" fontId="0" fillId="3" borderId="0" xfId="0" applyNumberFormat="1" applyFill="1" applyAlignment="1" applyProtection="1">
      <alignment horizontal="center" vertical="center"/>
    </xf>
    <xf numFmtId="0" fontId="1" fillId="7" borderId="0" xfId="0" applyFont="1" applyFill="1" applyAlignment="1">
      <alignment horizontal="center" vertical="center" wrapText="1"/>
    </xf>
    <xf numFmtId="0" fontId="31" fillId="14" borderId="93" xfId="0" applyFont="1" applyFill="1" applyBorder="1" applyAlignment="1" applyProtection="1">
      <alignment horizontal="center" vertical="center"/>
    </xf>
    <xf numFmtId="0" fontId="31" fillId="14" borderId="95" xfId="0" applyFont="1" applyFill="1" applyBorder="1" applyAlignment="1" applyProtection="1">
      <alignment horizontal="center" vertical="center"/>
    </xf>
    <xf numFmtId="0" fontId="17" fillId="0" borderId="0" xfId="0" applyFont="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cellXfs>
  <cellStyles count="2">
    <cellStyle name="Hyperlink" xfId="1" builtinId="8"/>
    <cellStyle name="Normal" xfId="0" builtinId="0"/>
  </cellStyles>
  <dxfs count="169">
    <dxf>
      <numFmt numFmtId="164" formatCode="&quot;£&quot;#,##0.00"/>
      <alignment horizontal="center" vertical="center" textRotation="0" wrapText="0" indent="0" justifyLastLine="0" shrinkToFit="0" readingOrder="0"/>
    </dxf>
    <dxf>
      <numFmt numFmtId="164" formatCode="&quot;£&quot;#,##0.00"/>
      <alignment horizontal="center" vertical="center" textRotation="0" wrapText="0" indent="0" justifyLastLine="0" shrinkToFit="0" readingOrder="0"/>
    </dxf>
    <dxf>
      <alignment horizontal="center" vertical="center" textRotation="0" wrapText="1" indent="0" justifyLastLine="0" shrinkToFit="0" readingOrder="0"/>
    </dxf>
    <dxf>
      <numFmt numFmtId="30" formatCode="@"/>
      <alignment horizontal="center" vertical="center" textRotation="0" wrapText="1" indent="0" justifyLastLine="0" shrinkToFit="0" readingOrder="0"/>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patternType="solid">
          <fgColor indexed="64"/>
          <bgColor rgb="FFFFC000"/>
        </patternFill>
      </fill>
      <alignment horizontal="center" vertical="center" textRotation="0" wrapText="0" indent="0" justifyLastLine="0" shrinkToFit="0" readingOrder="0"/>
      <protection locked="1" hidden="0"/>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92D050"/>
        </patternFill>
      </fill>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ill>
        <patternFill>
          <bgColor rgb="FFFFFF00"/>
        </patternFill>
      </fill>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b/>
        <i val="0"/>
        <color theme="0"/>
      </font>
      <fill>
        <patternFill>
          <bgColor rgb="FFFF0000"/>
        </patternFill>
      </fill>
      <border>
        <left style="thin">
          <color rgb="FFFFFF00"/>
        </left>
        <right style="thin">
          <color rgb="FFFFFF00"/>
        </right>
        <top style="thin">
          <color rgb="FFFFFF00"/>
        </top>
        <bottom style="thin">
          <color rgb="FFFFFF00"/>
        </bottom>
        <vertical/>
        <horizontal/>
      </border>
    </dxf>
    <dxf>
      <font>
        <color theme="0"/>
      </font>
    </dxf>
    <dxf>
      <font>
        <b/>
        <i val="0"/>
        <color rgb="FFE30613"/>
      </font>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ill>
        <patternFill>
          <bgColor rgb="FFFFFF00"/>
        </patternFill>
      </fill>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rgb="FFFFFF00"/>
        </patternFill>
      </fill>
    </dxf>
    <dxf>
      <font>
        <color theme="0"/>
      </font>
    </dxf>
    <dxf>
      <font>
        <b/>
        <i val="0"/>
        <color theme="1"/>
      </font>
    </dxf>
    <dxf>
      <font>
        <b/>
        <i val="0"/>
        <color rgb="FFE30613"/>
      </font>
    </dxf>
    <dxf>
      <fill>
        <patternFill>
          <bgColor rgb="FFFFFF00"/>
        </patternFill>
      </fill>
    </dxf>
    <dxf>
      <fill>
        <patternFill>
          <bgColor rgb="FFFFFF00"/>
        </patternFill>
      </fill>
    </dxf>
    <dxf>
      <fill>
        <patternFill>
          <bgColor rgb="FFFFFF00"/>
        </patternFill>
      </fill>
    </dxf>
    <dxf>
      <font>
        <color theme="0"/>
      </font>
      <fill>
        <patternFill>
          <bgColor rgb="FFE30613"/>
        </patternFill>
      </fill>
    </dxf>
    <dxf>
      <font>
        <color theme="0"/>
      </font>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border>
    </dxf>
    <dxf>
      <font>
        <color rgb="FFE30613"/>
      </font>
      <fill>
        <patternFill>
          <bgColor rgb="FFE30613"/>
        </patternFill>
      </fill>
    </dxf>
    <dxf>
      <font>
        <color rgb="FFE30613"/>
      </font>
      <fill>
        <patternFill>
          <bgColor rgb="FFE30613"/>
        </patternFill>
      </fill>
    </dxf>
    <dxf>
      <font>
        <color rgb="FFE30613"/>
      </font>
      <fill>
        <patternFill>
          <bgColor rgb="FFE30613"/>
        </patternFill>
      </fill>
    </dxf>
    <dxf>
      <font>
        <b/>
        <i val="0"/>
        <color rgb="FFE30613"/>
      </font>
      <fill>
        <patternFill>
          <bgColor rgb="FFE30613"/>
        </patternFill>
      </fill>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E30613"/>
      <color rgb="FF66CCFF"/>
      <color rgb="FFFFEBEC"/>
      <color rgb="FFF7F7F7"/>
      <color rgb="FFFED6D8"/>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trlProps/ctrlProp1.xml><?xml version="1.0" encoding="utf-8"?>
<formControlPr xmlns="http://schemas.microsoft.com/office/spreadsheetml/2009/9/main" objectType="CheckBox" fmlaLink="$Y$133" lockText="1" noThreeD="1"/>
</file>

<file path=xl/ctrlProps/ctrlProp2.xml><?xml version="1.0" encoding="utf-8"?>
<formControlPr xmlns="http://schemas.microsoft.com/office/spreadsheetml/2009/9/main" objectType="CheckBox" fmlaLink="$Y$152" lockText="1" noThreeD="1"/>
</file>

<file path=xl/ctrlProps/ctrlProp3.xml><?xml version="1.0" encoding="utf-8"?>
<formControlPr xmlns="http://schemas.microsoft.com/office/spreadsheetml/2009/9/main" objectType="CheckBox" fmlaLink="$Y$158" lockText="1" noThreeD="1"/>
</file>

<file path=xl/ctrlProps/ctrlProp4.xml><?xml version="1.0" encoding="utf-8"?>
<formControlPr xmlns="http://schemas.microsoft.com/office/spreadsheetml/2009/9/main" objectType="CheckBox" fmlaLink="$U$160"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50801</xdr:colOff>
      <xdr:row>7</xdr:row>
      <xdr:rowOff>111125</xdr:rowOff>
    </xdr:from>
    <xdr:to>
      <xdr:col>21</xdr:col>
      <xdr:colOff>169475</xdr:colOff>
      <xdr:row>65</xdr:row>
      <xdr:rowOff>133349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551" y="1333500"/>
          <a:ext cx="7659299" cy="1015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50800</xdr:colOff>
          <xdr:row>132</xdr:row>
          <xdr:rowOff>0</xdr:rowOff>
        </xdr:from>
        <xdr:to>
          <xdr:col>24</xdr:col>
          <xdr:colOff>247650</xdr:colOff>
          <xdr:row>133</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50800</xdr:colOff>
          <xdr:row>151</xdr:row>
          <xdr:rowOff>19050</xdr:rowOff>
        </xdr:from>
        <xdr:to>
          <xdr:col>24</xdr:col>
          <xdr:colOff>247650</xdr:colOff>
          <xdr:row>151</xdr:row>
          <xdr:rowOff>247650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157</xdr:row>
          <xdr:rowOff>12700</xdr:rowOff>
        </xdr:from>
        <xdr:to>
          <xdr:col>24</xdr:col>
          <xdr:colOff>241300</xdr:colOff>
          <xdr:row>157</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159</xdr:row>
          <xdr:rowOff>12700</xdr:rowOff>
        </xdr:from>
        <xdr:to>
          <xdr:col>20</xdr:col>
          <xdr:colOff>247650</xdr:colOff>
          <xdr:row>159</xdr:row>
          <xdr:rowOff>247650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225425</xdr:colOff>
      <xdr:row>1187</xdr:row>
      <xdr:rowOff>111125</xdr:rowOff>
    </xdr:from>
    <xdr:to>
      <xdr:col>28</xdr:col>
      <xdr:colOff>125730</xdr:colOff>
      <xdr:row>1188</xdr:row>
      <xdr:rowOff>1534161</xdr:rowOff>
    </xdr:to>
    <xdr:pic>
      <xdr:nvPicPr>
        <xdr:cNvPr id="9" name="image">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338" t="1433" r="21502" b="3107"/>
        <a:stretch/>
      </xdr:blipFill>
      <xdr:spPr bwMode="auto">
        <a:xfrm>
          <a:off x="6226175" y="250580525"/>
          <a:ext cx="2554605" cy="203263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114300</xdr:colOff>
      <xdr:row>1190</xdr:row>
      <xdr:rowOff>352425</xdr:rowOff>
    </xdr:from>
    <xdr:to>
      <xdr:col>11</xdr:col>
      <xdr:colOff>134620</xdr:colOff>
      <xdr:row>1191</xdr:row>
      <xdr:rowOff>1602105</xdr:rowOff>
    </xdr:to>
    <xdr:pic>
      <xdr:nvPicPr>
        <xdr:cNvPr id="12" name="image">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53222125"/>
          <a:ext cx="3258820" cy="1627505"/>
        </a:xfrm>
        <a:prstGeom prst="rect">
          <a:avLst/>
        </a:prstGeom>
        <a:noFill/>
        <a:ln>
          <a:noFill/>
        </a:ln>
      </xdr:spPr>
    </xdr:pic>
    <xdr:clientData/>
  </xdr:twoCellAnchor>
  <xdr:twoCellAnchor editAs="oneCell">
    <xdr:from>
      <xdr:col>1</xdr:col>
      <xdr:colOff>158751</xdr:colOff>
      <xdr:row>1202</xdr:row>
      <xdr:rowOff>123826</xdr:rowOff>
    </xdr:from>
    <xdr:to>
      <xdr:col>11</xdr:col>
      <xdr:colOff>244476</xdr:colOff>
      <xdr:row>1202</xdr:row>
      <xdr:rowOff>1791629</xdr:rowOff>
    </xdr:to>
    <xdr:pic>
      <xdr:nvPicPr>
        <xdr:cNvPr id="16" name="imag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76" y="256879726"/>
          <a:ext cx="3324225" cy="1667803"/>
        </a:xfrm>
        <a:prstGeom prst="rect">
          <a:avLst/>
        </a:prstGeom>
        <a:noFill/>
        <a:ln>
          <a:noFill/>
        </a:ln>
      </xdr:spPr>
    </xdr:pic>
    <xdr:clientData/>
  </xdr:twoCellAnchor>
  <xdr:twoCellAnchor editAs="oneCell">
    <xdr:from>
      <xdr:col>1</xdr:col>
      <xdr:colOff>254000</xdr:colOff>
      <xdr:row>1</xdr:row>
      <xdr:rowOff>57150</xdr:rowOff>
    </xdr:from>
    <xdr:to>
      <xdr:col>5</xdr:col>
      <xdr:colOff>126864</xdr:colOff>
      <xdr:row>3</xdr:row>
      <xdr:rowOff>187325</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644525" y="123825"/>
          <a:ext cx="1165089" cy="635000"/>
        </a:xfrm>
        <a:prstGeom prst="rect">
          <a:avLst/>
        </a:prstGeom>
      </xdr:spPr>
    </xdr:pic>
    <xdr:clientData/>
  </xdr:twoCellAnchor>
  <xdr:twoCellAnchor>
    <xdr:from>
      <xdr:col>1</xdr:col>
      <xdr:colOff>35604</xdr:colOff>
      <xdr:row>5</xdr:row>
      <xdr:rowOff>6344</xdr:rowOff>
    </xdr:from>
    <xdr:to>
      <xdr:col>31</xdr:col>
      <xdr:colOff>2077</xdr:colOff>
      <xdr:row>5</xdr:row>
      <xdr:rowOff>3768729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426129" y="885819"/>
          <a:ext cx="9548623" cy="3759210"/>
          <a:chOff x="426129" y="885824"/>
          <a:chExt cx="8824723" cy="3756024"/>
        </a:xfrm>
      </xdr:grpSpPr>
      <xdr:grpSp>
        <xdr:nvGrpSpPr>
          <xdr:cNvPr id="10" name="Group 9">
            <a:extLst>
              <a:ext uri="{FF2B5EF4-FFF2-40B4-BE49-F238E27FC236}">
                <a16:creationId xmlns:a16="http://schemas.microsoft.com/office/drawing/2014/main" id="{00000000-0008-0000-0100-00000A000000}"/>
              </a:ext>
            </a:extLst>
          </xdr:cNvPr>
          <xdr:cNvGrpSpPr/>
        </xdr:nvGrpSpPr>
        <xdr:grpSpPr>
          <a:xfrm>
            <a:off x="426129" y="885824"/>
            <a:ext cx="8824723" cy="3756024"/>
            <a:chOff x="429304" y="660457"/>
            <a:chExt cx="8913623" cy="3752792"/>
          </a:xfrm>
        </xdr:grpSpPr>
        <xdr:pic>
          <xdr:nvPicPr>
            <xdr:cNvPr id="61" name="Picture 60">
              <a:extLst>
                <a:ext uri="{FF2B5EF4-FFF2-40B4-BE49-F238E27FC236}">
                  <a16:creationId xmlns:a16="http://schemas.microsoft.com/office/drawing/2014/main" id="{00000000-0008-0000-0100-00003D000000}"/>
                </a:ext>
              </a:extLst>
            </xdr:cNvPr>
            <xdr:cNvPicPr>
              <a:picLocks noChangeAspect="1"/>
            </xdr:cNvPicPr>
          </xdr:nvPicPr>
          <xdr:blipFill rotWithShape="1">
            <a:blip xmlns:r="http://schemas.openxmlformats.org/officeDocument/2006/relationships" r:embed="rId5"/>
            <a:srcRect l="55210" t="55192" r="22193" b="7490"/>
            <a:stretch/>
          </xdr:blipFill>
          <xdr:spPr>
            <a:xfrm>
              <a:off x="7611163" y="2578100"/>
              <a:ext cx="1714243" cy="1822450"/>
            </a:xfrm>
            <a:prstGeom prst="rect">
              <a:avLst/>
            </a:prstGeom>
          </xdr:spPr>
        </xdr:pic>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5"/>
            <a:srcRect l="10157" t="55192" r="68783" b="7490"/>
            <a:stretch/>
          </xdr:blipFill>
          <xdr:spPr>
            <a:xfrm>
              <a:off x="5983936" y="2540001"/>
              <a:ext cx="1638873" cy="1873248"/>
            </a:xfrm>
            <a:prstGeom prst="rect">
              <a:avLst/>
            </a:prstGeom>
          </xdr:spPr>
        </xdr:pic>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6"/>
            <a:srcRect l="38133" t="23826" r="42059" b="39258"/>
            <a:stretch/>
          </xdr:blipFill>
          <xdr:spPr>
            <a:xfrm>
              <a:off x="7673974" y="733424"/>
              <a:ext cx="1631038" cy="1800226"/>
            </a:xfrm>
            <a:prstGeom prst="rect">
              <a:avLst/>
            </a:prstGeom>
          </xdr:spPr>
        </xdr:pic>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7"/>
            <a:srcRect l="15379" t="23895" r="63636" b="39771"/>
            <a:stretch/>
          </xdr:blipFill>
          <xdr:spPr>
            <a:xfrm>
              <a:off x="469901" y="742084"/>
              <a:ext cx="1733550" cy="1799883"/>
            </a:xfrm>
            <a:prstGeom prst="rect">
              <a:avLst/>
            </a:prstGeom>
          </xdr:spPr>
        </xdr:pic>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7"/>
            <a:srcRect l="37769" t="60174" r="41357" b="3612"/>
            <a:stretch/>
          </xdr:blipFill>
          <xdr:spPr>
            <a:xfrm>
              <a:off x="461676" y="2551198"/>
              <a:ext cx="1741774" cy="1803175"/>
            </a:xfrm>
            <a:prstGeom prst="rect">
              <a:avLst/>
            </a:prstGeom>
          </xdr:spPr>
        </xdr:pic>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rotWithShape="1">
            <a:blip xmlns:r="http://schemas.openxmlformats.org/officeDocument/2006/relationships" r:embed="rId8"/>
            <a:srcRect l="37765" t="22666" r="15678" b="4925"/>
            <a:stretch/>
          </xdr:blipFill>
          <xdr:spPr>
            <a:xfrm>
              <a:off x="2133968" y="695380"/>
              <a:ext cx="3858429" cy="3714692"/>
            </a:xfrm>
            <a:prstGeom prst="rect">
              <a:avLst/>
            </a:prstGeom>
          </xdr:spPr>
        </xdr:pic>
        <xdr:sp macro="" textlink="">
          <xdr:nvSpPr>
            <xdr:cNvPr id="7" name="Frame 6">
              <a:extLst>
                <a:ext uri="{FF2B5EF4-FFF2-40B4-BE49-F238E27FC236}">
                  <a16:creationId xmlns:a16="http://schemas.microsoft.com/office/drawing/2014/main" id="{00000000-0008-0000-0100-000007000000}"/>
                </a:ext>
              </a:extLst>
            </xdr:cNvPr>
            <xdr:cNvSpPr/>
          </xdr:nvSpPr>
          <xdr:spPr>
            <a:xfrm>
              <a:off x="429304" y="660457"/>
              <a:ext cx="1731175" cy="1932341"/>
            </a:xfrm>
            <a:prstGeom prst="frame">
              <a:avLst>
                <a:gd name="adj1" fmla="val 3455"/>
              </a:avLst>
            </a:prstGeom>
            <a:solidFill>
              <a:schemeClr val="bg1"/>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21" name="Frame 20">
              <a:extLst>
                <a:ext uri="{FF2B5EF4-FFF2-40B4-BE49-F238E27FC236}">
                  <a16:creationId xmlns:a16="http://schemas.microsoft.com/office/drawing/2014/main" id="{00000000-0008-0000-0100-000015000000}"/>
                </a:ext>
              </a:extLst>
            </xdr:cNvPr>
            <xdr:cNvSpPr/>
          </xdr:nvSpPr>
          <xdr:spPr>
            <a:xfrm>
              <a:off x="430581" y="2533650"/>
              <a:ext cx="1731594" cy="1879599"/>
            </a:xfrm>
            <a:prstGeom prst="frame">
              <a:avLst>
                <a:gd name="adj1" fmla="val 3455"/>
              </a:avLst>
            </a:prstGeom>
            <a:solidFill>
              <a:schemeClr val="bg1"/>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rotWithShape="1">
            <a:blip xmlns:r="http://schemas.openxmlformats.org/officeDocument/2006/relationships" r:embed="rId6"/>
            <a:srcRect l="16267" t="23826" r="63694" b="39258"/>
            <a:stretch/>
          </xdr:blipFill>
          <xdr:spPr>
            <a:xfrm>
              <a:off x="5956300" y="724012"/>
              <a:ext cx="1695450" cy="1792189"/>
            </a:xfrm>
            <a:prstGeom prst="rect">
              <a:avLst/>
            </a:prstGeom>
          </xdr:spPr>
        </xdr:pic>
        <xdr:sp macro="" textlink="">
          <xdr:nvSpPr>
            <xdr:cNvPr id="52" name="Frame 51">
              <a:extLst>
                <a:ext uri="{FF2B5EF4-FFF2-40B4-BE49-F238E27FC236}">
                  <a16:creationId xmlns:a16="http://schemas.microsoft.com/office/drawing/2014/main" id="{00000000-0008-0000-0100-000034000000}"/>
                </a:ext>
              </a:extLst>
            </xdr:cNvPr>
            <xdr:cNvSpPr/>
          </xdr:nvSpPr>
          <xdr:spPr>
            <a:xfrm>
              <a:off x="7620000" y="701675"/>
              <a:ext cx="1721650" cy="1866925"/>
            </a:xfrm>
            <a:prstGeom prst="frame">
              <a:avLst>
                <a:gd name="adj1" fmla="val 3455"/>
              </a:avLst>
            </a:prstGeom>
            <a:solidFill>
              <a:schemeClr val="bg1"/>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53" name="Frame 52">
              <a:extLst>
                <a:ext uri="{FF2B5EF4-FFF2-40B4-BE49-F238E27FC236}">
                  <a16:creationId xmlns:a16="http://schemas.microsoft.com/office/drawing/2014/main" id="{00000000-0008-0000-0100-000035000000}"/>
                </a:ext>
              </a:extLst>
            </xdr:cNvPr>
            <xdr:cNvSpPr/>
          </xdr:nvSpPr>
          <xdr:spPr>
            <a:xfrm>
              <a:off x="7621277" y="2522150"/>
              <a:ext cx="1721650" cy="1889124"/>
            </a:xfrm>
            <a:prstGeom prst="frame">
              <a:avLst>
                <a:gd name="adj1" fmla="val 3455"/>
              </a:avLst>
            </a:prstGeom>
            <a:solidFill>
              <a:schemeClr val="bg1"/>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54" name="Frame 53">
              <a:extLst>
                <a:ext uri="{FF2B5EF4-FFF2-40B4-BE49-F238E27FC236}">
                  <a16:creationId xmlns:a16="http://schemas.microsoft.com/office/drawing/2014/main" id="{00000000-0008-0000-0100-000036000000}"/>
                </a:ext>
              </a:extLst>
            </xdr:cNvPr>
            <xdr:cNvSpPr/>
          </xdr:nvSpPr>
          <xdr:spPr>
            <a:xfrm>
              <a:off x="5956300" y="698525"/>
              <a:ext cx="1721650" cy="1882775"/>
            </a:xfrm>
            <a:prstGeom prst="frame">
              <a:avLst>
                <a:gd name="adj1" fmla="val 3455"/>
              </a:avLst>
            </a:prstGeom>
            <a:solidFill>
              <a:schemeClr val="bg1"/>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sp macro="" textlink="">
          <xdr:nvSpPr>
            <xdr:cNvPr id="55" name="Frame 54">
              <a:extLst>
                <a:ext uri="{FF2B5EF4-FFF2-40B4-BE49-F238E27FC236}">
                  <a16:creationId xmlns:a16="http://schemas.microsoft.com/office/drawing/2014/main" id="{00000000-0008-0000-0100-000037000000}"/>
                </a:ext>
              </a:extLst>
            </xdr:cNvPr>
            <xdr:cNvSpPr/>
          </xdr:nvSpPr>
          <xdr:spPr>
            <a:xfrm>
              <a:off x="5957577" y="2525325"/>
              <a:ext cx="1721650" cy="1885949"/>
            </a:xfrm>
            <a:prstGeom prst="frame">
              <a:avLst>
                <a:gd name="adj1" fmla="val 3455"/>
              </a:avLst>
            </a:prstGeom>
            <a:solidFill>
              <a:schemeClr val="bg1"/>
            </a:solidFill>
            <a:ln w="127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grpSp>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181225" y="3827249"/>
            <a:ext cx="3702050" cy="135149"/>
          </a:xfrm>
          <a:prstGeom prst="rect">
            <a:avLst/>
          </a:prstGeom>
          <a:solidFill>
            <a:srgbClr val="E30613"/>
          </a:solidFill>
          <a:ln w="9525" cmpd="sng">
            <a:solidFill>
              <a:srgbClr val="E3061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solidFill>
                  <a:schemeClr val="bg1"/>
                </a:solidFill>
                <a:latin typeface="Arial" panose="020B0604020202020204" pitchFamily="34" charset="0"/>
                <a:cs typeface="Arial" panose="020B0604020202020204" pitchFamily="34" charset="0"/>
              </a:rPr>
              <a:t>WITH OUR EXCLUSIVE PRODUCTS AND</a:t>
            </a:r>
            <a:r>
              <a:rPr lang="en-GB" sz="900" b="0" baseline="0">
                <a:solidFill>
                  <a:schemeClr val="bg1"/>
                </a:solidFill>
                <a:latin typeface="Arial" panose="020B0604020202020204" pitchFamily="34" charset="0"/>
                <a:cs typeface="Arial" panose="020B0604020202020204" pitchFamily="34" charset="0"/>
              </a:rPr>
              <a:t> </a:t>
            </a:r>
            <a:r>
              <a:rPr lang="en-GB" sz="900" b="0">
                <a:solidFill>
                  <a:schemeClr val="bg1"/>
                </a:solidFill>
                <a:latin typeface="Arial" panose="020B0604020202020204" pitchFamily="34" charset="0"/>
                <a:cs typeface="Arial" panose="020B0604020202020204" pitchFamily="34" charset="0"/>
              </a:rPr>
              <a:t>SERVICES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NEC/NEC_Sales/Sales_Customer_Support/SCS%20Documents/Order%20Forms/Released%20Order%20Forms/NEC%20Stand%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Plan"/>
      <sheetName val="T&amp;C"/>
      <sheetName val="NEC Stand Plan"/>
    </sheetNames>
    <sheetDataSet>
      <sheetData sheetId="0"/>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5063CF3-9A63-4F60-8A4B-74A13D641BA0}" name="Table1" displayName="Table1" ref="AN1273:AO1292" totalsRowShown="0" headerRowDxfId="8" dataDxfId="7">
  <autoFilter ref="AN1273:AO1292" xr:uid="{BC583DEF-F5D2-46A1-9F55-BE961FA188CD}"/>
  <tableColumns count="2">
    <tableColumn id="1" xr3:uid="{A5496EB1-323A-4990-9E00-44257ADCCFD4}" name="Products" dataDxfId="6"/>
    <tableColumn id="2" xr3:uid="{71BB3194-2E23-452F-AD3E-3B581DA65B1A}" name="Code" dataDxfId="5"/>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B6598A0-5FF7-4A92-9C2D-E52369B5BDFA}" name="Table5" displayName="Table5" ref="B3:E3054" totalsRowShown="0">
  <autoFilter ref="B3:E3054" xr:uid="{35558879-7838-46E9-B2D7-DE5F267C2164}"/>
  <tableColumns count="4">
    <tableColumn id="1" xr3:uid="{830A4C8F-2988-467B-B98D-94462FDFA117}" name="Resource Code" dataDxfId="3"/>
    <tableColumn id="2" xr3:uid="{5783C639-FD3F-4FE0-A95A-F9C749331E1E}" name="Description" dataDxfId="2"/>
    <tableColumn id="3" xr3:uid="{DC39F8E7-23D1-45C4-83B3-08197AAEF9A5}" name="Advanced Price" dataDxfId="1"/>
    <tableColumn id="4" xr3:uid="{2FA5DAE1-EB03-47EA-91CE-281587CDE4B1}" name="Standard Pric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mailto:eventorders@thenec.co.uk" TargetMode="External"/><Relationship Id="rId7" Type="http://schemas.openxmlformats.org/officeDocument/2006/relationships/vmlDrawing" Target="../drawings/vmlDrawing1.vml"/><Relationship Id="rId12" Type="http://schemas.openxmlformats.org/officeDocument/2006/relationships/table" Target="../tables/table1.xml"/><Relationship Id="rId2" Type="http://schemas.openxmlformats.org/officeDocument/2006/relationships/hyperlink" Target="mailto:exhibitorfeedback@necgroup.co.uk" TargetMode="External"/><Relationship Id="rId1" Type="http://schemas.openxmlformats.org/officeDocument/2006/relationships/hyperlink" Target="https://www.necgroup.co.uk/privacy-policy/"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2.bin"/><Relationship Id="rId10" Type="http://schemas.openxmlformats.org/officeDocument/2006/relationships/ctrlProp" Target="../ctrlProps/ctrlProp3.xml"/><Relationship Id="rId4" Type="http://schemas.openxmlformats.org/officeDocument/2006/relationships/hyperlink" Target="https://parking.thenec.co.uk/NECBirminghamexhBooking/?fresh_start=y" TargetMode="External"/><Relationship Id="rId9"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BA10-2B23-4086-AEFF-4FDA9F9DDB4D}">
  <sheetPr>
    <pageSetUpPr fitToPage="1"/>
  </sheetPr>
  <dimension ref="A1:N41"/>
  <sheetViews>
    <sheetView view="pageBreakPreview" zoomScale="60" zoomScaleNormal="100" workbookViewId="0">
      <selection activeCell="A75" sqref="A75:XFD77"/>
    </sheetView>
  </sheetViews>
  <sheetFormatPr defaultColWidth="5.54296875" defaultRowHeight="14.5"/>
  <cols>
    <col min="1" max="16384" width="5.54296875" style="193"/>
  </cols>
  <sheetData>
    <row r="1" spans="1:14">
      <c r="A1" s="233"/>
      <c r="B1" s="233"/>
      <c r="C1" s="233"/>
      <c r="D1" s="233"/>
      <c r="E1" s="233"/>
      <c r="F1" s="233"/>
      <c r="G1" s="233"/>
      <c r="H1" s="233"/>
      <c r="I1" s="233"/>
      <c r="J1" s="233"/>
      <c r="K1" s="233"/>
      <c r="L1" s="233"/>
      <c r="M1" s="233"/>
      <c r="N1" s="233"/>
    </row>
    <row r="2" spans="1:14">
      <c r="A2" s="233"/>
      <c r="B2" s="233"/>
      <c r="C2" s="233"/>
      <c r="D2" s="233"/>
      <c r="E2" s="233"/>
      <c r="F2" s="233"/>
      <c r="G2" s="233"/>
      <c r="H2" s="233"/>
      <c r="I2" s="233"/>
      <c r="J2" s="233"/>
      <c r="K2" s="233"/>
      <c r="L2" s="233"/>
      <c r="M2" s="233"/>
      <c r="N2" s="233"/>
    </row>
    <row r="3" spans="1:14">
      <c r="A3" s="233"/>
      <c r="B3" s="233"/>
      <c r="C3" s="233"/>
      <c r="D3" s="233"/>
      <c r="E3" s="233"/>
      <c r="F3" s="233"/>
      <c r="G3" s="233"/>
      <c r="H3" s="233"/>
      <c r="I3" s="233"/>
      <c r="J3" s="233"/>
      <c r="K3" s="233"/>
      <c r="L3" s="233"/>
      <c r="M3" s="233"/>
      <c r="N3" s="233"/>
    </row>
    <row r="4" spans="1:14">
      <c r="A4" s="233"/>
      <c r="B4" s="233"/>
      <c r="C4" s="233"/>
      <c r="D4" s="233"/>
      <c r="E4" s="233"/>
      <c r="F4" s="233"/>
      <c r="G4" s="233"/>
      <c r="H4" s="233"/>
      <c r="I4" s="233"/>
      <c r="J4" s="233"/>
      <c r="K4" s="233"/>
      <c r="L4" s="233"/>
      <c r="M4" s="233"/>
      <c r="N4" s="233"/>
    </row>
    <row r="5" spans="1:14">
      <c r="A5" s="233"/>
      <c r="B5" s="233"/>
      <c r="C5" s="233"/>
      <c r="D5" s="233"/>
      <c r="E5" s="233"/>
      <c r="F5" s="233"/>
      <c r="G5" s="233"/>
      <c r="H5" s="233"/>
      <c r="I5" s="233"/>
      <c r="J5" s="233"/>
      <c r="K5" s="233"/>
      <c r="L5" s="233"/>
      <c r="M5" s="233"/>
      <c r="N5" s="233"/>
    </row>
    <row r="6" spans="1:14">
      <c r="A6" s="233"/>
      <c r="B6" s="233"/>
      <c r="C6" s="233"/>
      <c r="D6" s="233"/>
      <c r="E6" s="233"/>
      <c r="F6" s="233"/>
      <c r="G6" s="233"/>
      <c r="H6" s="233"/>
      <c r="I6" s="233"/>
      <c r="J6" s="233"/>
      <c r="K6" s="233"/>
      <c r="L6" s="233"/>
      <c r="M6" s="233"/>
      <c r="N6" s="233"/>
    </row>
    <row r="7" spans="1:14">
      <c r="A7" s="233"/>
      <c r="B7" s="233"/>
      <c r="C7" s="233"/>
      <c r="D7" s="233"/>
      <c r="E7" s="233"/>
      <c r="F7" s="233"/>
      <c r="G7" s="233"/>
      <c r="H7" s="233"/>
      <c r="I7" s="233"/>
      <c r="J7" s="233"/>
      <c r="K7" s="233"/>
      <c r="L7" s="233"/>
      <c r="M7" s="233"/>
      <c r="N7" s="233"/>
    </row>
    <row r="8" spans="1:14">
      <c r="A8" s="233"/>
      <c r="B8" s="233"/>
      <c r="C8" s="233"/>
      <c r="D8" s="233"/>
      <c r="E8" s="233"/>
      <c r="F8" s="233"/>
      <c r="G8" s="233"/>
      <c r="H8" s="233"/>
      <c r="I8" s="233"/>
      <c r="J8" s="233"/>
      <c r="K8" s="233"/>
      <c r="L8" s="233"/>
      <c r="M8" s="233"/>
      <c r="N8" s="233"/>
    </row>
    <row r="9" spans="1:14">
      <c r="A9" s="233"/>
      <c r="B9" s="233"/>
      <c r="C9" s="233"/>
      <c r="D9" s="233"/>
      <c r="E9" s="233"/>
      <c r="F9" s="233"/>
      <c r="G9" s="233"/>
      <c r="H9" s="233"/>
      <c r="I9" s="233"/>
      <c r="J9" s="233"/>
      <c r="K9" s="233"/>
      <c r="L9" s="233"/>
      <c r="M9" s="233"/>
      <c r="N9" s="233"/>
    </row>
    <row r="10" spans="1:14">
      <c r="A10" s="233"/>
      <c r="B10" s="233"/>
      <c r="C10" s="233"/>
      <c r="D10" s="233"/>
      <c r="E10" s="233"/>
      <c r="F10" s="233"/>
      <c r="G10" s="233"/>
      <c r="H10" s="233"/>
      <c r="I10" s="233"/>
      <c r="J10" s="233"/>
      <c r="K10" s="233"/>
      <c r="L10" s="233"/>
      <c r="M10" s="233"/>
      <c r="N10" s="233"/>
    </row>
    <row r="11" spans="1:14">
      <c r="A11" s="233"/>
      <c r="B11" s="233"/>
      <c r="C11" s="233"/>
      <c r="D11" s="233"/>
      <c r="E11" s="233"/>
      <c r="F11" s="233"/>
      <c r="G11" s="233"/>
      <c r="H11" s="233"/>
      <c r="I11" s="233"/>
      <c r="J11" s="233"/>
      <c r="K11" s="233"/>
      <c r="L11" s="233"/>
      <c r="M11" s="233"/>
      <c r="N11" s="233"/>
    </row>
    <row r="12" spans="1:14">
      <c r="A12" s="233"/>
      <c r="B12" s="233"/>
      <c r="C12" s="233"/>
      <c r="D12" s="233"/>
      <c r="E12" s="233"/>
      <c r="F12" s="233"/>
      <c r="G12" s="233"/>
      <c r="H12" s="233"/>
      <c r="I12" s="233"/>
      <c r="J12" s="233"/>
      <c r="K12" s="233"/>
      <c r="L12" s="233"/>
      <c r="M12" s="233"/>
      <c r="N12" s="233"/>
    </row>
    <row r="13" spans="1:14">
      <c r="A13" s="233"/>
      <c r="B13" s="233"/>
      <c r="C13" s="233"/>
      <c r="D13" s="233"/>
      <c r="E13" s="233"/>
      <c r="F13" s="233"/>
      <c r="G13" s="233"/>
      <c r="H13" s="233"/>
      <c r="I13" s="233"/>
      <c r="J13" s="233"/>
      <c r="K13" s="233"/>
      <c r="L13" s="233"/>
      <c r="M13" s="233"/>
      <c r="N13" s="233"/>
    </row>
    <row r="14" spans="1:14">
      <c r="A14" s="233"/>
      <c r="B14" s="233"/>
      <c r="C14" s="233"/>
      <c r="D14" s="233"/>
      <c r="E14" s="233"/>
      <c r="F14" s="233"/>
      <c r="G14" s="233"/>
      <c r="H14" s="233"/>
      <c r="I14" s="233"/>
      <c r="J14" s="233"/>
      <c r="K14" s="233"/>
      <c r="L14" s="233"/>
      <c r="M14" s="233"/>
      <c r="N14" s="233"/>
    </row>
    <row r="15" spans="1:14">
      <c r="A15" s="233"/>
      <c r="B15" s="233"/>
      <c r="C15" s="233"/>
      <c r="D15" s="233"/>
      <c r="E15" s="233"/>
      <c r="F15" s="233"/>
      <c r="G15" s="233"/>
      <c r="H15" s="233"/>
      <c r="I15" s="233"/>
      <c r="J15" s="233"/>
      <c r="K15" s="233"/>
      <c r="L15" s="233"/>
      <c r="M15" s="233"/>
      <c r="N15" s="233"/>
    </row>
    <row r="16" spans="1:14">
      <c r="A16" s="233"/>
      <c r="B16" s="233"/>
      <c r="C16" s="233"/>
      <c r="D16" s="233"/>
      <c r="E16" s="233"/>
      <c r="F16" s="233"/>
      <c r="G16" s="233"/>
      <c r="H16" s="233"/>
      <c r="I16" s="233"/>
      <c r="J16" s="233"/>
      <c r="K16" s="233"/>
      <c r="L16" s="233"/>
      <c r="M16" s="233"/>
      <c r="N16" s="233"/>
    </row>
    <row r="17" spans="1:14">
      <c r="A17" s="233"/>
      <c r="B17" s="233"/>
      <c r="C17" s="233"/>
      <c r="D17" s="233"/>
      <c r="E17" s="233"/>
      <c r="F17" s="233"/>
      <c r="G17" s="233"/>
      <c r="H17" s="233"/>
      <c r="I17" s="233"/>
      <c r="J17" s="233"/>
      <c r="K17" s="233"/>
      <c r="L17" s="233"/>
      <c r="M17" s="233"/>
      <c r="N17" s="233"/>
    </row>
    <row r="18" spans="1:14">
      <c r="A18" s="233"/>
      <c r="B18" s="233"/>
      <c r="C18" s="233"/>
      <c r="D18" s="233"/>
      <c r="E18" s="233"/>
      <c r="F18" s="233"/>
      <c r="G18" s="233"/>
      <c r="H18" s="233"/>
      <c r="I18" s="233"/>
      <c r="J18" s="233"/>
      <c r="K18" s="233"/>
      <c r="L18" s="233"/>
      <c r="M18" s="233"/>
      <c r="N18" s="233"/>
    </row>
    <row r="19" spans="1:14">
      <c r="A19" s="233"/>
      <c r="B19" s="233"/>
      <c r="C19" s="233"/>
      <c r="D19" s="233"/>
      <c r="E19" s="233"/>
      <c r="F19" s="233"/>
      <c r="G19" s="233"/>
      <c r="H19" s="233"/>
      <c r="I19" s="233"/>
      <c r="J19" s="233"/>
      <c r="K19" s="233"/>
      <c r="L19" s="233"/>
      <c r="M19" s="233"/>
      <c r="N19" s="233"/>
    </row>
    <row r="20" spans="1:14">
      <c r="A20" s="233"/>
      <c r="B20" s="233"/>
      <c r="C20" s="233"/>
      <c r="D20" s="233"/>
      <c r="E20" s="233"/>
      <c r="F20" s="233"/>
      <c r="G20" s="233"/>
      <c r="H20" s="233"/>
      <c r="I20" s="233"/>
      <c r="J20" s="233"/>
      <c r="K20" s="233"/>
      <c r="L20" s="233"/>
      <c r="M20" s="233"/>
      <c r="N20" s="233"/>
    </row>
    <row r="21" spans="1:14">
      <c r="A21" s="233"/>
      <c r="B21" s="233"/>
      <c r="C21" s="233"/>
      <c r="D21" s="233"/>
      <c r="E21" s="233"/>
      <c r="F21" s="233"/>
      <c r="G21" s="233"/>
      <c r="H21" s="233"/>
      <c r="I21" s="233"/>
      <c r="J21" s="233"/>
      <c r="K21" s="233"/>
      <c r="L21" s="233"/>
      <c r="M21" s="233"/>
      <c r="N21" s="233"/>
    </row>
    <row r="22" spans="1:14">
      <c r="A22" s="233"/>
      <c r="B22" s="233"/>
      <c r="C22" s="233"/>
      <c r="D22" s="233"/>
      <c r="E22" s="233"/>
      <c r="F22" s="233"/>
      <c r="G22" s="233"/>
      <c r="H22" s="233"/>
      <c r="I22" s="233"/>
      <c r="J22" s="233"/>
      <c r="K22" s="233"/>
      <c r="L22" s="233"/>
      <c r="M22" s="233"/>
      <c r="N22" s="233"/>
    </row>
    <row r="23" spans="1:14">
      <c r="A23" s="233"/>
      <c r="B23" s="233"/>
      <c r="C23" s="233"/>
      <c r="D23" s="233"/>
      <c r="E23" s="233"/>
      <c r="F23" s="233"/>
      <c r="G23" s="233"/>
      <c r="H23" s="233"/>
      <c r="I23" s="233"/>
      <c r="J23" s="233"/>
      <c r="K23" s="233"/>
      <c r="L23" s="233"/>
      <c r="M23" s="233"/>
      <c r="N23" s="233"/>
    </row>
    <row r="24" spans="1:14">
      <c r="A24" s="233"/>
      <c r="B24" s="233"/>
      <c r="C24" s="233"/>
      <c r="D24" s="233"/>
      <c r="E24" s="233"/>
      <c r="F24" s="233"/>
      <c r="G24" s="233"/>
      <c r="H24" s="233"/>
      <c r="I24" s="233"/>
      <c r="J24" s="233"/>
      <c r="K24" s="233"/>
      <c r="L24" s="233"/>
      <c r="M24" s="233"/>
      <c r="N24" s="233"/>
    </row>
    <row r="25" spans="1:14">
      <c r="A25" s="233"/>
      <c r="B25" s="233"/>
      <c r="C25" s="233"/>
      <c r="D25" s="233"/>
      <c r="E25" s="233"/>
      <c r="F25" s="233"/>
      <c r="G25" s="233"/>
      <c r="H25" s="233"/>
      <c r="I25" s="233"/>
      <c r="J25" s="233"/>
      <c r="K25" s="233"/>
      <c r="L25" s="233"/>
      <c r="M25" s="233"/>
      <c r="N25" s="233"/>
    </row>
    <row r="26" spans="1:14">
      <c r="A26" s="233"/>
      <c r="B26" s="233"/>
      <c r="C26" s="233"/>
      <c r="D26" s="233"/>
      <c r="E26" s="233"/>
      <c r="F26" s="233"/>
      <c r="G26" s="233"/>
      <c r="H26" s="233"/>
      <c r="I26" s="233"/>
      <c r="J26" s="233"/>
      <c r="K26" s="233"/>
      <c r="L26" s="233"/>
      <c r="M26" s="233"/>
      <c r="N26" s="233"/>
    </row>
    <row r="27" spans="1:14">
      <c r="A27" s="233"/>
      <c r="B27" s="233"/>
      <c r="C27" s="233"/>
      <c r="D27" s="233"/>
      <c r="E27" s="233"/>
      <c r="F27" s="233"/>
      <c r="G27" s="233"/>
      <c r="H27" s="233"/>
      <c r="I27" s="233"/>
      <c r="J27" s="233"/>
      <c r="K27" s="233"/>
      <c r="L27" s="233"/>
      <c r="M27" s="233"/>
      <c r="N27" s="233"/>
    </row>
    <row r="28" spans="1:14">
      <c r="A28" s="233"/>
      <c r="B28" s="233"/>
      <c r="C28" s="233"/>
      <c r="D28" s="233"/>
      <c r="E28" s="233"/>
      <c r="F28" s="233"/>
      <c r="G28" s="233"/>
      <c r="H28" s="233"/>
      <c r="I28" s="233"/>
      <c r="J28" s="233"/>
      <c r="K28" s="233"/>
      <c r="L28" s="233"/>
      <c r="M28" s="233"/>
      <c r="N28" s="233"/>
    </row>
    <row r="29" spans="1:14">
      <c r="A29" s="233"/>
      <c r="B29" s="233"/>
      <c r="C29" s="233"/>
      <c r="D29" s="233"/>
      <c r="E29" s="233"/>
      <c r="F29" s="233"/>
      <c r="G29" s="233"/>
      <c r="H29" s="233"/>
      <c r="I29" s="233"/>
      <c r="J29" s="233"/>
      <c r="K29" s="233"/>
      <c r="L29" s="233"/>
      <c r="M29" s="233"/>
      <c r="N29" s="233"/>
    </row>
    <row r="30" spans="1:14">
      <c r="A30" s="233"/>
      <c r="B30" s="233"/>
      <c r="C30" s="233"/>
      <c r="D30" s="233"/>
      <c r="E30" s="233"/>
      <c r="F30" s="233"/>
      <c r="G30" s="233"/>
      <c r="H30" s="233"/>
      <c r="I30" s="233"/>
      <c r="J30" s="233"/>
      <c r="K30" s="233"/>
      <c r="L30" s="233"/>
      <c r="M30" s="233"/>
      <c r="N30" s="233"/>
    </row>
    <row r="31" spans="1:14">
      <c r="A31" s="233"/>
      <c r="B31" s="233"/>
      <c r="C31" s="233"/>
      <c r="D31" s="233"/>
      <c r="E31" s="233"/>
      <c r="F31" s="233"/>
      <c r="G31" s="233"/>
      <c r="H31" s="233"/>
      <c r="I31" s="233"/>
      <c r="J31" s="233"/>
      <c r="K31" s="233"/>
      <c r="L31" s="233"/>
      <c r="M31" s="233"/>
      <c r="N31" s="233"/>
    </row>
    <row r="32" spans="1:14">
      <c r="A32" s="233"/>
      <c r="B32" s="233"/>
      <c r="C32" s="233"/>
      <c r="D32" s="233"/>
      <c r="E32" s="233"/>
      <c r="F32" s="233"/>
      <c r="G32" s="233"/>
      <c r="H32" s="233"/>
      <c r="I32" s="233"/>
      <c r="J32" s="233"/>
      <c r="K32" s="233"/>
      <c r="L32" s="233"/>
      <c r="M32" s="233"/>
      <c r="N32" s="233"/>
    </row>
    <row r="33" spans="1:14">
      <c r="A33" s="233"/>
      <c r="B33" s="233"/>
      <c r="C33" s="233"/>
      <c r="D33" s="233"/>
      <c r="E33" s="233"/>
      <c r="F33" s="233"/>
      <c r="G33" s="233"/>
      <c r="H33" s="233"/>
      <c r="I33" s="233"/>
      <c r="J33" s="233"/>
      <c r="K33" s="233"/>
      <c r="L33" s="233"/>
      <c r="M33" s="233"/>
      <c r="N33" s="233"/>
    </row>
    <row r="34" spans="1:14">
      <c r="A34" s="233"/>
      <c r="B34" s="233"/>
      <c r="C34" s="233"/>
      <c r="D34" s="233"/>
      <c r="E34" s="233"/>
      <c r="F34" s="233"/>
      <c r="G34" s="233"/>
      <c r="H34" s="233"/>
      <c r="I34" s="233"/>
      <c r="J34" s="233"/>
      <c r="K34" s="233"/>
      <c r="L34" s="233"/>
      <c r="M34" s="233"/>
      <c r="N34" s="233"/>
    </row>
    <row r="35" spans="1:14">
      <c r="A35" s="233"/>
      <c r="B35" s="233"/>
      <c r="C35" s="233"/>
      <c r="D35" s="233"/>
      <c r="E35" s="233"/>
      <c r="F35" s="233"/>
      <c r="G35" s="233"/>
      <c r="H35" s="233"/>
      <c r="I35" s="233"/>
      <c r="J35" s="233"/>
      <c r="K35" s="233"/>
      <c r="L35" s="233"/>
      <c r="M35" s="233"/>
      <c r="N35" s="233"/>
    </row>
    <row r="36" spans="1:14">
      <c r="A36" s="233"/>
      <c r="B36" s="233"/>
      <c r="C36" s="233"/>
      <c r="D36" s="233"/>
      <c r="E36" s="233"/>
      <c r="F36" s="233"/>
      <c r="G36" s="233"/>
      <c r="H36" s="233"/>
      <c r="I36" s="233"/>
      <c r="J36" s="233"/>
      <c r="K36" s="233"/>
      <c r="L36" s="233"/>
      <c r="M36" s="233"/>
      <c r="N36" s="233"/>
    </row>
    <row r="37" spans="1:14">
      <c r="A37" s="233"/>
      <c r="B37" s="233"/>
      <c r="C37" s="233"/>
      <c r="D37" s="233"/>
      <c r="E37" s="233"/>
      <c r="F37" s="233"/>
      <c r="G37" s="233"/>
      <c r="H37" s="233"/>
      <c r="I37" s="233"/>
      <c r="J37" s="233"/>
      <c r="K37" s="233"/>
      <c r="L37" s="233"/>
      <c r="M37" s="233"/>
      <c r="N37" s="233"/>
    </row>
    <row r="38" spans="1:14">
      <c r="A38" s="233"/>
      <c r="B38" s="233"/>
      <c r="C38" s="233"/>
      <c r="D38" s="233"/>
      <c r="E38" s="233"/>
      <c r="F38" s="233"/>
      <c r="G38" s="233"/>
      <c r="H38" s="233"/>
      <c r="I38" s="233"/>
      <c r="J38" s="233"/>
      <c r="K38" s="233"/>
      <c r="L38" s="233"/>
      <c r="M38" s="233"/>
      <c r="N38" s="233"/>
    </row>
    <row r="39" spans="1:14">
      <c r="A39" s="233"/>
      <c r="B39" s="233"/>
      <c r="C39" s="233"/>
      <c r="D39" s="233"/>
      <c r="E39" s="233"/>
      <c r="F39" s="233"/>
      <c r="G39" s="233"/>
      <c r="H39" s="233"/>
      <c r="I39" s="233"/>
      <c r="J39" s="233"/>
      <c r="K39" s="233"/>
      <c r="L39" s="233"/>
      <c r="M39" s="233"/>
      <c r="N39" s="233"/>
    </row>
    <row r="40" spans="1:14">
      <c r="A40" s="233"/>
      <c r="B40" s="233"/>
      <c r="C40" s="233"/>
      <c r="D40" s="233"/>
      <c r="E40" s="233"/>
      <c r="F40" s="233"/>
      <c r="G40" s="233"/>
      <c r="H40" s="233"/>
      <c r="I40" s="233"/>
      <c r="J40" s="233"/>
      <c r="K40" s="233"/>
      <c r="L40" s="233"/>
      <c r="M40" s="233"/>
      <c r="N40" s="233"/>
    </row>
    <row r="41" spans="1:14">
      <c r="A41" s="233"/>
      <c r="B41" s="233"/>
      <c r="C41" s="233"/>
      <c r="D41" s="233"/>
      <c r="E41" s="233"/>
      <c r="F41" s="233"/>
      <c r="G41" s="233"/>
      <c r="H41" s="233"/>
      <c r="I41" s="233"/>
      <c r="J41" s="233"/>
      <c r="K41" s="233"/>
      <c r="L41" s="233"/>
      <c r="M41" s="233"/>
      <c r="N41" s="233"/>
    </row>
  </sheetData>
  <sheetProtection sheet="1" objects="1" scenarios="1"/>
  <printOptions horizontalCentered="1" verticalCentered="1"/>
  <pageMargins left="0.23622047244094491" right="0.23622047244094491" top="0.35433070866141736" bottom="0.35433070866141736" header="0.31496062992125984" footer="0.31496062992125984"/>
  <pageSetup paperSize="9" scale="74"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F1E7-873C-4BF8-9ACE-6D2441910662}">
  <sheetPr codeName="Sheet1">
    <pageSetUpPr fitToPage="1"/>
  </sheetPr>
  <dimension ref="A1:AQ1311"/>
  <sheetViews>
    <sheetView showGridLines="0" showRowColHeaders="0" tabSelected="1" showRuler="0" zoomScaleNormal="100" zoomScaleSheetLayoutView="100" workbookViewId="0">
      <pane ySplit="5" topLeftCell="A6" activePane="bottomLeft" state="frozen"/>
      <selection pane="bottomLeft" activeCell="F58" sqref="F58:Q59"/>
    </sheetView>
  </sheetViews>
  <sheetFormatPr defaultColWidth="8.7265625" defaultRowHeight="15.5"/>
  <cols>
    <col min="1" max="1" width="5.54296875" style="132" customWidth="1"/>
    <col min="2" max="26" width="4.54296875" style="132" customWidth="1"/>
    <col min="27" max="27" width="5.54296875" style="132" customWidth="1"/>
    <col min="28" max="29" width="4.54296875" style="132" customWidth="1"/>
    <col min="30" max="30" width="5.54296875" style="132" customWidth="1"/>
    <col min="31" max="31" width="4.54296875" style="132" customWidth="1"/>
    <col min="32" max="32" width="5.54296875" style="132" customWidth="1"/>
    <col min="33" max="33" width="15.81640625" style="77" hidden="1" customWidth="1"/>
    <col min="34" max="35" width="7.54296875" style="83" hidden="1" customWidth="1"/>
    <col min="36" max="36" width="12.26953125" style="149" hidden="1" customWidth="1"/>
    <col min="37" max="37" width="12.54296875" style="6" hidden="1" customWidth="1"/>
    <col min="38" max="39" width="8.7265625" style="6" hidden="1" customWidth="1"/>
    <col min="40" max="40" width="15.81640625" style="6" hidden="1" customWidth="1"/>
    <col min="41" max="41" width="10.7265625" style="6" hidden="1" customWidth="1"/>
    <col min="42" max="42" width="10.7265625" style="95" hidden="1" customWidth="1"/>
    <col min="43" max="16384" width="8.7265625" style="132"/>
  </cols>
  <sheetData>
    <row r="1" spans="1:41" ht="5.15" customHeight="1">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7" t="s">
        <v>479</v>
      </c>
      <c r="AH1" s="83" t="s">
        <v>711</v>
      </c>
      <c r="AI1" s="83" t="s">
        <v>712</v>
      </c>
      <c r="AJ1" s="199" t="s">
        <v>738</v>
      </c>
    </row>
    <row r="2" spans="1:41" ht="18.5">
      <c r="A2" s="86"/>
      <c r="B2" s="86"/>
      <c r="C2" s="85"/>
      <c r="D2" s="89"/>
      <c r="E2" s="86"/>
      <c r="F2" s="86"/>
      <c r="G2" s="86"/>
      <c r="H2" s="86"/>
      <c r="I2" s="86"/>
      <c r="J2" s="86"/>
      <c r="K2" s="86"/>
      <c r="L2" s="86"/>
      <c r="M2" s="86"/>
      <c r="N2" s="86"/>
      <c r="O2" s="86"/>
      <c r="P2" s="86"/>
      <c r="Q2" s="86"/>
      <c r="R2" s="86"/>
      <c r="S2" s="86"/>
      <c r="T2" s="86"/>
      <c r="U2" s="86"/>
      <c r="V2" s="86"/>
      <c r="W2" s="86"/>
      <c r="X2" s="86"/>
      <c r="Y2" s="86"/>
      <c r="Z2" s="86"/>
      <c r="AA2" s="86"/>
      <c r="AB2" s="86"/>
      <c r="AC2" s="86"/>
      <c r="AD2" s="208" t="s">
        <v>714</v>
      </c>
      <c r="AE2" s="86"/>
      <c r="AF2" s="86"/>
      <c r="AH2" s="84"/>
      <c r="AI2" s="84"/>
      <c r="AJ2" s="207"/>
      <c r="AK2" s="95"/>
      <c r="AL2" s="95"/>
      <c r="AM2" s="95"/>
      <c r="AN2" s="95"/>
      <c r="AO2" s="95"/>
    </row>
    <row r="3" spans="1:41" ht="21">
      <c r="A3" s="70"/>
      <c r="B3" s="70"/>
      <c r="C3" s="69"/>
      <c r="D3" s="89"/>
      <c r="E3" s="70"/>
      <c r="F3" s="70"/>
      <c r="G3" s="70"/>
      <c r="H3" s="260" t="s">
        <v>713</v>
      </c>
      <c r="I3" s="260"/>
      <c r="J3" s="260"/>
      <c r="K3" s="260"/>
      <c r="L3" s="260"/>
      <c r="M3" s="260"/>
      <c r="N3" s="260"/>
      <c r="O3" s="260"/>
      <c r="P3" s="260"/>
      <c r="Q3" s="260"/>
      <c r="R3" s="260"/>
      <c r="S3" s="260"/>
      <c r="T3" s="260"/>
      <c r="U3" s="70"/>
      <c r="V3" s="70"/>
      <c r="W3" s="86"/>
      <c r="X3" s="86"/>
      <c r="Y3" s="86"/>
      <c r="Z3" s="86"/>
      <c r="AA3" s="86"/>
      <c r="AB3" s="86"/>
      <c r="AC3" s="86"/>
      <c r="AD3" s="174" t="s">
        <v>775</v>
      </c>
      <c r="AE3" s="70"/>
      <c r="AF3" s="70"/>
      <c r="AJ3" s="570" t="b">
        <f>IF(COUNTIF(AJ8:AJ1308,TRUE)&gt;0,TRUE,FALSE)</f>
        <v>0</v>
      </c>
    </row>
    <row r="4" spans="1:41" ht="19" thickBot="1">
      <c r="A4" s="70"/>
      <c r="B4" s="70"/>
      <c r="C4" s="86"/>
      <c r="D4" s="89"/>
      <c r="E4" s="70"/>
      <c r="F4" s="70"/>
      <c r="G4" s="70"/>
      <c r="H4" s="70"/>
      <c r="I4" s="70"/>
      <c r="J4" s="70"/>
      <c r="K4" s="70"/>
      <c r="L4" s="70"/>
      <c r="M4" s="70"/>
      <c r="N4" s="70"/>
      <c r="O4" s="70"/>
      <c r="P4" s="70"/>
      <c r="Q4" s="70"/>
      <c r="R4" s="70"/>
      <c r="S4" s="70"/>
      <c r="T4" s="70"/>
      <c r="U4" s="70"/>
      <c r="V4" s="70"/>
      <c r="W4" s="86"/>
      <c r="X4" s="86"/>
      <c r="Y4" s="86"/>
      <c r="Z4" s="86"/>
      <c r="AA4" s="86"/>
      <c r="AB4" s="86"/>
      <c r="AC4" s="86"/>
      <c r="AD4" s="174" t="s">
        <v>755</v>
      </c>
      <c r="AE4" s="70"/>
      <c r="AF4" s="70"/>
      <c r="AJ4" s="571"/>
    </row>
    <row r="5" spans="1:41" ht="5.15" customHeight="1">
      <c r="A5" s="86"/>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H5" s="81"/>
      <c r="AI5" s="81"/>
      <c r="AK5" s="95"/>
      <c r="AL5" s="95"/>
      <c r="AM5" s="95"/>
      <c r="AN5" s="95"/>
      <c r="AO5" s="95"/>
    </row>
    <row r="6" spans="1:41" ht="300" customHeight="1">
      <c r="A6" s="86"/>
      <c r="B6" s="258"/>
      <c r="C6" s="258"/>
      <c r="D6" s="258"/>
      <c r="E6" s="258"/>
      <c r="F6" s="258"/>
      <c r="G6" s="258"/>
      <c r="H6" s="258"/>
      <c r="I6" s="258"/>
      <c r="J6" s="258"/>
      <c r="K6" s="258"/>
      <c r="L6" s="258"/>
      <c r="M6" s="258"/>
      <c r="N6" s="258"/>
      <c r="O6" s="258"/>
      <c r="P6" s="258"/>
      <c r="Q6" s="258"/>
      <c r="R6" s="258"/>
      <c r="S6" s="258"/>
      <c r="T6" s="258"/>
      <c r="U6" s="258"/>
      <c r="V6" s="258"/>
      <c r="W6" s="258"/>
      <c r="X6" s="258"/>
      <c r="Y6" s="258"/>
      <c r="Z6" s="258"/>
      <c r="AA6" s="258"/>
      <c r="AB6" s="258"/>
      <c r="AC6" s="258"/>
      <c r="AD6" s="258"/>
      <c r="AE6" s="258"/>
      <c r="AF6" s="86"/>
      <c r="AH6" s="84"/>
      <c r="AI6" s="84"/>
      <c r="AJ6" s="206"/>
      <c r="AK6" s="95"/>
      <c r="AL6" s="95"/>
      <c r="AM6" s="95"/>
      <c r="AN6" s="95"/>
      <c r="AO6" s="95"/>
    </row>
    <row r="7" spans="1:41" ht="10" customHeight="1">
      <c r="A7" s="86"/>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H7" s="84"/>
      <c r="AI7" s="84"/>
      <c r="AJ7" s="206"/>
      <c r="AK7" s="95"/>
      <c r="AL7" s="95"/>
      <c r="AM7" s="95"/>
      <c r="AN7" s="95"/>
      <c r="AO7" s="95"/>
    </row>
    <row r="8" spans="1:41" ht="5.15" customHeight="1">
      <c r="A8" s="70"/>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70"/>
      <c r="AG8" s="264"/>
      <c r="AH8" s="81"/>
      <c r="AI8" s="81"/>
    </row>
    <row r="9" spans="1:41" ht="26">
      <c r="A9" s="70"/>
      <c r="B9" s="8"/>
      <c r="C9" s="8"/>
      <c r="D9" s="8"/>
      <c r="E9" s="88"/>
      <c r="F9" s="88"/>
      <c r="G9" s="88"/>
      <c r="H9" s="88"/>
      <c r="I9" s="88"/>
      <c r="J9" s="558" t="s">
        <v>0</v>
      </c>
      <c r="K9" s="558"/>
      <c r="L9" s="558"/>
      <c r="M9" s="558"/>
      <c r="N9" s="558"/>
      <c r="O9" s="558"/>
      <c r="P9" s="558"/>
      <c r="Q9" s="558"/>
      <c r="R9" s="558"/>
      <c r="S9" s="558"/>
      <c r="T9" s="558"/>
      <c r="U9" s="558"/>
      <c r="V9" s="558"/>
      <c r="W9" s="558"/>
      <c r="X9" s="88"/>
      <c r="Y9" s="88"/>
      <c r="Z9" s="88"/>
      <c r="AA9" s="88"/>
      <c r="AB9" s="88"/>
      <c r="AC9" s="88"/>
      <c r="AD9" s="88"/>
      <c r="AE9" s="8"/>
      <c r="AF9" s="70"/>
      <c r="AG9" s="264"/>
      <c r="AH9" s="81"/>
      <c r="AI9" s="81"/>
    </row>
    <row r="10" spans="1:41" ht="20.149999999999999" customHeight="1">
      <c r="A10" s="86"/>
      <c r="B10" s="8"/>
      <c r="C10" s="8"/>
      <c r="D10" s="259" t="s">
        <v>5158</v>
      </c>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88"/>
      <c r="AE10" s="8"/>
      <c r="AF10" s="86"/>
      <c r="AG10" s="264"/>
      <c r="AH10" s="81"/>
      <c r="AI10" s="81"/>
      <c r="AK10" s="95"/>
      <c r="AL10" s="95"/>
      <c r="AM10" s="95"/>
      <c r="AN10" s="95"/>
      <c r="AO10" s="95"/>
    </row>
    <row r="11" spans="1:41" ht="5.15" customHeight="1">
      <c r="A11" s="70"/>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70"/>
      <c r="AG11" s="264"/>
      <c r="AH11" s="81"/>
      <c r="AI11" s="81"/>
    </row>
    <row r="12" spans="1:41" ht="10" customHeight="1" thickBot="1">
      <c r="A12" s="73"/>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0"/>
    </row>
    <row r="13" spans="1:41" ht="19" thickBot="1">
      <c r="A13" s="70"/>
      <c r="B13" s="470" t="s">
        <v>1</v>
      </c>
      <c r="C13" s="471"/>
      <c r="D13" s="471"/>
      <c r="E13" s="471"/>
      <c r="F13" s="471"/>
      <c r="G13" s="471"/>
      <c r="H13" s="471"/>
      <c r="I13" s="471"/>
      <c r="J13" s="471"/>
      <c r="K13" s="471"/>
      <c r="L13" s="471"/>
      <c r="M13" s="471"/>
      <c r="N13" s="471"/>
      <c r="O13" s="471"/>
      <c r="P13" s="471"/>
      <c r="Q13" s="471"/>
      <c r="R13" s="471"/>
      <c r="S13" s="471"/>
      <c r="T13" s="471"/>
      <c r="U13" s="471"/>
      <c r="V13" s="471"/>
      <c r="W13" s="471"/>
      <c r="X13" s="471"/>
      <c r="Y13" s="471"/>
      <c r="Z13" s="471"/>
      <c r="AA13" s="471"/>
      <c r="AB13" s="471"/>
      <c r="AC13" s="471"/>
      <c r="AD13" s="471"/>
      <c r="AE13" s="472"/>
      <c r="AF13" s="70"/>
    </row>
    <row r="14" spans="1:41" ht="10" customHeight="1">
      <c r="A14" s="70"/>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row>
    <row r="15" spans="1:41" ht="18" customHeight="1">
      <c r="A15" s="73"/>
      <c r="B15" s="9">
        <v>1</v>
      </c>
      <c r="C15" s="473" t="s">
        <v>5</v>
      </c>
      <c r="D15" s="473"/>
      <c r="E15" s="473"/>
      <c r="F15" s="473"/>
      <c r="G15" s="473"/>
      <c r="H15" s="473"/>
      <c r="I15" s="473"/>
      <c r="J15" s="473"/>
      <c r="K15" s="473"/>
      <c r="L15" s="473"/>
      <c r="M15" s="473"/>
      <c r="N15" s="473"/>
      <c r="O15" s="473"/>
      <c r="P15" s="473"/>
      <c r="Q15" s="473"/>
      <c r="R15" s="473"/>
      <c r="S15" s="473"/>
      <c r="T15" s="473"/>
      <c r="U15" s="473"/>
      <c r="V15" s="473"/>
      <c r="W15" s="473"/>
      <c r="X15" s="473"/>
      <c r="Y15" s="473"/>
      <c r="Z15" s="473"/>
      <c r="AA15" s="473"/>
      <c r="AB15" s="473"/>
      <c r="AC15" s="473"/>
      <c r="AD15" s="473"/>
      <c r="AE15" s="473"/>
      <c r="AF15" s="70"/>
    </row>
    <row r="16" spans="1:41" ht="10" customHeight="1">
      <c r="A16" s="73"/>
      <c r="B16" s="9"/>
      <c r="C16" s="67"/>
      <c r="D16" s="67"/>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70"/>
    </row>
    <row r="17" spans="1:42" ht="18" customHeight="1">
      <c r="A17" s="73"/>
      <c r="B17" s="9">
        <v>2</v>
      </c>
      <c r="C17" s="473" t="s">
        <v>2</v>
      </c>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70"/>
    </row>
    <row r="18" spans="1:42" ht="10" customHeight="1">
      <c r="A18" s="73"/>
      <c r="B18" s="9"/>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70"/>
    </row>
    <row r="19" spans="1:42" ht="18" customHeight="1">
      <c r="A19" s="73"/>
      <c r="B19" s="9">
        <v>3</v>
      </c>
      <c r="C19" s="473" t="s">
        <v>3</v>
      </c>
      <c r="D19" s="473"/>
      <c r="E19" s="473"/>
      <c r="F19" s="473"/>
      <c r="G19" s="473"/>
      <c r="H19" s="473"/>
      <c r="I19" s="473"/>
      <c r="J19" s="473"/>
      <c r="K19" s="473"/>
      <c r="L19" s="473"/>
      <c r="M19" s="473"/>
      <c r="N19" s="473"/>
      <c r="O19" s="473"/>
      <c r="P19" s="473"/>
      <c r="Q19" s="473"/>
      <c r="R19" s="473"/>
      <c r="S19" s="473"/>
      <c r="T19" s="473"/>
      <c r="U19" s="473"/>
      <c r="V19" s="473"/>
      <c r="W19" s="473"/>
      <c r="X19" s="473"/>
      <c r="Y19" s="473"/>
      <c r="Z19" s="473"/>
      <c r="AA19" s="473"/>
      <c r="AB19" s="473"/>
      <c r="AC19" s="473"/>
      <c r="AD19" s="473"/>
      <c r="AE19" s="473"/>
      <c r="AF19" s="70"/>
    </row>
    <row r="20" spans="1:42" ht="10" customHeight="1">
      <c r="A20" s="73"/>
      <c r="B20" s="9"/>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70"/>
    </row>
    <row r="21" spans="1:42" ht="20.149999999999999" customHeight="1">
      <c r="A21" s="73"/>
      <c r="B21" s="9">
        <v>4</v>
      </c>
      <c r="C21" s="267" t="s">
        <v>771</v>
      </c>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70"/>
    </row>
    <row r="22" spans="1:42" ht="10" customHeight="1">
      <c r="A22" s="73"/>
      <c r="B22" s="9"/>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70"/>
    </row>
    <row r="23" spans="1:42" ht="18" customHeight="1">
      <c r="A23" s="73"/>
      <c r="B23" s="9">
        <v>5</v>
      </c>
      <c r="C23" s="473" t="s">
        <v>6</v>
      </c>
      <c r="D23" s="473"/>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70"/>
    </row>
    <row r="24" spans="1:42" ht="10" customHeight="1">
      <c r="A24" s="73"/>
      <c r="B24" s="9"/>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70"/>
    </row>
    <row r="25" spans="1:42" ht="18" customHeight="1">
      <c r="A25" s="73"/>
      <c r="B25" s="9">
        <v>6</v>
      </c>
      <c r="C25" s="267" t="s">
        <v>4</v>
      </c>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s="70"/>
    </row>
    <row r="26" spans="1:42" ht="15" customHeight="1" thickBot="1">
      <c r="A26" s="70"/>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row>
    <row r="27" spans="1:42" ht="20.149999999999999" customHeight="1" thickBot="1">
      <c r="A27" s="70"/>
      <c r="B27" s="470" t="s">
        <v>767</v>
      </c>
      <c r="C27" s="471"/>
      <c r="D27" s="471"/>
      <c r="E27" s="471"/>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2"/>
      <c r="AF27" s="70"/>
    </row>
    <row r="28" spans="1:42" ht="10" customHeight="1">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row>
    <row r="29" spans="1:42" ht="18" customHeight="1">
      <c r="A29" s="73"/>
      <c r="B29" s="440" t="s">
        <v>7</v>
      </c>
      <c r="C29" s="440"/>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70"/>
    </row>
    <row r="30" spans="1:42" ht="5.15" customHeight="1">
      <c r="A30" s="73"/>
      <c r="B30" s="9"/>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70"/>
    </row>
    <row r="31" spans="1:42" s="136" customFormat="1" ht="40" customHeight="1">
      <c r="A31" s="10"/>
      <c r="B31" s="11"/>
      <c r="C31" s="267" t="s">
        <v>8</v>
      </c>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12"/>
      <c r="AG31" s="79"/>
      <c r="AH31" s="81"/>
      <c r="AI31" s="81"/>
      <c r="AJ31" s="150"/>
      <c r="AK31" s="13"/>
      <c r="AL31" s="13"/>
      <c r="AM31" s="13"/>
      <c r="AN31" s="13"/>
      <c r="AO31" s="13"/>
      <c r="AP31" s="13"/>
    </row>
    <row r="32" spans="1:42" ht="10" customHeight="1">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row>
    <row r="33" spans="1:42" ht="18" customHeight="1">
      <c r="A33" s="73"/>
      <c r="B33" s="440" t="s">
        <v>9</v>
      </c>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70"/>
    </row>
    <row r="34" spans="1:42" ht="5.15" customHeight="1">
      <c r="A34" s="73"/>
      <c r="B34" s="9"/>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70"/>
    </row>
    <row r="35" spans="1:42" s="136" customFormat="1" ht="40" customHeight="1">
      <c r="A35" s="10"/>
      <c r="B35" s="11"/>
      <c r="C35" s="267" t="s">
        <v>772</v>
      </c>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12"/>
      <c r="AG35" s="79"/>
      <c r="AH35" s="81"/>
      <c r="AI35" s="81"/>
      <c r="AJ35" s="150"/>
      <c r="AK35" s="13"/>
      <c r="AL35" s="13"/>
      <c r="AM35" s="13"/>
      <c r="AN35" s="13"/>
      <c r="AO35" s="13"/>
      <c r="AP35" s="13"/>
    </row>
    <row r="36" spans="1:42" ht="10" customHeight="1">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row>
    <row r="37" spans="1:42" ht="18" customHeight="1">
      <c r="A37" s="73"/>
      <c r="B37" s="439" t="s">
        <v>10</v>
      </c>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439"/>
      <c r="AE37" s="439"/>
      <c r="AF37" s="70"/>
    </row>
    <row r="38" spans="1:42" ht="5.15" customHeight="1">
      <c r="A38" s="73"/>
      <c r="B38" s="9"/>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70"/>
    </row>
    <row r="39" spans="1:42" s="136" customFormat="1" ht="60" customHeight="1">
      <c r="A39" s="10"/>
      <c r="B39" s="11"/>
      <c r="C39" s="267" t="s">
        <v>11</v>
      </c>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12"/>
      <c r="AG39" s="79"/>
      <c r="AH39" s="81"/>
      <c r="AI39" s="81"/>
      <c r="AJ39" s="150"/>
      <c r="AK39" s="13"/>
      <c r="AL39" s="13"/>
      <c r="AM39" s="13"/>
      <c r="AN39" s="13"/>
      <c r="AO39" s="13"/>
      <c r="AP39" s="13"/>
    </row>
    <row r="40" spans="1:42" ht="10" customHeight="1">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row>
    <row r="41" spans="1:42" ht="18" customHeight="1">
      <c r="A41" s="73"/>
      <c r="B41" s="440" t="s">
        <v>12</v>
      </c>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70"/>
    </row>
    <row r="42" spans="1:42" ht="5.15" customHeight="1">
      <c r="A42" s="73"/>
      <c r="B42" s="9"/>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70"/>
    </row>
    <row r="43" spans="1:42" s="136" customFormat="1" ht="100" customHeight="1">
      <c r="A43" s="10"/>
      <c r="B43" s="11"/>
      <c r="C43" s="267" t="s">
        <v>13</v>
      </c>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12"/>
      <c r="AG43" s="79"/>
      <c r="AH43" s="81"/>
      <c r="AI43" s="81"/>
      <c r="AJ43" s="150"/>
      <c r="AK43" s="13"/>
      <c r="AL43" s="13"/>
      <c r="AM43" s="13"/>
      <c r="AN43" s="13"/>
      <c r="AO43" s="13"/>
      <c r="AP43" s="13"/>
    </row>
    <row r="44" spans="1:42" ht="10" customHeight="1">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row>
    <row r="45" spans="1:42" ht="18" customHeight="1">
      <c r="A45" s="73"/>
      <c r="B45" s="440" t="s">
        <v>14</v>
      </c>
      <c r="C45" s="440"/>
      <c r="D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70"/>
    </row>
    <row r="46" spans="1:42" ht="5.15" customHeight="1">
      <c r="A46" s="73"/>
      <c r="B46" s="9"/>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70"/>
    </row>
    <row r="47" spans="1:42" s="136" customFormat="1" ht="40" customHeight="1">
      <c r="A47" s="10"/>
      <c r="B47" s="11"/>
      <c r="C47" s="267" t="s">
        <v>15</v>
      </c>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12"/>
      <c r="AG47" s="79"/>
      <c r="AH47" s="81"/>
      <c r="AI47" s="81"/>
      <c r="AJ47" s="150"/>
      <c r="AK47" s="13"/>
      <c r="AL47" s="13"/>
      <c r="AM47" s="13"/>
      <c r="AN47" s="13"/>
      <c r="AO47" s="13"/>
      <c r="AP47" s="13"/>
    </row>
    <row r="48" spans="1:42" ht="10" customHeight="1">
      <c r="A48" s="73"/>
      <c r="B48" s="9"/>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70"/>
    </row>
    <row r="49" spans="1:32" ht="18" customHeight="1">
      <c r="A49" s="73"/>
      <c r="B49" s="440" t="s">
        <v>30</v>
      </c>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70"/>
    </row>
    <row r="50" spans="1:32" ht="18" customHeight="1">
      <c r="A50" s="73"/>
      <c r="B50" s="463" t="s">
        <v>16</v>
      </c>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70"/>
    </row>
    <row r="51" spans="1:32" ht="20.149999999999999" customHeight="1">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row>
    <row r="52" spans="1:32" ht="20.149999999999999" customHeight="1">
      <c r="A52" s="339">
        <v>1</v>
      </c>
      <c r="B52" s="339"/>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4"/>
      <c r="AE52" s="7"/>
      <c r="AF52" s="7"/>
    </row>
    <row r="53" spans="1:32" ht="7.5" customHeight="1" thickBot="1">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row>
    <row r="54" spans="1:32" ht="25" customHeight="1" thickBot="1">
      <c r="A54" s="70"/>
      <c r="B54" s="332" t="s">
        <v>18</v>
      </c>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4"/>
      <c r="AF54" s="70"/>
    </row>
    <row r="55" spans="1:32" ht="10" customHeight="1">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row>
    <row r="56" spans="1:32" ht="18" customHeight="1">
      <c r="A56" s="73"/>
      <c r="B56" s="463" t="s">
        <v>29</v>
      </c>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70"/>
    </row>
    <row r="57" spans="1:32" ht="10" customHeight="1">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row>
    <row r="58" spans="1:32" ht="14.5" customHeight="1">
      <c r="A58" s="70"/>
      <c r="B58" s="462" t="s">
        <v>37</v>
      </c>
      <c r="C58" s="462"/>
      <c r="D58" s="462"/>
      <c r="E58" s="462"/>
      <c r="F58" s="464"/>
      <c r="G58" s="464"/>
      <c r="H58" s="464"/>
      <c r="I58" s="464"/>
      <c r="J58" s="464"/>
      <c r="K58" s="464"/>
      <c r="L58" s="464"/>
      <c r="M58" s="464"/>
      <c r="N58" s="464"/>
      <c r="O58" s="464"/>
      <c r="P58" s="464"/>
      <c r="Q58" s="464"/>
      <c r="R58" s="462" t="s">
        <v>34</v>
      </c>
      <c r="S58" s="462"/>
      <c r="T58" s="462"/>
      <c r="U58" s="484"/>
      <c r="V58" s="484"/>
      <c r="W58" s="462" t="s">
        <v>35</v>
      </c>
      <c r="X58" s="462"/>
      <c r="Y58" s="462"/>
      <c r="Z58" s="484"/>
      <c r="AA58" s="484"/>
      <c r="AB58" s="484"/>
      <c r="AC58" s="484"/>
      <c r="AD58" s="484"/>
      <c r="AE58" s="70"/>
      <c r="AF58" s="70"/>
    </row>
    <row r="59" spans="1:32" ht="14.5" customHeight="1">
      <c r="A59" s="70"/>
      <c r="B59" s="462"/>
      <c r="C59" s="462"/>
      <c r="D59" s="462"/>
      <c r="E59" s="462"/>
      <c r="F59" s="465"/>
      <c r="G59" s="465"/>
      <c r="H59" s="465"/>
      <c r="I59" s="465"/>
      <c r="J59" s="465"/>
      <c r="K59" s="465"/>
      <c r="L59" s="465"/>
      <c r="M59" s="465"/>
      <c r="N59" s="465"/>
      <c r="O59" s="465"/>
      <c r="P59" s="465"/>
      <c r="Q59" s="465"/>
      <c r="R59" s="462"/>
      <c r="S59" s="462"/>
      <c r="T59" s="462"/>
      <c r="U59" s="485"/>
      <c r="V59" s="485"/>
      <c r="W59" s="462"/>
      <c r="X59" s="462"/>
      <c r="Y59" s="462"/>
      <c r="Z59" s="485"/>
      <c r="AA59" s="485"/>
      <c r="AB59" s="485"/>
      <c r="AC59" s="485"/>
      <c r="AD59" s="485"/>
      <c r="AE59" s="70"/>
      <c r="AF59" s="70"/>
    </row>
    <row r="60" spans="1:32" ht="7" customHeight="1">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row>
    <row r="61" spans="1:32" ht="14.5" customHeight="1">
      <c r="A61" s="70"/>
      <c r="B61" s="462" t="s">
        <v>36</v>
      </c>
      <c r="C61" s="462"/>
      <c r="D61" s="462"/>
      <c r="E61" s="462"/>
      <c r="F61" s="441"/>
      <c r="G61" s="441"/>
      <c r="H61" s="441"/>
      <c r="I61" s="441"/>
      <c r="J61" s="441"/>
      <c r="K61" s="441"/>
      <c r="L61" s="441"/>
      <c r="M61" s="441"/>
      <c r="N61" s="441"/>
      <c r="O61" s="441"/>
      <c r="P61" s="441"/>
      <c r="Q61" s="462" t="s">
        <v>31</v>
      </c>
      <c r="R61" s="462"/>
      <c r="S61" s="462"/>
      <c r="T61" s="441"/>
      <c r="U61" s="441"/>
      <c r="V61" s="441"/>
      <c r="W61" s="441"/>
      <c r="X61" s="441"/>
      <c r="Y61" s="441"/>
      <c r="Z61" s="441"/>
      <c r="AA61" s="441"/>
      <c r="AB61" s="441"/>
      <c r="AC61" s="441"/>
      <c r="AD61" s="441"/>
      <c r="AE61" s="14"/>
      <c r="AF61" s="70"/>
    </row>
    <row r="62" spans="1:32" ht="14.5" customHeight="1">
      <c r="A62" s="70"/>
      <c r="B62" s="462"/>
      <c r="C62" s="462"/>
      <c r="D62" s="462"/>
      <c r="E62" s="462"/>
      <c r="F62" s="442"/>
      <c r="G62" s="442"/>
      <c r="H62" s="442"/>
      <c r="I62" s="442"/>
      <c r="J62" s="442"/>
      <c r="K62" s="442"/>
      <c r="L62" s="442"/>
      <c r="M62" s="442"/>
      <c r="N62" s="442"/>
      <c r="O62" s="442"/>
      <c r="P62" s="442"/>
      <c r="Q62" s="462"/>
      <c r="R62" s="462"/>
      <c r="S62" s="462"/>
      <c r="T62" s="442"/>
      <c r="U62" s="442"/>
      <c r="V62" s="442"/>
      <c r="W62" s="442"/>
      <c r="X62" s="442"/>
      <c r="Y62" s="442"/>
      <c r="Z62" s="442"/>
      <c r="AA62" s="442"/>
      <c r="AB62" s="442"/>
      <c r="AC62" s="442"/>
      <c r="AD62" s="442"/>
      <c r="AE62" s="14"/>
      <c r="AF62" s="70"/>
    </row>
    <row r="63" spans="1:32" ht="7" customHeight="1">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row>
    <row r="64" spans="1:32" ht="14.5" customHeight="1">
      <c r="A64" s="70"/>
      <c r="B64" s="462" t="s">
        <v>48</v>
      </c>
      <c r="C64" s="462"/>
      <c r="D64" s="462"/>
      <c r="E64" s="462"/>
      <c r="F64" s="441"/>
      <c r="G64" s="441"/>
      <c r="H64" s="441"/>
      <c r="I64" s="441"/>
      <c r="J64" s="441"/>
      <c r="K64" s="441"/>
      <c r="L64" s="441"/>
      <c r="M64" s="441"/>
      <c r="N64" s="441"/>
      <c r="O64" s="441"/>
      <c r="P64" s="441"/>
      <c r="Q64" s="441"/>
      <c r="R64" s="441"/>
      <c r="S64" s="441"/>
      <c r="T64" s="441"/>
      <c r="U64" s="441"/>
      <c r="V64" s="441"/>
      <c r="W64" s="441"/>
      <c r="X64" s="441"/>
      <c r="Y64" s="441"/>
      <c r="Z64" s="441"/>
      <c r="AA64" s="441"/>
      <c r="AB64" s="441"/>
      <c r="AC64" s="441"/>
      <c r="AD64" s="441"/>
      <c r="AE64" s="14"/>
      <c r="AF64" s="70"/>
    </row>
    <row r="65" spans="1:32" ht="14.5" customHeight="1">
      <c r="A65" s="70"/>
      <c r="B65" s="462"/>
      <c r="C65" s="462"/>
      <c r="D65" s="462"/>
      <c r="E65" s="46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14"/>
      <c r="AF65" s="70"/>
    </row>
    <row r="66" spans="1:32" ht="7" customHeight="1">
      <c r="A66" s="70"/>
      <c r="B66" s="15"/>
      <c r="C66" s="15"/>
      <c r="D66" s="15"/>
      <c r="E66" s="15"/>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row>
    <row r="67" spans="1:32" ht="14.5" customHeight="1">
      <c r="A67" s="70"/>
      <c r="B67" s="462" t="s">
        <v>49</v>
      </c>
      <c r="C67" s="462"/>
      <c r="D67" s="462"/>
      <c r="E67" s="462"/>
      <c r="F67" s="441"/>
      <c r="G67" s="441"/>
      <c r="H67" s="441"/>
      <c r="I67" s="441"/>
      <c r="J67" s="441"/>
      <c r="K67" s="441"/>
      <c r="L67" s="441"/>
      <c r="M67" s="441"/>
      <c r="N67" s="441"/>
      <c r="O67" s="441"/>
      <c r="P67" s="441"/>
      <c r="Q67" s="441"/>
      <c r="R67" s="441"/>
      <c r="S67" s="441"/>
      <c r="T67" s="441"/>
      <c r="U67" s="441"/>
      <c r="V67" s="441"/>
      <c r="W67" s="441"/>
      <c r="X67" s="441"/>
      <c r="Y67" s="441"/>
      <c r="Z67" s="441"/>
      <c r="AA67" s="441"/>
      <c r="AB67" s="441"/>
      <c r="AC67" s="441"/>
      <c r="AD67" s="441"/>
      <c r="AE67" s="14"/>
      <c r="AF67" s="70"/>
    </row>
    <row r="68" spans="1:32" ht="14.5" customHeight="1">
      <c r="A68" s="70"/>
      <c r="B68" s="462"/>
      <c r="C68" s="462"/>
      <c r="D68" s="462"/>
      <c r="E68" s="46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14"/>
      <c r="AF68" s="70"/>
    </row>
    <row r="69" spans="1:32" ht="7"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row>
    <row r="70" spans="1:32" ht="14.5" customHeight="1">
      <c r="A70" s="70"/>
      <c r="B70" s="482" t="s">
        <v>38</v>
      </c>
      <c r="C70" s="482"/>
      <c r="D70" s="482"/>
      <c r="E70" s="482"/>
      <c r="F70" s="441"/>
      <c r="G70" s="441"/>
      <c r="H70" s="441"/>
      <c r="I70" s="441"/>
      <c r="J70" s="441"/>
      <c r="K70" s="441"/>
      <c r="L70" s="441"/>
      <c r="M70" s="441"/>
      <c r="N70" s="441"/>
      <c r="O70" s="441"/>
      <c r="P70" s="441"/>
      <c r="Q70" s="462" t="s">
        <v>32</v>
      </c>
      <c r="R70" s="462"/>
      <c r="S70" s="462"/>
      <c r="T70" s="466"/>
      <c r="U70" s="466"/>
      <c r="V70" s="466"/>
      <c r="W70" s="466"/>
      <c r="X70" s="466"/>
      <c r="Y70" s="466"/>
      <c r="Z70" s="466"/>
      <c r="AA70" s="466"/>
      <c r="AB70" s="466"/>
      <c r="AC70" s="466"/>
      <c r="AD70" s="466"/>
      <c r="AE70" s="14"/>
      <c r="AF70" s="70"/>
    </row>
    <row r="71" spans="1:32" ht="14.5" customHeight="1">
      <c r="A71" s="70"/>
      <c r="B71" s="482"/>
      <c r="C71" s="482"/>
      <c r="D71" s="482"/>
      <c r="E71" s="482"/>
      <c r="F71" s="442"/>
      <c r="G71" s="442"/>
      <c r="H71" s="442"/>
      <c r="I71" s="442"/>
      <c r="J71" s="442"/>
      <c r="K71" s="442"/>
      <c r="L71" s="442"/>
      <c r="M71" s="442"/>
      <c r="N71" s="442"/>
      <c r="O71" s="442"/>
      <c r="P71" s="442"/>
      <c r="Q71" s="462"/>
      <c r="R71" s="462"/>
      <c r="S71" s="462"/>
      <c r="T71" s="467"/>
      <c r="U71" s="467"/>
      <c r="V71" s="467"/>
      <c r="W71" s="467"/>
      <c r="X71" s="467"/>
      <c r="Y71" s="467"/>
      <c r="Z71" s="467"/>
      <c r="AA71" s="467"/>
      <c r="AB71" s="467"/>
      <c r="AC71" s="467"/>
      <c r="AD71" s="467"/>
      <c r="AE71" s="14"/>
      <c r="AF71" s="70"/>
    </row>
    <row r="72" spans="1:32" ht="7" customHeight="1">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row>
    <row r="73" spans="1:32" ht="14.5" customHeight="1">
      <c r="A73" s="70"/>
      <c r="B73" s="482" t="s">
        <v>39</v>
      </c>
      <c r="C73" s="482"/>
      <c r="D73" s="482"/>
      <c r="E73" s="482"/>
      <c r="F73" s="474"/>
      <c r="G73" s="474"/>
      <c r="H73" s="474"/>
      <c r="I73" s="474"/>
      <c r="J73" s="474"/>
      <c r="K73" s="474"/>
      <c r="L73" s="474"/>
      <c r="M73" s="474"/>
      <c r="N73" s="474"/>
      <c r="O73" s="474"/>
      <c r="P73" s="474"/>
      <c r="Q73" s="482" t="s">
        <v>33</v>
      </c>
      <c r="R73" s="482"/>
      <c r="S73" s="482"/>
      <c r="T73" s="478"/>
      <c r="U73" s="478"/>
      <c r="V73" s="478"/>
      <c r="W73" s="478"/>
      <c r="X73" s="478"/>
      <c r="Y73" s="478"/>
      <c r="Z73" s="478"/>
      <c r="AA73" s="478"/>
      <c r="AB73" s="478"/>
      <c r="AC73" s="478"/>
      <c r="AD73" s="478"/>
      <c r="AE73" s="14"/>
      <c r="AF73" s="70"/>
    </row>
    <row r="74" spans="1:32" ht="14.5" customHeight="1">
      <c r="A74" s="70"/>
      <c r="B74" s="482"/>
      <c r="C74" s="482"/>
      <c r="D74" s="482"/>
      <c r="E74" s="482"/>
      <c r="F74" s="475"/>
      <c r="G74" s="475"/>
      <c r="H74" s="475"/>
      <c r="I74" s="475"/>
      <c r="J74" s="475"/>
      <c r="K74" s="475"/>
      <c r="L74" s="475"/>
      <c r="M74" s="475"/>
      <c r="N74" s="475"/>
      <c r="O74" s="475"/>
      <c r="P74" s="475"/>
      <c r="Q74" s="482"/>
      <c r="R74" s="482"/>
      <c r="S74" s="482"/>
      <c r="T74" s="479"/>
      <c r="U74" s="479"/>
      <c r="V74" s="479"/>
      <c r="W74" s="479"/>
      <c r="X74" s="479"/>
      <c r="Y74" s="479"/>
      <c r="Z74" s="479"/>
      <c r="AA74" s="479"/>
      <c r="AB74" s="479"/>
      <c r="AC74" s="479"/>
      <c r="AD74" s="479"/>
      <c r="AE74" s="14"/>
      <c r="AF74" s="70"/>
    </row>
    <row r="75" spans="1:32" ht="7" customHeight="1">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row>
    <row r="76" spans="1:32" ht="14.5" customHeight="1">
      <c r="A76" s="70"/>
      <c r="B76" s="462" t="s">
        <v>40</v>
      </c>
      <c r="C76" s="462"/>
      <c r="D76" s="462"/>
      <c r="E76" s="462"/>
      <c r="F76" s="474"/>
      <c r="G76" s="474"/>
      <c r="H76" s="474"/>
      <c r="I76" s="474"/>
      <c r="J76" s="474"/>
      <c r="K76" s="474"/>
      <c r="L76" s="474"/>
      <c r="M76" s="474"/>
      <c r="N76" s="474"/>
      <c r="O76" s="474"/>
      <c r="P76" s="474"/>
      <c r="Q76" s="474"/>
      <c r="R76" s="70"/>
      <c r="S76" s="462" t="s">
        <v>41</v>
      </c>
      <c r="T76" s="462"/>
      <c r="U76" s="462"/>
      <c r="V76" s="462"/>
      <c r="W76" s="474"/>
      <c r="X76" s="474"/>
      <c r="Y76" s="474"/>
      <c r="Z76" s="474"/>
      <c r="AA76" s="474"/>
      <c r="AB76" s="474"/>
      <c r="AC76" s="474"/>
      <c r="AD76" s="474"/>
      <c r="AE76" s="14"/>
      <c r="AF76" s="70"/>
    </row>
    <row r="77" spans="1:32" ht="14.5" customHeight="1">
      <c r="A77" s="70"/>
      <c r="B77" s="462"/>
      <c r="C77" s="462"/>
      <c r="D77" s="462"/>
      <c r="E77" s="462"/>
      <c r="F77" s="475"/>
      <c r="G77" s="475"/>
      <c r="H77" s="475"/>
      <c r="I77" s="475"/>
      <c r="J77" s="475"/>
      <c r="K77" s="475"/>
      <c r="L77" s="475"/>
      <c r="M77" s="475"/>
      <c r="N77" s="475"/>
      <c r="O77" s="475"/>
      <c r="P77" s="475"/>
      <c r="Q77" s="475"/>
      <c r="R77" s="70"/>
      <c r="S77" s="462"/>
      <c r="T77" s="462"/>
      <c r="U77" s="462"/>
      <c r="V77" s="462"/>
      <c r="W77" s="475"/>
      <c r="X77" s="475"/>
      <c r="Y77" s="475"/>
      <c r="Z77" s="475"/>
      <c r="AA77" s="475"/>
      <c r="AB77" s="475"/>
      <c r="AC77" s="475"/>
      <c r="AD77" s="475"/>
      <c r="AE77" s="14"/>
      <c r="AF77" s="70"/>
    </row>
    <row r="78" spans="1:32" ht="7" customHeight="1">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row>
    <row r="79" spans="1:32" ht="14.5" customHeight="1">
      <c r="A79" s="70"/>
      <c r="B79" s="462" t="s">
        <v>42</v>
      </c>
      <c r="C79" s="462"/>
      <c r="D79" s="462"/>
      <c r="E79" s="462"/>
      <c r="F79" s="476"/>
      <c r="G79" s="476"/>
      <c r="H79" s="476"/>
      <c r="I79" s="476"/>
      <c r="J79" s="476"/>
      <c r="K79" s="476"/>
      <c r="L79" s="476"/>
      <c r="M79" s="476"/>
      <c r="N79" s="476"/>
      <c r="O79" s="476"/>
      <c r="P79" s="476"/>
      <c r="Q79" s="462" t="s">
        <v>404</v>
      </c>
      <c r="R79" s="462"/>
      <c r="S79" s="462"/>
      <c r="T79" s="462"/>
      <c r="U79" s="480"/>
      <c r="V79" s="480"/>
      <c r="W79" s="480"/>
      <c r="X79" s="480"/>
      <c r="Y79" s="480"/>
      <c r="Z79" s="480"/>
      <c r="AA79" s="480"/>
      <c r="AB79" s="480"/>
      <c r="AC79" s="480"/>
      <c r="AD79" s="480"/>
      <c r="AE79" s="14"/>
      <c r="AF79" s="70"/>
    </row>
    <row r="80" spans="1:32" ht="14.5" customHeight="1">
      <c r="A80" s="70"/>
      <c r="B80" s="462"/>
      <c r="C80" s="462"/>
      <c r="D80" s="462"/>
      <c r="E80" s="462"/>
      <c r="F80" s="477"/>
      <c r="G80" s="477"/>
      <c r="H80" s="477"/>
      <c r="I80" s="477"/>
      <c r="J80" s="477"/>
      <c r="K80" s="477"/>
      <c r="L80" s="477"/>
      <c r="M80" s="477"/>
      <c r="N80" s="477"/>
      <c r="O80" s="477"/>
      <c r="P80" s="477"/>
      <c r="Q80" s="462"/>
      <c r="R80" s="462"/>
      <c r="S80" s="462"/>
      <c r="T80" s="462"/>
      <c r="U80" s="481"/>
      <c r="V80" s="481"/>
      <c r="W80" s="481"/>
      <c r="X80" s="481"/>
      <c r="Y80" s="481"/>
      <c r="Z80" s="481"/>
      <c r="AA80" s="481"/>
      <c r="AB80" s="481"/>
      <c r="AC80" s="481"/>
      <c r="AD80" s="481"/>
      <c r="AE80" s="14"/>
      <c r="AF80" s="70"/>
    </row>
    <row r="81" spans="1:32" ht="7" customHeight="1">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row>
    <row r="82" spans="1:32" ht="14.5" customHeight="1">
      <c r="A82" s="70"/>
      <c r="B82" s="462" t="s">
        <v>43</v>
      </c>
      <c r="C82" s="462"/>
      <c r="D82" s="462"/>
      <c r="E82" s="462"/>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14"/>
      <c r="AF82" s="70"/>
    </row>
    <row r="83" spans="1:32" ht="14.5" customHeight="1">
      <c r="A83" s="70"/>
      <c r="B83" s="462"/>
      <c r="C83" s="462"/>
      <c r="D83" s="462"/>
      <c r="E83" s="462"/>
      <c r="F83" s="467"/>
      <c r="G83" s="467"/>
      <c r="H83" s="467"/>
      <c r="I83" s="467"/>
      <c r="J83" s="467"/>
      <c r="K83" s="467"/>
      <c r="L83" s="467"/>
      <c r="M83" s="467"/>
      <c r="N83" s="467"/>
      <c r="O83" s="467"/>
      <c r="P83" s="467"/>
      <c r="Q83" s="467"/>
      <c r="R83" s="467"/>
      <c r="S83" s="467"/>
      <c r="T83" s="467"/>
      <c r="U83" s="467"/>
      <c r="V83" s="467"/>
      <c r="W83" s="467"/>
      <c r="X83" s="467"/>
      <c r="Y83" s="467"/>
      <c r="Z83" s="467"/>
      <c r="AA83" s="467"/>
      <c r="AB83" s="467"/>
      <c r="AC83" s="467"/>
      <c r="AD83" s="467"/>
      <c r="AE83" s="14"/>
      <c r="AF83" s="70"/>
    </row>
    <row r="84" spans="1:32" ht="7" customHeight="1">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row>
    <row r="85" spans="1:32" ht="14.5" customHeight="1">
      <c r="A85" s="70"/>
      <c r="B85" s="462" t="s">
        <v>44</v>
      </c>
      <c r="C85" s="462"/>
      <c r="D85" s="462"/>
      <c r="E85" s="462"/>
      <c r="F85" s="474"/>
      <c r="G85" s="474"/>
      <c r="H85" s="474"/>
      <c r="I85" s="474"/>
      <c r="J85" s="474"/>
      <c r="K85" s="474"/>
      <c r="L85" s="474"/>
      <c r="M85" s="474"/>
      <c r="N85" s="474"/>
      <c r="O85" s="474"/>
      <c r="P85" s="462" t="s">
        <v>45</v>
      </c>
      <c r="Q85" s="462"/>
      <c r="R85" s="462"/>
      <c r="S85" s="462"/>
      <c r="T85" s="478"/>
      <c r="U85" s="478"/>
      <c r="V85" s="478"/>
      <c r="W85" s="478"/>
      <c r="X85" s="478"/>
      <c r="Y85" s="478"/>
      <c r="Z85" s="478"/>
      <c r="AA85" s="478"/>
      <c r="AB85" s="478"/>
      <c r="AC85" s="478"/>
      <c r="AD85" s="478"/>
      <c r="AE85" s="14"/>
      <c r="AF85" s="70"/>
    </row>
    <row r="86" spans="1:32" ht="14.5" customHeight="1">
      <c r="A86" s="70"/>
      <c r="B86" s="462"/>
      <c r="C86" s="462"/>
      <c r="D86" s="462"/>
      <c r="E86" s="462"/>
      <c r="F86" s="475"/>
      <c r="G86" s="475"/>
      <c r="H86" s="475"/>
      <c r="I86" s="475"/>
      <c r="J86" s="475"/>
      <c r="K86" s="475"/>
      <c r="L86" s="475"/>
      <c r="M86" s="475"/>
      <c r="N86" s="475"/>
      <c r="O86" s="475"/>
      <c r="P86" s="462"/>
      <c r="Q86" s="462"/>
      <c r="R86" s="462"/>
      <c r="S86" s="462"/>
      <c r="T86" s="479"/>
      <c r="U86" s="479"/>
      <c r="V86" s="479"/>
      <c r="W86" s="479"/>
      <c r="X86" s="479"/>
      <c r="Y86" s="479"/>
      <c r="Z86" s="479"/>
      <c r="AA86" s="479"/>
      <c r="AB86" s="479"/>
      <c r="AC86" s="479"/>
      <c r="AD86" s="479"/>
      <c r="AE86" s="14"/>
      <c r="AF86" s="70"/>
    </row>
    <row r="87" spans="1:32" ht="7" customHeight="1">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row>
    <row r="88" spans="1:32" ht="14.5" customHeight="1">
      <c r="A88" s="70"/>
      <c r="B88" s="483" t="s">
        <v>46</v>
      </c>
      <c r="C88" s="483"/>
      <c r="D88" s="483"/>
      <c r="E88" s="483"/>
      <c r="F88" s="480"/>
      <c r="G88" s="480"/>
      <c r="H88" s="480"/>
      <c r="I88" s="480"/>
      <c r="J88" s="480"/>
      <c r="K88" s="480"/>
      <c r="L88" s="480"/>
      <c r="M88" s="480"/>
      <c r="N88" s="480"/>
      <c r="O88" s="480"/>
      <c r="P88" s="462" t="s">
        <v>47</v>
      </c>
      <c r="Q88" s="462"/>
      <c r="R88" s="462"/>
      <c r="S88" s="462"/>
      <c r="T88" s="450"/>
      <c r="U88" s="450"/>
      <c r="V88" s="450"/>
      <c r="W88" s="450"/>
      <c r="X88" s="450"/>
      <c r="Y88" s="450"/>
      <c r="Z88" s="450"/>
      <c r="AA88" s="450"/>
      <c r="AB88" s="450"/>
      <c r="AC88" s="450"/>
      <c r="AD88" s="450"/>
      <c r="AE88" s="14"/>
      <c r="AF88" s="70"/>
    </row>
    <row r="89" spans="1:32" ht="14.5" customHeight="1">
      <c r="A89" s="70"/>
      <c r="B89" s="483"/>
      <c r="C89" s="483"/>
      <c r="D89" s="483"/>
      <c r="E89" s="483"/>
      <c r="F89" s="481"/>
      <c r="G89" s="481"/>
      <c r="H89" s="481"/>
      <c r="I89" s="481"/>
      <c r="J89" s="481"/>
      <c r="K89" s="481"/>
      <c r="L89" s="481"/>
      <c r="M89" s="481"/>
      <c r="N89" s="481"/>
      <c r="O89" s="481"/>
      <c r="P89" s="462"/>
      <c r="Q89" s="462"/>
      <c r="R89" s="462"/>
      <c r="S89" s="462"/>
      <c r="T89" s="451"/>
      <c r="U89" s="451"/>
      <c r="V89" s="451"/>
      <c r="W89" s="451"/>
      <c r="X89" s="451"/>
      <c r="Y89" s="451"/>
      <c r="Z89" s="451"/>
      <c r="AA89" s="451"/>
      <c r="AB89" s="451"/>
      <c r="AC89" s="451"/>
      <c r="AD89" s="451"/>
      <c r="AE89" s="14"/>
      <c r="AF89" s="70"/>
    </row>
    <row r="90" spans="1:32" ht="30" customHeight="1" thickBot="1">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row>
    <row r="91" spans="1:32" ht="25" customHeight="1" thickBot="1">
      <c r="A91" s="70"/>
      <c r="B91" s="491" t="s">
        <v>75</v>
      </c>
      <c r="C91" s="492"/>
      <c r="D91" s="492"/>
      <c r="E91" s="492"/>
      <c r="F91" s="492"/>
      <c r="G91" s="492"/>
      <c r="H91" s="492"/>
      <c r="I91" s="492"/>
      <c r="J91" s="492"/>
      <c r="K91" s="492"/>
      <c r="L91" s="492"/>
      <c r="M91" s="492"/>
      <c r="N91" s="492"/>
      <c r="O91" s="492"/>
      <c r="P91" s="492"/>
      <c r="Q91" s="492"/>
      <c r="R91" s="492"/>
      <c r="S91" s="492"/>
      <c r="T91" s="492"/>
      <c r="U91" s="492"/>
      <c r="V91" s="492"/>
      <c r="W91" s="492"/>
      <c r="X91" s="492"/>
      <c r="Y91" s="492"/>
      <c r="Z91" s="492"/>
      <c r="AA91" s="492"/>
      <c r="AB91" s="492"/>
      <c r="AC91" s="492"/>
      <c r="AD91" s="492"/>
      <c r="AE91" s="493"/>
      <c r="AF91" s="70"/>
    </row>
    <row r="92" spans="1:32" ht="7" customHeight="1">
      <c r="A92" s="70"/>
      <c r="B92" s="211"/>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12"/>
      <c r="AF92" s="70"/>
    </row>
    <row r="93" spans="1:32" ht="14.5" customHeight="1">
      <c r="A93" s="70"/>
      <c r="B93" s="494" t="s">
        <v>72</v>
      </c>
      <c r="C93" s="445"/>
      <c r="D93" s="445"/>
      <c r="E93" s="445"/>
      <c r="F93" s="495"/>
      <c r="G93" s="495"/>
      <c r="H93" s="495"/>
      <c r="I93" s="495"/>
      <c r="J93" s="495"/>
      <c r="K93" s="495"/>
      <c r="L93" s="449" t="s">
        <v>76</v>
      </c>
      <c r="M93" s="449"/>
      <c r="N93" s="449"/>
      <c r="O93" s="449"/>
      <c r="P93" s="446"/>
      <c r="Q93" s="446"/>
      <c r="R93" s="446"/>
      <c r="S93" s="446"/>
      <c r="T93" s="446"/>
      <c r="U93" s="446"/>
      <c r="V93" s="446"/>
      <c r="W93" s="446"/>
      <c r="X93" s="446"/>
      <c r="Y93" s="446"/>
      <c r="Z93" s="446"/>
      <c r="AA93" s="446"/>
      <c r="AB93" s="446"/>
      <c r="AC93" s="446"/>
      <c r="AD93" s="14"/>
      <c r="AE93" s="213"/>
      <c r="AF93" s="70"/>
    </row>
    <row r="94" spans="1:32" ht="14.5" customHeight="1">
      <c r="A94" s="70"/>
      <c r="B94" s="494"/>
      <c r="C94" s="445"/>
      <c r="D94" s="445"/>
      <c r="E94" s="445"/>
      <c r="F94" s="496"/>
      <c r="G94" s="496"/>
      <c r="H94" s="496"/>
      <c r="I94" s="496"/>
      <c r="J94" s="496"/>
      <c r="K94" s="496"/>
      <c r="L94" s="449"/>
      <c r="M94" s="449"/>
      <c r="N94" s="449"/>
      <c r="O94" s="449"/>
      <c r="P94" s="447"/>
      <c r="Q94" s="447"/>
      <c r="R94" s="447"/>
      <c r="S94" s="447"/>
      <c r="T94" s="447"/>
      <c r="U94" s="447"/>
      <c r="V94" s="447"/>
      <c r="W94" s="447"/>
      <c r="X94" s="447"/>
      <c r="Y94" s="447"/>
      <c r="Z94" s="447"/>
      <c r="AA94" s="447"/>
      <c r="AB94" s="447"/>
      <c r="AC94" s="447"/>
      <c r="AD94" s="14"/>
      <c r="AE94" s="213"/>
      <c r="AF94" s="70"/>
    </row>
    <row r="95" spans="1:32" ht="7" customHeight="1">
      <c r="A95" s="70"/>
      <c r="B95" s="211"/>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12"/>
      <c r="AF95" s="70"/>
    </row>
    <row r="96" spans="1:32" ht="14.5" customHeight="1">
      <c r="A96" s="70"/>
      <c r="B96" s="494" t="s">
        <v>77</v>
      </c>
      <c r="C96" s="445"/>
      <c r="D96" s="445"/>
      <c r="E96" s="445"/>
      <c r="F96" s="443"/>
      <c r="G96" s="443"/>
      <c r="H96" s="443"/>
      <c r="I96" s="443"/>
      <c r="J96" s="443"/>
      <c r="K96" s="443"/>
      <c r="L96" s="445" t="s">
        <v>78</v>
      </c>
      <c r="M96" s="445"/>
      <c r="N96" s="445"/>
      <c r="O96" s="445"/>
      <c r="P96" s="446"/>
      <c r="Q96" s="446"/>
      <c r="R96" s="446"/>
      <c r="S96" s="446"/>
      <c r="T96" s="446"/>
      <c r="U96" s="446"/>
      <c r="V96" s="446"/>
      <c r="W96" s="446"/>
      <c r="X96" s="446"/>
      <c r="Y96" s="446"/>
      <c r="Z96" s="446"/>
      <c r="AA96" s="446"/>
      <c r="AB96" s="446"/>
      <c r="AC96" s="446"/>
      <c r="AD96" s="14"/>
      <c r="AE96" s="213"/>
      <c r="AF96" s="70"/>
    </row>
    <row r="97" spans="1:42" ht="14.5" customHeight="1">
      <c r="A97" s="70"/>
      <c r="B97" s="494"/>
      <c r="C97" s="445"/>
      <c r="D97" s="445"/>
      <c r="E97" s="445"/>
      <c r="F97" s="444"/>
      <c r="G97" s="444"/>
      <c r="H97" s="444"/>
      <c r="I97" s="444"/>
      <c r="J97" s="444"/>
      <c r="K97" s="444"/>
      <c r="L97" s="445"/>
      <c r="M97" s="445"/>
      <c r="N97" s="445"/>
      <c r="O97" s="445"/>
      <c r="P97" s="447"/>
      <c r="Q97" s="447"/>
      <c r="R97" s="447"/>
      <c r="S97" s="447"/>
      <c r="T97" s="447"/>
      <c r="U97" s="447"/>
      <c r="V97" s="447"/>
      <c r="W97" s="447"/>
      <c r="X97" s="447"/>
      <c r="Y97" s="447"/>
      <c r="Z97" s="447"/>
      <c r="AA97" s="447"/>
      <c r="AB97" s="447"/>
      <c r="AC97" s="447"/>
      <c r="AD97" s="14"/>
      <c r="AE97" s="213"/>
      <c r="AF97" s="70"/>
    </row>
    <row r="98" spans="1:42" ht="7" customHeight="1">
      <c r="A98" s="70"/>
      <c r="B98" s="211"/>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12"/>
      <c r="AF98" s="70"/>
    </row>
    <row r="99" spans="1:42" ht="14.5" customHeight="1">
      <c r="A99" s="70"/>
      <c r="B99" s="448" t="s">
        <v>79</v>
      </c>
      <c r="C99" s="449"/>
      <c r="D99" s="449"/>
      <c r="E99" s="449"/>
      <c r="F99" s="443"/>
      <c r="G99" s="443"/>
      <c r="H99" s="443"/>
      <c r="I99" s="443"/>
      <c r="J99" s="443"/>
      <c r="K99" s="443"/>
      <c r="L99" s="445" t="s">
        <v>78</v>
      </c>
      <c r="M99" s="445"/>
      <c r="N99" s="445"/>
      <c r="O99" s="445"/>
      <c r="P99" s="446"/>
      <c r="Q99" s="446"/>
      <c r="R99" s="446"/>
      <c r="S99" s="446"/>
      <c r="T99" s="446"/>
      <c r="U99" s="446"/>
      <c r="V99" s="446"/>
      <c r="W99" s="446"/>
      <c r="X99" s="446"/>
      <c r="Y99" s="446"/>
      <c r="Z99" s="446"/>
      <c r="AA99" s="446"/>
      <c r="AB99" s="446"/>
      <c r="AC99" s="446"/>
      <c r="AD99" s="14"/>
      <c r="AE99" s="213"/>
      <c r="AF99" s="70"/>
    </row>
    <row r="100" spans="1:42" ht="14.5" customHeight="1">
      <c r="A100" s="70"/>
      <c r="B100" s="448"/>
      <c r="C100" s="449"/>
      <c r="D100" s="449"/>
      <c r="E100" s="449"/>
      <c r="F100" s="444"/>
      <c r="G100" s="444"/>
      <c r="H100" s="444"/>
      <c r="I100" s="444"/>
      <c r="J100" s="444"/>
      <c r="K100" s="444"/>
      <c r="L100" s="445"/>
      <c r="M100" s="445"/>
      <c r="N100" s="445"/>
      <c r="O100" s="445"/>
      <c r="P100" s="447"/>
      <c r="Q100" s="447"/>
      <c r="R100" s="447"/>
      <c r="S100" s="447"/>
      <c r="T100" s="447"/>
      <c r="U100" s="447"/>
      <c r="V100" s="447"/>
      <c r="W100" s="447"/>
      <c r="X100" s="447"/>
      <c r="Y100" s="447"/>
      <c r="Z100" s="447"/>
      <c r="AA100" s="447"/>
      <c r="AB100" s="447"/>
      <c r="AC100" s="447"/>
      <c r="AD100" s="14"/>
      <c r="AE100" s="213"/>
      <c r="AF100" s="70"/>
    </row>
    <row r="101" spans="1:42" ht="7" customHeight="1" thickBot="1">
      <c r="A101" s="70"/>
      <c r="B101" s="211"/>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12"/>
      <c r="AF101" s="70"/>
    </row>
    <row r="102" spans="1:42" ht="14.5" customHeight="1">
      <c r="A102" s="70"/>
      <c r="B102" s="517" t="s">
        <v>80</v>
      </c>
      <c r="C102" s="460"/>
      <c r="D102" s="460"/>
      <c r="E102" s="455"/>
      <c r="F102" s="456"/>
      <c r="G102" s="16"/>
      <c r="H102" s="459" t="s">
        <v>81</v>
      </c>
      <c r="I102" s="460"/>
      <c r="J102" s="461"/>
      <c r="K102" s="455"/>
      <c r="L102" s="456"/>
      <c r="M102" s="72"/>
      <c r="N102" s="486" t="s">
        <v>126</v>
      </c>
      <c r="O102" s="487"/>
      <c r="P102" s="488"/>
      <c r="Q102" s="455"/>
      <c r="R102" s="456"/>
      <c r="S102" s="14"/>
      <c r="T102" s="459" t="s">
        <v>82</v>
      </c>
      <c r="U102" s="460"/>
      <c r="V102" s="461"/>
      <c r="W102" s="455"/>
      <c r="X102" s="456"/>
      <c r="Y102" s="14"/>
      <c r="Z102" s="459" t="s">
        <v>83</v>
      </c>
      <c r="AA102" s="460"/>
      <c r="AB102" s="461"/>
      <c r="AC102" s="455"/>
      <c r="AD102" s="456"/>
      <c r="AE102" s="212"/>
      <c r="AF102" s="70"/>
    </row>
    <row r="103" spans="1:42" ht="14.5" customHeight="1" thickBot="1">
      <c r="A103" s="70"/>
      <c r="B103" s="517"/>
      <c r="C103" s="460"/>
      <c r="D103" s="460"/>
      <c r="E103" s="457"/>
      <c r="F103" s="458"/>
      <c r="G103" s="16"/>
      <c r="H103" s="459"/>
      <c r="I103" s="460"/>
      <c r="J103" s="461"/>
      <c r="K103" s="457"/>
      <c r="L103" s="458"/>
      <c r="M103" s="72"/>
      <c r="N103" s="486"/>
      <c r="O103" s="487"/>
      <c r="P103" s="488"/>
      <c r="Q103" s="457"/>
      <c r="R103" s="458"/>
      <c r="S103" s="14"/>
      <c r="T103" s="459"/>
      <c r="U103" s="460"/>
      <c r="V103" s="461"/>
      <c r="W103" s="457"/>
      <c r="X103" s="458"/>
      <c r="Y103" s="14"/>
      <c r="Z103" s="459"/>
      <c r="AA103" s="460"/>
      <c r="AB103" s="461"/>
      <c r="AC103" s="457"/>
      <c r="AD103" s="458"/>
      <c r="AE103" s="212"/>
      <c r="AF103" s="70"/>
    </row>
    <row r="104" spans="1:42" ht="10" customHeight="1" thickBot="1">
      <c r="A104" s="70"/>
      <c r="B104" s="211"/>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12"/>
      <c r="AF104" s="70"/>
    </row>
    <row r="105" spans="1:42" ht="14.5" customHeight="1">
      <c r="A105" s="70"/>
      <c r="B105" s="517" t="s">
        <v>84</v>
      </c>
      <c r="C105" s="460"/>
      <c r="D105" s="460"/>
      <c r="E105" s="455"/>
      <c r="F105" s="456"/>
      <c r="G105" s="16"/>
      <c r="H105" s="459" t="s">
        <v>85</v>
      </c>
      <c r="I105" s="460"/>
      <c r="J105" s="461"/>
      <c r="K105" s="455"/>
      <c r="L105" s="456"/>
      <c r="M105" s="72"/>
      <c r="N105" s="459" t="s">
        <v>86</v>
      </c>
      <c r="O105" s="460"/>
      <c r="P105" s="461"/>
      <c r="Q105" s="455"/>
      <c r="R105" s="456"/>
      <c r="S105" s="14"/>
      <c r="T105" s="459" t="s">
        <v>87</v>
      </c>
      <c r="U105" s="460"/>
      <c r="V105" s="461"/>
      <c r="W105" s="455"/>
      <c r="X105" s="456"/>
      <c r="Y105" s="14"/>
      <c r="Z105" s="459" t="s">
        <v>88</v>
      </c>
      <c r="AA105" s="460"/>
      <c r="AB105" s="461"/>
      <c r="AC105" s="455"/>
      <c r="AD105" s="456"/>
      <c r="AE105" s="212"/>
      <c r="AF105" s="70"/>
    </row>
    <row r="106" spans="1:42" ht="14.5" customHeight="1" thickBot="1">
      <c r="A106" s="70"/>
      <c r="B106" s="517"/>
      <c r="C106" s="460"/>
      <c r="D106" s="460"/>
      <c r="E106" s="457"/>
      <c r="F106" s="458"/>
      <c r="G106" s="16"/>
      <c r="H106" s="459"/>
      <c r="I106" s="460"/>
      <c r="J106" s="461"/>
      <c r="K106" s="457"/>
      <c r="L106" s="458"/>
      <c r="M106" s="72"/>
      <c r="N106" s="459"/>
      <c r="O106" s="460"/>
      <c r="P106" s="461"/>
      <c r="Q106" s="457"/>
      <c r="R106" s="458"/>
      <c r="S106" s="14"/>
      <c r="T106" s="459"/>
      <c r="U106" s="460"/>
      <c r="V106" s="461"/>
      <c r="W106" s="457"/>
      <c r="X106" s="458"/>
      <c r="Y106" s="14"/>
      <c r="Z106" s="459"/>
      <c r="AA106" s="460"/>
      <c r="AB106" s="461"/>
      <c r="AC106" s="457"/>
      <c r="AD106" s="458"/>
      <c r="AE106" s="212"/>
      <c r="AF106" s="70"/>
    </row>
    <row r="107" spans="1:42" ht="7" customHeight="1">
      <c r="A107" s="70"/>
      <c r="B107" s="211"/>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12"/>
      <c r="AF107" s="70"/>
    </row>
    <row r="108" spans="1:42" ht="70" customHeight="1">
      <c r="A108" s="70"/>
      <c r="B108" s="517" t="s">
        <v>89</v>
      </c>
      <c r="C108" s="460"/>
      <c r="D108" s="460"/>
      <c r="E108" s="518"/>
      <c r="F108" s="519"/>
      <c r="G108" s="519"/>
      <c r="H108" s="519"/>
      <c r="I108" s="519"/>
      <c r="J108" s="519"/>
      <c r="K108" s="519"/>
      <c r="L108" s="519"/>
      <c r="M108" s="519"/>
      <c r="N108" s="519"/>
      <c r="O108" s="519"/>
      <c r="P108" s="519"/>
      <c r="Q108" s="519"/>
      <c r="R108" s="519"/>
      <c r="S108" s="519"/>
      <c r="T108" s="519"/>
      <c r="U108" s="519"/>
      <c r="V108" s="519"/>
      <c r="W108" s="519"/>
      <c r="X108" s="519"/>
      <c r="Y108" s="519"/>
      <c r="Z108" s="519"/>
      <c r="AA108" s="519"/>
      <c r="AB108" s="519"/>
      <c r="AC108" s="519"/>
      <c r="AD108" s="520"/>
      <c r="AE108" s="213"/>
      <c r="AF108" s="70"/>
    </row>
    <row r="109" spans="1:42" ht="7" customHeight="1">
      <c r="A109" s="70"/>
      <c r="B109" s="211"/>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12"/>
      <c r="AF109" s="70"/>
    </row>
    <row r="110" spans="1:42" ht="14.5" customHeight="1">
      <c r="A110" s="70"/>
      <c r="B110" s="211"/>
      <c r="C110" s="27"/>
      <c r="D110" s="27"/>
      <c r="E110" s="526" t="s">
        <v>90</v>
      </c>
      <c r="F110" s="526"/>
      <c r="G110" s="526"/>
      <c r="H110" s="526"/>
      <c r="I110" s="27"/>
      <c r="J110" s="508" t="s">
        <v>72</v>
      </c>
      <c r="K110" s="509"/>
      <c r="L110" s="509"/>
      <c r="M110" s="512"/>
      <c r="N110" s="512"/>
      <c r="O110" s="512"/>
      <c r="P110" s="512"/>
      <c r="Q110" s="512"/>
      <c r="R110" s="513" t="s">
        <v>91</v>
      </c>
      <c r="S110" s="514"/>
      <c r="T110" s="514"/>
      <c r="U110" s="514"/>
      <c r="V110" s="514"/>
      <c r="W110" s="214"/>
      <c r="X110" s="214"/>
      <c r="Y110" s="214"/>
      <c r="Z110" s="214"/>
      <c r="AA110" s="214"/>
      <c r="AB110" s="215"/>
      <c r="AC110" s="17"/>
      <c r="AD110" s="17"/>
      <c r="AE110" s="212"/>
      <c r="AF110" s="70"/>
    </row>
    <row r="111" spans="1:42" ht="14.5" customHeight="1">
      <c r="A111" s="70"/>
      <c r="B111" s="211"/>
      <c r="C111" s="27"/>
      <c r="D111" s="27"/>
      <c r="E111" s="526"/>
      <c r="F111" s="526"/>
      <c r="G111" s="526"/>
      <c r="H111" s="526"/>
      <c r="I111" s="27"/>
      <c r="J111" s="510"/>
      <c r="K111" s="511"/>
      <c r="L111" s="511"/>
      <c r="M111" s="496"/>
      <c r="N111" s="496"/>
      <c r="O111" s="496"/>
      <c r="P111" s="496"/>
      <c r="Q111" s="496"/>
      <c r="R111" s="515"/>
      <c r="S111" s="516"/>
      <c r="T111" s="516"/>
      <c r="U111" s="516"/>
      <c r="V111" s="516"/>
      <c r="W111" s="18"/>
      <c r="X111" s="18"/>
      <c r="Y111" s="200"/>
      <c r="Z111" s="18"/>
      <c r="AA111" s="18"/>
      <c r="AB111" s="19"/>
      <c r="AC111" s="17"/>
      <c r="AD111" s="17"/>
      <c r="AE111" s="212"/>
      <c r="AF111" s="70"/>
    </row>
    <row r="112" spans="1:42" ht="14.5" customHeight="1" thickBot="1">
      <c r="A112" s="195"/>
      <c r="B112" s="216"/>
      <c r="C112" s="217"/>
      <c r="D112" s="217"/>
      <c r="E112" s="218"/>
      <c r="F112" s="218"/>
      <c r="G112" s="218"/>
      <c r="H112" s="218"/>
      <c r="I112" s="217"/>
      <c r="J112" s="219"/>
      <c r="K112" s="219"/>
      <c r="L112" s="219"/>
      <c r="M112" s="220"/>
      <c r="N112" s="220"/>
      <c r="O112" s="220"/>
      <c r="P112" s="220"/>
      <c r="Q112" s="220"/>
      <c r="R112" s="221"/>
      <c r="S112" s="221"/>
      <c r="T112" s="221"/>
      <c r="U112" s="221"/>
      <c r="V112" s="221"/>
      <c r="W112" s="222"/>
      <c r="X112" s="222"/>
      <c r="Y112" s="223"/>
      <c r="Z112" s="222"/>
      <c r="AA112" s="222"/>
      <c r="AB112" s="222"/>
      <c r="AC112" s="222"/>
      <c r="AD112" s="222"/>
      <c r="AE112" s="224"/>
      <c r="AF112" s="195"/>
      <c r="AH112" s="198"/>
      <c r="AI112" s="198"/>
      <c r="AJ112" s="194"/>
      <c r="AK112" s="196"/>
      <c r="AL112" s="196"/>
      <c r="AM112" s="196"/>
      <c r="AN112" s="196"/>
      <c r="AO112" s="196"/>
      <c r="AP112" s="196"/>
    </row>
    <row r="113" spans="1:42" ht="7.5" customHeight="1" thickBot="1">
      <c r="A113" s="195"/>
      <c r="B113" s="195"/>
      <c r="C113" s="195"/>
      <c r="D113" s="195"/>
      <c r="E113" s="195"/>
      <c r="F113" s="195"/>
      <c r="G113" s="195"/>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H113" s="198"/>
      <c r="AI113" s="198"/>
      <c r="AJ113" s="194"/>
      <c r="AK113" s="196"/>
      <c r="AL113" s="196"/>
      <c r="AM113" s="196"/>
      <c r="AN113" s="196"/>
      <c r="AO113" s="196"/>
      <c r="AP113" s="196"/>
    </row>
    <row r="114" spans="1:42" ht="25" customHeight="1" thickBot="1">
      <c r="A114" s="195"/>
      <c r="B114" s="332" t="s">
        <v>756</v>
      </c>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33"/>
      <c r="AB114" s="333"/>
      <c r="AC114" s="333"/>
      <c r="AD114" s="333"/>
      <c r="AE114" s="334"/>
      <c r="AF114" s="195"/>
      <c r="AH114" s="198"/>
      <c r="AI114" s="198"/>
      <c r="AJ114" s="194"/>
      <c r="AK114" s="196"/>
      <c r="AL114" s="196"/>
      <c r="AM114" s="196"/>
      <c r="AN114" s="196"/>
      <c r="AO114" s="196"/>
      <c r="AP114" s="196"/>
    </row>
    <row r="115" spans="1:42" ht="10" customHeight="1">
      <c r="A115" s="195"/>
      <c r="B115" s="195"/>
      <c r="C115" s="195"/>
      <c r="D115" s="195"/>
      <c r="E115" s="195"/>
      <c r="F115" s="195"/>
      <c r="G115" s="195"/>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H115" s="198"/>
      <c r="AI115" s="198"/>
      <c r="AJ115" s="194"/>
      <c r="AK115" s="196"/>
      <c r="AL115" s="196"/>
      <c r="AM115" s="196"/>
      <c r="AN115" s="196"/>
      <c r="AO115" s="196"/>
      <c r="AP115" s="196"/>
    </row>
    <row r="116" spans="1:42" ht="18" customHeight="1">
      <c r="A116" s="197"/>
      <c r="B116" s="463" t="s">
        <v>757</v>
      </c>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195"/>
      <c r="AH116" s="198"/>
      <c r="AI116" s="198"/>
      <c r="AJ116" s="194"/>
      <c r="AK116" s="196"/>
      <c r="AL116" s="196"/>
      <c r="AM116" s="196"/>
      <c r="AN116" s="196"/>
      <c r="AO116" s="196"/>
      <c r="AP116" s="196"/>
    </row>
    <row r="117" spans="1:42" ht="10" customHeight="1" thickBot="1">
      <c r="A117" s="195"/>
      <c r="B117" s="195"/>
      <c r="C117" s="195"/>
      <c r="D117" s="195"/>
      <c r="E117" s="195"/>
      <c r="F117" s="195"/>
      <c r="G117" s="195"/>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H117" s="198"/>
      <c r="AI117" s="198"/>
      <c r="AJ117" s="194"/>
      <c r="AK117" s="196"/>
      <c r="AL117" s="196"/>
      <c r="AM117" s="196"/>
      <c r="AN117" s="196"/>
      <c r="AO117" s="196"/>
      <c r="AP117" s="196"/>
    </row>
    <row r="118" spans="1:42" ht="30" customHeight="1">
      <c r="A118" s="195"/>
      <c r="B118" s="579" t="s">
        <v>758</v>
      </c>
      <c r="C118" s="580"/>
      <c r="D118" s="580"/>
      <c r="E118" s="580"/>
      <c r="F118" s="580"/>
      <c r="G118" s="581"/>
      <c r="H118" s="579" t="s">
        <v>22</v>
      </c>
      <c r="I118" s="580"/>
      <c r="J118" s="580"/>
      <c r="K118" s="580"/>
      <c r="L118" s="580"/>
      <c r="M118" s="581"/>
      <c r="N118" s="579" t="s">
        <v>23</v>
      </c>
      <c r="O118" s="580"/>
      <c r="P118" s="580"/>
      <c r="Q118" s="580"/>
      <c r="R118" s="580"/>
      <c r="S118" s="581"/>
      <c r="T118" s="579" t="s">
        <v>152</v>
      </c>
      <c r="U118" s="580"/>
      <c r="V118" s="580"/>
      <c r="W118" s="580"/>
      <c r="X118" s="580"/>
      <c r="Y118" s="581"/>
      <c r="Z118" s="579" t="s">
        <v>165</v>
      </c>
      <c r="AA118" s="580"/>
      <c r="AB118" s="580"/>
      <c r="AC118" s="580"/>
      <c r="AD118" s="580"/>
      <c r="AE118" s="581"/>
      <c r="AF118" s="195"/>
      <c r="AH118" s="198"/>
      <c r="AI118" s="198"/>
      <c r="AJ118" s="194"/>
      <c r="AK118" s="196"/>
      <c r="AL118" s="196"/>
      <c r="AM118" s="196"/>
      <c r="AN118" s="196"/>
      <c r="AO118" s="196"/>
      <c r="AP118" s="196"/>
    </row>
    <row r="119" spans="1:42" ht="20.149999999999999" customHeight="1">
      <c r="A119" s="195"/>
      <c r="B119" s="584" t="s">
        <v>97</v>
      </c>
      <c r="C119" s="582"/>
      <c r="D119" s="582"/>
      <c r="E119" s="582" t="s">
        <v>98</v>
      </c>
      <c r="F119" s="582"/>
      <c r="G119" s="583"/>
      <c r="H119" s="584" t="s">
        <v>97</v>
      </c>
      <c r="I119" s="582"/>
      <c r="J119" s="582"/>
      <c r="K119" s="582" t="s">
        <v>98</v>
      </c>
      <c r="L119" s="582"/>
      <c r="M119" s="583"/>
      <c r="N119" s="584" t="s">
        <v>97</v>
      </c>
      <c r="O119" s="582"/>
      <c r="P119" s="582"/>
      <c r="Q119" s="582" t="s">
        <v>98</v>
      </c>
      <c r="R119" s="582"/>
      <c r="S119" s="583"/>
      <c r="T119" s="584" t="s">
        <v>97</v>
      </c>
      <c r="U119" s="582"/>
      <c r="V119" s="582"/>
      <c r="W119" s="582" t="s">
        <v>98</v>
      </c>
      <c r="X119" s="582"/>
      <c r="Y119" s="583"/>
      <c r="Z119" s="584" t="s">
        <v>97</v>
      </c>
      <c r="AA119" s="582"/>
      <c r="AB119" s="582"/>
      <c r="AC119" s="582" t="s">
        <v>98</v>
      </c>
      <c r="AD119" s="582"/>
      <c r="AE119" s="583"/>
      <c r="AF119" s="195"/>
      <c r="AH119" s="198"/>
      <c r="AI119" s="198"/>
      <c r="AJ119" s="194"/>
      <c r="AK119" s="196"/>
      <c r="AL119" s="196"/>
      <c r="AM119" s="196"/>
      <c r="AN119" s="196"/>
      <c r="AO119" s="196"/>
      <c r="AP119" s="196"/>
    </row>
    <row r="120" spans="1:42" ht="20.149999999999999" customHeight="1" thickBot="1">
      <c r="A120" s="195"/>
      <c r="B120" s="585">
        <f>SUM(Z239:AB279,Z290:AB302,Z315:AB403)</f>
        <v>0</v>
      </c>
      <c r="C120" s="586"/>
      <c r="D120" s="586"/>
      <c r="E120" s="586">
        <f>SUM(AC239:AE279,AC290:AE302,AC315:AE403)</f>
        <v>0</v>
      </c>
      <c r="F120" s="586"/>
      <c r="G120" s="587"/>
      <c r="H120" s="585">
        <f>SUM(Z424:AB456,Z467:AB471,Z482:AB490)</f>
        <v>0</v>
      </c>
      <c r="I120" s="586"/>
      <c r="J120" s="586"/>
      <c r="K120" s="588">
        <f>SUM(AC424:AE456,AC467:AE471,AC482:AE490)</f>
        <v>0</v>
      </c>
      <c r="L120" s="588"/>
      <c r="M120" s="589"/>
      <c r="N120" s="585">
        <f>SUM(Z507,Z511,Z522)</f>
        <v>0</v>
      </c>
      <c r="O120" s="586"/>
      <c r="P120" s="586"/>
      <c r="Q120" s="588">
        <f>SUM(AC507,AC511,AC522)</f>
        <v>0</v>
      </c>
      <c r="R120" s="588"/>
      <c r="S120" s="589"/>
      <c r="T120" s="585">
        <f>SUM(Z544:AB581)</f>
        <v>0</v>
      </c>
      <c r="U120" s="586"/>
      <c r="V120" s="586"/>
      <c r="W120" s="588">
        <f>SUM(Z544:AB581)</f>
        <v>0</v>
      </c>
      <c r="X120" s="588"/>
      <c r="Y120" s="589"/>
      <c r="Z120" s="585">
        <f>SUM(Z595:AB603)</f>
        <v>0</v>
      </c>
      <c r="AA120" s="586"/>
      <c r="AB120" s="586"/>
      <c r="AC120" s="588">
        <f>SUM(AC595:AE603)</f>
        <v>0</v>
      </c>
      <c r="AD120" s="588"/>
      <c r="AE120" s="589"/>
      <c r="AF120" s="195"/>
      <c r="AH120" s="198"/>
      <c r="AI120" s="198"/>
      <c r="AJ120" s="194"/>
      <c r="AK120" s="196"/>
      <c r="AL120" s="196"/>
      <c r="AM120" s="196"/>
      <c r="AN120" s="196"/>
      <c r="AO120" s="196"/>
      <c r="AP120" s="196"/>
    </row>
    <row r="121" spans="1:42" ht="30" customHeight="1">
      <c r="A121" s="195"/>
      <c r="B121" s="195"/>
      <c r="C121" s="195"/>
      <c r="D121" s="195"/>
      <c r="E121" s="579" t="s">
        <v>171</v>
      </c>
      <c r="F121" s="580"/>
      <c r="G121" s="580"/>
      <c r="H121" s="580"/>
      <c r="I121" s="580"/>
      <c r="J121" s="581"/>
      <c r="K121" s="579" t="s">
        <v>759</v>
      </c>
      <c r="L121" s="580"/>
      <c r="M121" s="580"/>
      <c r="N121" s="580"/>
      <c r="O121" s="580"/>
      <c r="P121" s="581"/>
      <c r="Q121" s="579" t="s">
        <v>760</v>
      </c>
      <c r="R121" s="580"/>
      <c r="S121" s="580"/>
      <c r="T121" s="580"/>
      <c r="U121" s="580"/>
      <c r="V121" s="581"/>
      <c r="W121" s="579" t="s">
        <v>26</v>
      </c>
      <c r="X121" s="580"/>
      <c r="Y121" s="580"/>
      <c r="Z121" s="580"/>
      <c r="AA121" s="580"/>
      <c r="AB121" s="581"/>
      <c r="AC121" s="229"/>
      <c r="AD121" s="229"/>
      <c r="AE121" s="195"/>
      <c r="AF121" s="195"/>
      <c r="AH121" s="198"/>
      <c r="AI121" s="198"/>
      <c r="AJ121" s="194"/>
      <c r="AK121" s="196"/>
      <c r="AL121" s="196"/>
      <c r="AM121" s="196"/>
      <c r="AN121" s="196"/>
      <c r="AO121" s="196"/>
      <c r="AP121" s="196"/>
    </row>
    <row r="122" spans="1:42" ht="20.149999999999999" customHeight="1">
      <c r="A122" s="195"/>
      <c r="B122" s="195"/>
      <c r="C122" s="195"/>
      <c r="D122" s="195"/>
      <c r="E122" s="584" t="s">
        <v>97</v>
      </c>
      <c r="F122" s="582"/>
      <c r="G122" s="582"/>
      <c r="H122" s="582" t="s">
        <v>98</v>
      </c>
      <c r="I122" s="582"/>
      <c r="J122" s="583"/>
      <c r="K122" s="584" t="s">
        <v>97</v>
      </c>
      <c r="L122" s="582"/>
      <c r="M122" s="582"/>
      <c r="N122" s="582" t="s">
        <v>98</v>
      </c>
      <c r="O122" s="582"/>
      <c r="P122" s="583"/>
      <c r="Q122" s="594" t="s">
        <v>766</v>
      </c>
      <c r="R122" s="595"/>
      <c r="S122" s="595"/>
      <c r="T122" s="595"/>
      <c r="U122" s="595"/>
      <c r="V122" s="596"/>
      <c r="W122" s="594" t="s">
        <v>766</v>
      </c>
      <c r="X122" s="595"/>
      <c r="Y122" s="595"/>
      <c r="Z122" s="595"/>
      <c r="AA122" s="595"/>
      <c r="AB122" s="596"/>
      <c r="AC122" s="231"/>
      <c r="AD122" s="231"/>
      <c r="AE122" s="195"/>
      <c r="AF122" s="195"/>
      <c r="AH122" s="198"/>
      <c r="AI122" s="198"/>
      <c r="AJ122" s="194"/>
      <c r="AK122" s="196"/>
      <c r="AL122" s="196"/>
      <c r="AM122" s="196"/>
      <c r="AN122" s="196"/>
      <c r="AO122" s="196"/>
      <c r="AP122" s="196"/>
    </row>
    <row r="123" spans="1:42" ht="20.149999999999999" customHeight="1" thickBot="1">
      <c r="A123" s="195"/>
      <c r="B123" s="598"/>
      <c r="C123" s="598"/>
      <c r="D123" s="598"/>
      <c r="E123" s="597">
        <f>SUM(Z616:AB633)</f>
        <v>0</v>
      </c>
      <c r="F123" s="588"/>
      <c r="G123" s="588"/>
      <c r="H123" s="586">
        <f>SUM(AC616:AE633)</f>
        <v>0</v>
      </c>
      <c r="I123" s="586"/>
      <c r="J123" s="587"/>
      <c r="K123" s="597">
        <f>SUM(Z651,Z655,Z673,Z677)</f>
        <v>0</v>
      </c>
      <c r="L123" s="588"/>
      <c r="M123" s="588"/>
      <c r="N123" s="586">
        <f>SUM(AC651,AC655,AC673,AC677)</f>
        <v>0</v>
      </c>
      <c r="O123" s="586"/>
      <c r="P123" s="587"/>
      <c r="Q123" s="597">
        <f>SUM(Z694:AC715,Z725:AC754,AA768)</f>
        <v>0</v>
      </c>
      <c r="R123" s="588"/>
      <c r="S123" s="588"/>
      <c r="T123" s="588"/>
      <c r="U123" s="588"/>
      <c r="V123" s="589"/>
      <c r="W123" s="597">
        <f>SUM(AC818:AE830,AC842:AE862,AC874:AE890,AC902:AE940,AC952:AE988,AC1003:AE1039,AC1051:AE1067,AC1077:AE1095,AC1107:AE1120,AC1140:AE1158,AC1162:AE1181)</f>
        <v>0</v>
      </c>
      <c r="X123" s="588"/>
      <c r="Y123" s="588"/>
      <c r="Z123" s="588"/>
      <c r="AA123" s="588"/>
      <c r="AB123" s="589"/>
      <c r="AC123" s="230"/>
      <c r="AD123" s="230"/>
      <c r="AE123" s="230"/>
      <c r="AF123" s="195"/>
      <c r="AH123" s="198"/>
      <c r="AI123" s="198"/>
      <c r="AJ123" s="194"/>
      <c r="AK123" s="196"/>
      <c r="AL123" s="196"/>
      <c r="AM123" s="196"/>
      <c r="AN123" s="196"/>
      <c r="AO123" s="196"/>
      <c r="AP123" s="196"/>
    </row>
    <row r="124" spans="1:42" ht="5.15" customHeight="1" thickBot="1">
      <c r="A124" s="195"/>
      <c r="B124" s="195"/>
      <c r="C124" s="195"/>
      <c r="D124" s="195"/>
      <c r="E124" s="195"/>
      <c r="F124" s="195"/>
      <c r="G124" s="195"/>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H124" s="198"/>
      <c r="AI124" s="198"/>
      <c r="AJ124" s="194"/>
      <c r="AK124" s="196"/>
      <c r="AL124" s="196"/>
      <c r="AM124" s="196"/>
      <c r="AN124" s="196"/>
      <c r="AO124" s="196"/>
      <c r="AP124" s="196"/>
    </row>
    <row r="125" spans="1:42" ht="30" customHeight="1" thickBot="1">
      <c r="A125" s="195"/>
      <c r="B125" s="592" t="s">
        <v>56</v>
      </c>
      <c r="C125" s="593"/>
      <c r="D125" s="593"/>
      <c r="E125" s="593"/>
      <c r="F125" s="593"/>
      <c r="G125" s="593"/>
      <c r="H125" s="590" t="str">
        <f>IF(AL150=TRUE,"Incomplete","Complete")</f>
        <v>Incomplete</v>
      </c>
      <c r="I125" s="590"/>
      <c r="J125" s="591"/>
      <c r="K125" s="195"/>
      <c r="L125" s="195"/>
      <c r="M125" s="592" t="s">
        <v>69</v>
      </c>
      <c r="N125" s="593"/>
      <c r="O125" s="593"/>
      <c r="P125" s="593"/>
      <c r="Q125" s="593"/>
      <c r="R125" s="590" t="str">
        <f>IF(AL171=TRUE,"Incomplete","Complete")</f>
        <v>Incomplete</v>
      </c>
      <c r="S125" s="590"/>
      <c r="T125" s="591"/>
      <c r="U125" s="195"/>
      <c r="V125" s="195"/>
      <c r="W125" s="592" t="s">
        <v>12</v>
      </c>
      <c r="X125" s="593"/>
      <c r="Y125" s="593"/>
      <c r="Z125" s="593"/>
      <c r="AA125" s="593"/>
      <c r="AB125" s="590" t="str">
        <f>AN1296</f>
        <v>Not Needed</v>
      </c>
      <c r="AC125" s="590"/>
      <c r="AD125" s="590"/>
      <c r="AE125" s="591"/>
      <c r="AF125" s="195"/>
      <c r="AH125" s="198"/>
      <c r="AI125" s="198"/>
      <c r="AJ125" s="194"/>
      <c r="AK125" s="196"/>
      <c r="AL125" s="196"/>
      <c r="AM125" s="196"/>
      <c r="AN125" s="196"/>
      <c r="AO125" s="196"/>
      <c r="AP125" s="196"/>
    </row>
    <row r="126" spans="1:42" ht="10" customHeight="1">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row>
    <row r="127" spans="1:42" ht="20.149999999999999" customHeight="1">
      <c r="A127" s="339">
        <f>A52+1</f>
        <v>2</v>
      </c>
      <c r="B127" s="339"/>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4"/>
      <c r="AE127" s="7"/>
      <c r="AF127" s="7"/>
    </row>
    <row r="128" spans="1:42" ht="7.5" customHeight="1" thickBot="1">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row>
    <row r="129" spans="1:32" ht="25" customHeight="1" thickBot="1">
      <c r="A129" s="70"/>
      <c r="B129" s="332" t="s">
        <v>19</v>
      </c>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33"/>
      <c r="AB129" s="333"/>
      <c r="AC129" s="333"/>
      <c r="AD129" s="333"/>
      <c r="AE129" s="334"/>
      <c r="AF129" s="70"/>
    </row>
    <row r="130" spans="1:32" ht="7" customHeight="1">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row>
    <row r="131" spans="1:32" ht="50.15" customHeight="1">
      <c r="A131" s="73"/>
      <c r="B131" s="452" t="s">
        <v>50</v>
      </c>
      <c r="C131" s="452"/>
      <c r="D131" s="452"/>
      <c r="E131" s="452"/>
      <c r="F131" s="452"/>
      <c r="G131" s="452"/>
      <c r="H131" s="452"/>
      <c r="I131" s="452"/>
      <c r="J131" s="452"/>
      <c r="K131" s="452"/>
      <c r="L131" s="452"/>
      <c r="M131" s="452"/>
      <c r="N131" s="452"/>
      <c r="O131" s="452"/>
      <c r="P131" s="452"/>
      <c r="Q131" s="452"/>
      <c r="R131" s="452"/>
      <c r="S131" s="452"/>
      <c r="T131" s="452"/>
      <c r="U131" s="452"/>
      <c r="V131" s="452"/>
      <c r="W131" s="452"/>
      <c r="X131" s="452"/>
      <c r="Y131" s="452"/>
      <c r="Z131" s="452"/>
      <c r="AA131" s="452"/>
      <c r="AB131" s="452"/>
      <c r="AC131" s="452"/>
      <c r="AD131" s="452"/>
      <c r="AE131" s="452"/>
      <c r="AF131" s="70"/>
    </row>
    <row r="132" spans="1:32" ht="5.15" customHeight="1" thickBot="1">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row>
    <row r="133" spans="1:32" ht="18" customHeight="1" thickBot="1">
      <c r="A133" s="73"/>
      <c r="B133" s="9"/>
      <c r="C133" s="70"/>
      <c r="D133" s="20"/>
      <c r="E133" s="522" t="s">
        <v>51</v>
      </c>
      <c r="F133" s="522"/>
      <c r="G133" s="522"/>
      <c r="H133" s="522"/>
      <c r="I133" s="522"/>
      <c r="J133" s="522"/>
      <c r="K133" s="522"/>
      <c r="L133" s="522"/>
      <c r="M133" s="522"/>
      <c r="N133" s="522"/>
      <c r="O133" s="522"/>
      <c r="P133" s="522"/>
      <c r="Q133" s="522"/>
      <c r="R133" s="522"/>
      <c r="S133" s="522"/>
      <c r="T133" s="522"/>
      <c r="U133" s="522"/>
      <c r="V133" s="522"/>
      <c r="W133" s="522"/>
      <c r="X133" s="523"/>
      <c r="Y133" s="209" t="b">
        <v>0</v>
      </c>
      <c r="Z133" s="20"/>
      <c r="AA133" s="20"/>
      <c r="AB133" s="20"/>
      <c r="AC133" s="20"/>
      <c r="AD133" s="20"/>
      <c r="AE133" s="20"/>
      <c r="AF133" s="70"/>
    </row>
    <row r="134" spans="1:32" ht="70" customHeight="1">
      <c r="A134" s="73"/>
      <c r="B134" s="524" t="s">
        <v>52</v>
      </c>
      <c r="C134" s="452"/>
      <c r="D134" s="452"/>
      <c r="E134" s="452"/>
      <c r="F134" s="452"/>
      <c r="G134" s="452"/>
      <c r="H134" s="452"/>
      <c r="I134" s="452"/>
      <c r="J134" s="452"/>
      <c r="K134" s="452"/>
      <c r="L134" s="452"/>
      <c r="M134" s="452"/>
      <c r="N134" s="452"/>
      <c r="O134" s="452"/>
      <c r="P134" s="452"/>
      <c r="Q134" s="452"/>
      <c r="R134" s="452"/>
      <c r="S134" s="452"/>
      <c r="T134" s="452"/>
      <c r="U134" s="452"/>
      <c r="V134" s="452"/>
      <c r="W134" s="452"/>
      <c r="X134" s="452"/>
      <c r="Y134" s="452"/>
      <c r="Z134" s="452"/>
      <c r="AA134" s="452"/>
      <c r="AB134" s="452"/>
      <c r="AC134" s="452"/>
      <c r="AD134" s="452"/>
      <c r="AE134" s="452"/>
      <c r="AF134" s="70"/>
    </row>
    <row r="135" spans="1:32">
      <c r="A135" s="70"/>
      <c r="B135" s="70"/>
      <c r="C135" s="70"/>
      <c r="D135" s="70"/>
      <c r="E135" s="70"/>
      <c r="F135" s="70"/>
      <c r="G135" s="70"/>
      <c r="H135" s="525" t="s">
        <v>53</v>
      </c>
      <c r="I135" s="525"/>
      <c r="J135" s="525"/>
      <c r="K135" s="525"/>
      <c r="L135" s="525"/>
      <c r="M135" s="525"/>
      <c r="N135" s="525"/>
      <c r="O135" s="525"/>
      <c r="P135" s="525"/>
      <c r="Q135" s="525"/>
      <c r="R135" s="525"/>
      <c r="S135" s="525"/>
      <c r="T135" s="525"/>
      <c r="U135" s="525"/>
      <c r="V135" s="525"/>
      <c r="W135" s="525"/>
      <c r="X135" s="525"/>
      <c r="Y135" s="525"/>
      <c r="Z135" s="70"/>
      <c r="AA135" s="70"/>
      <c r="AB135" s="70"/>
      <c r="AC135" s="70"/>
      <c r="AD135" s="70"/>
      <c r="AE135" s="70"/>
      <c r="AF135" s="70"/>
    </row>
    <row r="136" spans="1:32" ht="10" customHeight="1" thickBot="1">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row>
    <row r="137" spans="1:32" ht="25" customHeight="1" thickBot="1">
      <c r="A137" s="70"/>
      <c r="B137" s="332" t="s">
        <v>54</v>
      </c>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4"/>
      <c r="AF137" s="70"/>
    </row>
    <row r="138" spans="1:32" ht="7" customHeight="1">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row>
    <row r="139" spans="1:32" ht="35.15" customHeight="1">
      <c r="A139" s="73"/>
      <c r="B139" s="452" t="s">
        <v>55</v>
      </c>
      <c r="C139" s="452"/>
      <c r="D139" s="452"/>
      <c r="E139" s="452"/>
      <c r="F139" s="452"/>
      <c r="G139" s="452"/>
      <c r="H139" s="452"/>
      <c r="I139" s="452"/>
      <c r="J139" s="452"/>
      <c r="K139" s="452"/>
      <c r="L139" s="452"/>
      <c r="M139" s="452"/>
      <c r="N139" s="452"/>
      <c r="O139" s="452"/>
      <c r="P139" s="452"/>
      <c r="Q139" s="452"/>
      <c r="R139" s="452"/>
      <c r="S139" s="452"/>
      <c r="T139" s="452"/>
      <c r="U139" s="452"/>
      <c r="V139" s="452"/>
      <c r="W139" s="452"/>
      <c r="X139" s="452"/>
      <c r="Y139" s="452"/>
      <c r="Z139" s="452"/>
      <c r="AA139" s="452"/>
      <c r="AB139" s="452"/>
      <c r="AC139" s="452"/>
      <c r="AD139" s="452"/>
      <c r="AE139" s="452"/>
      <c r="AF139" s="70"/>
    </row>
    <row r="140" spans="1:32" ht="70" customHeight="1">
      <c r="A140" s="70"/>
      <c r="B140" s="70"/>
      <c r="C140" s="529"/>
      <c r="D140" s="530"/>
      <c r="E140" s="530"/>
      <c r="F140" s="530"/>
      <c r="G140" s="530"/>
      <c r="H140" s="530"/>
      <c r="I140" s="530"/>
      <c r="J140" s="530"/>
      <c r="K140" s="530"/>
      <c r="L140" s="530"/>
      <c r="M140" s="530"/>
      <c r="N140" s="530"/>
      <c r="O140" s="530"/>
      <c r="P140" s="530"/>
      <c r="Q140" s="530"/>
      <c r="R140" s="530"/>
      <c r="S140" s="530"/>
      <c r="T140" s="530"/>
      <c r="U140" s="530"/>
      <c r="V140" s="530"/>
      <c r="W140" s="530"/>
      <c r="X140" s="530"/>
      <c r="Y140" s="530"/>
      <c r="Z140" s="530"/>
      <c r="AA140" s="530"/>
      <c r="AB140" s="530"/>
      <c r="AC140" s="530"/>
      <c r="AD140" s="531"/>
      <c r="AE140" s="20"/>
      <c r="AF140" s="70"/>
    </row>
    <row r="141" spans="1:32" ht="7" customHeight="1">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row>
    <row r="142" spans="1:32" ht="20.149999999999999" customHeight="1">
      <c r="A142" s="73"/>
      <c r="B142" s="20"/>
      <c r="C142" s="20"/>
      <c r="D142" s="20"/>
      <c r="E142" s="20"/>
      <c r="F142" s="527" t="s">
        <v>60</v>
      </c>
      <c r="G142" s="527"/>
      <c r="H142" s="527"/>
      <c r="I142" s="527"/>
      <c r="J142" s="527"/>
      <c r="K142" s="527"/>
      <c r="L142" s="527"/>
      <c r="M142" s="527"/>
      <c r="N142" s="527"/>
      <c r="O142" s="527"/>
      <c r="P142" s="527"/>
      <c r="Q142" s="528" t="s">
        <v>59</v>
      </c>
      <c r="R142" s="528"/>
      <c r="S142" s="528"/>
      <c r="T142" s="528"/>
      <c r="U142" s="528"/>
      <c r="V142" s="528"/>
      <c r="W142" s="528"/>
      <c r="X142" s="528"/>
      <c r="Y142" s="528"/>
      <c r="Z142" s="21"/>
      <c r="AA142" s="22"/>
      <c r="AB142" s="22"/>
      <c r="AC142" s="22"/>
      <c r="AD142" s="22"/>
      <c r="AE142" s="22"/>
      <c r="AF142" s="70"/>
    </row>
    <row r="143" spans="1:32" ht="7" customHeight="1" thickBot="1">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row>
    <row r="144" spans="1:32" ht="25" customHeight="1" thickBot="1">
      <c r="A144" s="70"/>
      <c r="B144" s="332" t="s">
        <v>56</v>
      </c>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33"/>
      <c r="AB144" s="333"/>
      <c r="AC144" s="333"/>
      <c r="AD144" s="333"/>
      <c r="AE144" s="334"/>
      <c r="AF144" s="70"/>
    </row>
    <row r="145" spans="1:38" ht="10" customHeight="1">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row>
    <row r="146" spans="1:38" ht="20.149999999999999" customHeight="1">
      <c r="A146" s="73"/>
      <c r="B146" s="468" t="s">
        <v>57</v>
      </c>
      <c r="C146" s="468"/>
      <c r="D146" s="468"/>
      <c r="E146" s="468"/>
      <c r="F146" s="468"/>
      <c r="G146" s="468"/>
      <c r="H146" s="468"/>
      <c r="I146" s="468"/>
      <c r="J146" s="468"/>
      <c r="K146" s="468"/>
      <c r="L146" s="468"/>
      <c r="M146" s="468"/>
      <c r="N146" s="468"/>
      <c r="O146" s="468"/>
      <c r="P146" s="468"/>
      <c r="Q146" s="468"/>
      <c r="R146" s="468"/>
      <c r="S146" s="468"/>
      <c r="T146" s="468"/>
      <c r="U146" s="468"/>
      <c r="V146" s="468"/>
      <c r="W146" s="468"/>
      <c r="X146" s="468"/>
      <c r="Y146" s="468"/>
      <c r="Z146" s="468"/>
      <c r="AA146" s="468"/>
      <c r="AB146" s="468"/>
      <c r="AC146" s="468"/>
      <c r="AD146" s="468"/>
      <c r="AE146" s="468"/>
      <c r="AF146" s="70"/>
    </row>
    <row r="147" spans="1:38" ht="20.149999999999999" customHeight="1">
      <c r="A147" s="73"/>
      <c r="B147" s="469" t="s">
        <v>58</v>
      </c>
      <c r="C147" s="469"/>
      <c r="D147" s="469"/>
      <c r="E147" s="469"/>
      <c r="F147" s="469"/>
      <c r="G147" s="469"/>
      <c r="H147" s="469"/>
      <c r="I147" s="469"/>
      <c r="J147" s="469"/>
      <c r="K147" s="469"/>
      <c r="L147" s="469"/>
      <c r="M147" s="469"/>
      <c r="N147" s="469"/>
      <c r="O147" s="469"/>
      <c r="P147" s="469"/>
      <c r="Q147" s="469"/>
      <c r="R147" s="469"/>
      <c r="S147" s="469"/>
      <c r="T147" s="469"/>
      <c r="U147" s="469"/>
      <c r="V147" s="469"/>
      <c r="W147" s="469"/>
      <c r="X147" s="469"/>
      <c r="Y147" s="469"/>
      <c r="Z147" s="469"/>
      <c r="AA147" s="469"/>
      <c r="AB147" s="469"/>
      <c r="AC147" s="469"/>
      <c r="AD147" s="469"/>
      <c r="AE147" s="469"/>
      <c r="AF147" s="70"/>
    </row>
    <row r="148" spans="1:38" ht="5.15" customHeight="1">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row>
    <row r="149" spans="1:38" ht="5.15" customHeight="1" thickBot="1">
      <c r="A149" s="70"/>
      <c r="B149" s="70"/>
      <c r="C149" s="23"/>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5"/>
      <c r="AE149" s="70"/>
      <c r="AF149" s="70"/>
    </row>
    <row r="150" spans="1:38" ht="50.15" customHeight="1" thickBot="1">
      <c r="A150" s="70"/>
      <c r="B150" s="70"/>
      <c r="C150" s="26"/>
      <c r="D150" s="505" t="s">
        <v>61</v>
      </c>
      <c r="E150" s="505"/>
      <c r="F150" s="505"/>
      <c r="G150" s="505"/>
      <c r="H150" s="27"/>
      <c r="I150" s="506" t="s">
        <v>63</v>
      </c>
      <c r="J150" s="506"/>
      <c r="K150" s="506"/>
      <c r="L150" s="506"/>
      <c r="M150" s="506"/>
      <c r="N150" s="506"/>
      <c r="O150" s="506"/>
      <c r="P150" s="506"/>
      <c r="Q150" s="506"/>
      <c r="R150" s="506"/>
      <c r="S150" s="506"/>
      <c r="T150" s="506"/>
      <c r="U150" s="506"/>
      <c r="V150" s="506"/>
      <c r="W150" s="506"/>
      <c r="X150" s="506"/>
      <c r="Y150" s="506"/>
      <c r="Z150" s="506"/>
      <c r="AA150" s="506"/>
      <c r="AB150" s="506"/>
      <c r="AC150" s="506"/>
      <c r="AD150" s="507"/>
      <c r="AE150" s="20"/>
      <c r="AF150" s="70"/>
      <c r="AK150" s="225" t="s">
        <v>761</v>
      </c>
      <c r="AL150" s="226" t="b">
        <f>OR(Y152=FALSE,Y158=FALSE,U160=FALSE)</f>
        <v>1</v>
      </c>
    </row>
    <row r="151" spans="1:38" ht="5.15" customHeight="1" thickBot="1">
      <c r="A151" s="70"/>
      <c r="B151" s="70"/>
      <c r="C151" s="26"/>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8"/>
      <c r="AE151" s="70"/>
      <c r="AF151" s="70"/>
    </row>
    <row r="152" spans="1:38" ht="20.149999999999999" customHeight="1" thickBot="1">
      <c r="A152" s="73"/>
      <c r="B152" s="9"/>
      <c r="C152" s="26"/>
      <c r="D152" s="29"/>
      <c r="E152" s="365" t="s">
        <v>62</v>
      </c>
      <c r="F152" s="365"/>
      <c r="G152" s="365"/>
      <c r="H152" s="365"/>
      <c r="I152" s="365"/>
      <c r="J152" s="365"/>
      <c r="K152" s="365"/>
      <c r="L152" s="365"/>
      <c r="M152" s="365"/>
      <c r="N152" s="365"/>
      <c r="O152" s="365"/>
      <c r="P152" s="365"/>
      <c r="Q152" s="365"/>
      <c r="R152" s="365"/>
      <c r="S152" s="365"/>
      <c r="T152" s="365"/>
      <c r="U152" s="365"/>
      <c r="V152" s="365"/>
      <c r="W152" s="365"/>
      <c r="X152" s="504"/>
      <c r="Y152" s="209" t="b">
        <v>0</v>
      </c>
      <c r="Z152" s="29"/>
      <c r="AA152" s="29"/>
      <c r="AB152" s="29"/>
      <c r="AC152" s="29"/>
      <c r="AD152" s="30"/>
      <c r="AE152" s="20"/>
      <c r="AF152" s="70"/>
    </row>
    <row r="153" spans="1:38" ht="5.15" customHeight="1">
      <c r="A153" s="70"/>
      <c r="B153" s="70"/>
      <c r="C153" s="3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32"/>
      <c r="AE153" s="70"/>
      <c r="AF153" s="70"/>
    </row>
    <row r="154" spans="1:38" ht="5.15" customHeight="1">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row>
    <row r="155" spans="1:38" ht="5.15" customHeight="1">
      <c r="A155" s="70"/>
      <c r="B155" s="70"/>
      <c r="C155" s="23"/>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5"/>
      <c r="AE155" s="70"/>
      <c r="AF155" s="70"/>
    </row>
    <row r="156" spans="1:38" ht="50.15" customHeight="1">
      <c r="A156" s="70"/>
      <c r="B156" s="70"/>
      <c r="C156" s="26"/>
      <c r="D156" s="505" t="s">
        <v>64</v>
      </c>
      <c r="E156" s="505"/>
      <c r="F156" s="505"/>
      <c r="G156" s="505"/>
      <c r="H156" s="27"/>
      <c r="I156" s="506" t="s">
        <v>74</v>
      </c>
      <c r="J156" s="506"/>
      <c r="K156" s="506"/>
      <c r="L156" s="506"/>
      <c r="M156" s="506"/>
      <c r="N156" s="506"/>
      <c r="O156" s="506"/>
      <c r="P156" s="506"/>
      <c r="Q156" s="506"/>
      <c r="R156" s="506"/>
      <c r="S156" s="506"/>
      <c r="T156" s="506"/>
      <c r="U156" s="506"/>
      <c r="V156" s="506"/>
      <c r="W156" s="506"/>
      <c r="X156" s="506"/>
      <c r="Y156" s="506"/>
      <c r="Z156" s="506"/>
      <c r="AA156" s="506"/>
      <c r="AB156" s="506"/>
      <c r="AC156" s="506"/>
      <c r="AD156" s="507"/>
      <c r="AE156" s="20"/>
      <c r="AF156" s="70"/>
    </row>
    <row r="157" spans="1:38" ht="5.15" customHeight="1" thickBot="1">
      <c r="A157" s="70"/>
      <c r="B157" s="70"/>
      <c r="C157" s="26"/>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8"/>
      <c r="AE157" s="70"/>
      <c r="AF157" s="70"/>
    </row>
    <row r="158" spans="1:38" ht="20.149999999999999" customHeight="1" thickBot="1">
      <c r="A158" s="73"/>
      <c r="B158" s="9"/>
      <c r="C158" s="26"/>
      <c r="D158" s="29"/>
      <c r="E158" s="365" t="s">
        <v>65</v>
      </c>
      <c r="F158" s="365"/>
      <c r="G158" s="365"/>
      <c r="H158" s="365"/>
      <c r="I158" s="365"/>
      <c r="J158" s="365"/>
      <c r="K158" s="365"/>
      <c r="L158" s="365"/>
      <c r="M158" s="365"/>
      <c r="N158" s="365"/>
      <c r="O158" s="365"/>
      <c r="P158" s="365"/>
      <c r="Q158" s="365"/>
      <c r="R158" s="365"/>
      <c r="S158" s="365"/>
      <c r="T158" s="365"/>
      <c r="U158" s="365"/>
      <c r="V158" s="365"/>
      <c r="W158" s="365"/>
      <c r="X158" s="504"/>
      <c r="Y158" s="209" t="b">
        <v>0</v>
      </c>
      <c r="Z158" s="29"/>
      <c r="AA158" s="29"/>
      <c r="AB158" s="29"/>
      <c r="AC158" s="29"/>
      <c r="AD158" s="30"/>
      <c r="AE158" s="20"/>
      <c r="AF158" s="70"/>
    </row>
    <row r="159" spans="1:38" ht="7" customHeight="1" thickBot="1">
      <c r="A159" s="70"/>
      <c r="B159" s="70"/>
      <c r="C159" s="26"/>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8"/>
      <c r="AE159" s="70"/>
      <c r="AF159" s="70"/>
    </row>
    <row r="160" spans="1:38" ht="20.149999999999999" customHeight="1" thickBot="1">
      <c r="A160" s="73"/>
      <c r="B160" s="9"/>
      <c r="C160" s="26"/>
      <c r="D160" s="29"/>
      <c r="E160" s="29"/>
      <c r="F160" s="33"/>
      <c r="G160" s="33"/>
      <c r="H160" s="33"/>
      <c r="I160" s="33"/>
      <c r="J160" s="365" t="s">
        <v>66</v>
      </c>
      <c r="K160" s="365"/>
      <c r="L160" s="365"/>
      <c r="M160" s="365"/>
      <c r="N160" s="365"/>
      <c r="O160" s="365"/>
      <c r="P160" s="365"/>
      <c r="Q160" s="365"/>
      <c r="R160" s="365"/>
      <c r="S160" s="365"/>
      <c r="T160" s="365"/>
      <c r="U160" s="209" t="b">
        <v>0</v>
      </c>
      <c r="V160" s="33"/>
      <c r="W160" s="33"/>
      <c r="X160" s="33"/>
      <c r="Y160" s="33"/>
      <c r="Z160" s="29"/>
      <c r="AA160" s="29"/>
      <c r="AB160" s="29"/>
      <c r="AC160" s="29"/>
      <c r="AD160" s="30"/>
      <c r="AE160" s="20"/>
      <c r="AF160" s="70"/>
    </row>
    <row r="161" spans="1:42" ht="5.15" customHeight="1">
      <c r="A161" s="70"/>
      <c r="B161" s="70"/>
      <c r="C161" s="26"/>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8"/>
      <c r="AE161" s="70"/>
      <c r="AF161" s="70"/>
    </row>
    <row r="162" spans="1:42" ht="20.149999999999999" customHeight="1">
      <c r="A162" s="73"/>
      <c r="B162" s="9"/>
      <c r="C162" s="499" t="s">
        <v>67</v>
      </c>
      <c r="D162" s="500"/>
      <c r="E162" s="500"/>
      <c r="F162" s="500"/>
      <c r="G162" s="500"/>
      <c r="H162" s="500"/>
      <c r="I162" s="500"/>
      <c r="J162" s="500"/>
      <c r="K162" s="500"/>
      <c r="L162" s="500"/>
      <c r="M162" s="500"/>
      <c r="N162" s="500"/>
      <c r="O162" s="500"/>
      <c r="P162" s="500"/>
      <c r="Q162" s="500"/>
      <c r="R162" s="500"/>
      <c r="S162" s="500"/>
      <c r="T162" s="500"/>
      <c r="U162" s="500"/>
      <c r="V162" s="500"/>
      <c r="W162" s="500"/>
      <c r="X162" s="500"/>
      <c r="Y162" s="500"/>
      <c r="Z162" s="500"/>
      <c r="AA162" s="500"/>
      <c r="AB162" s="500"/>
      <c r="AC162" s="500"/>
      <c r="AD162" s="501"/>
      <c r="AE162" s="20"/>
      <c r="AF162" s="70"/>
    </row>
    <row r="163" spans="1:42" ht="5.15" customHeight="1">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row>
    <row r="164" spans="1:42" ht="20.149999999999999" customHeight="1">
      <c r="A164" s="73"/>
      <c r="B164" s="9"/>
      <c r="C164" s="502" t="s">
        <v>68</v>
      </c>
      <c r="D164" s="502"/>
      <c r="E164" s="502"/>
      <c r="F164" s="502"/>
      <c r="G164" s="502"/>
      <c r="H164" s="502"/>
      <c r="I164" s="502"/>
      <c r="J164" s="502"/>
      <c r="K164" s="502"/>
      <c r="L164" s="502"/>
      <c r="M164" s="502"/>
      <c r="N164" s="502"/>
      <c r="O164" s="502"/>
      <c r="P164" s="502"/>
      <c r="Q164" s="502"/>
      <c r="R164" s="502"/>
      <c r="S164" s="502"/>
      <c r="T164" s="502"/>
      <c r="U164" s="502"/>
      <c r="V164" s="502"/>
      <c r="W164" s="502"/>
      <c r="X164" s="502"/>
      <c r="Y164" s="502"/>
      <c r="Z164" s="502"/>
      <c r="AA164" s="502"/>
      <c r="AB164" s="502"/>
      <c r="AC164" s="502"/>
      <c r="AD164" s="502"/>
      <c r="AE164" s="34"/>
      <c r="AF164" s="70"/>
    </row>
    <row r="165" spans="1:42" ht="10" customHeight="1" thickBot="1">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row>
    <row r="166" spans="1:42" ht="25" customHeight="1" thickBot="1">
      <c r="A166" s="70"/>
      <c r="B166" s="332" t="s">
        <v>69</v>
      </c>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33"/>
      <c r="AB166" s="333"/>
      <c r="AC166" s="333"/>
      <c r="AD166" s="333"/>
      <c r="AE166" s="334"/>
      <c r="AF166" s="70"/>
    </row>
    <row r="167" spans="1:42" ht="7" customHeight="1">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row>
    <row r="168" spans="1:42" ht="35.15" customHeight="1">
      <c r="A168" s="73"/>
      <c r="B168" s="452" t="s">
        <v>70</v>
      </c>
      <c r="C168" s="452"/>
      <c r="D168" s="452"/>
      <c r="E168" s="452"/>
      <c r="F168" s="452"/>
      <c r="G168" s="452"/>
      <c r="H168" s="452"/>
      <c r="I168" s="452"/>
      <c r="J168" s="452"/>
      <c r="K168" s="452"/>
      <c r="L168" s="452"/>
      <c r="M168" s="452"/>
      <c r="N168" s="452"/>
      <c r="O168" s="452"/>
      <c r="P168" s="452"/>
      <c r="Q168" s="452"/>
      <c r="R168" s="452"/>
      <c r="S168" s="452"/>
      <c r="T168" s="452"/>
      <c r="U168" s="452"/>
      <c r="V168" s="452"/>
      <c r="W168" s="452"/>
      <c r="X168" s="452"/>
      <c r="Y168" s="452"/>
      <c r="Z168" s="452"/>
      <c r="AA168" s="452"/>
      <c r="AB168" s="452"/>
      <c r="AC168" s="452"/>
      <c r="AD168" s="452"/>
      <c r="AE168" s="452"/>
      <c r="AF168" s="70"/>
    </row>
    <row r="169" spans="1:42" s="136" customFormat="1" ht="20.149999999999999" customHeight="1">
      <c r="A169" s="10"/>
      <c r="B169" s="503" t="s">
        <v>73</v>
      </c>
      <c r="C169" s="503"/>
      <c r="D169" s="503"/>
      <c r="E169" s="503"/>
      <c r="F169" s="503"/>
      <c r="G169" s="503"/>
      <c r="H169" s="503"/>
      <c r="I169" s="503"/>
      <c r="J169" s="503"/>
      <c r="K169" s="503"/>
      <c r="L169" s="503"/>
      <c r="M169" s="503"/>
      <c r="N169" s="503"/>
      <c r="O169" s="503"/>
      <c r="P169" s="503"/>
      <c r="Q169" s="503"/>
      <c r="R169" s="503"/>
      <c r="S169" s="503"/>
      <c r="T169" s="503"/>
      <c r="U169" s="503"/>
      <c r="V169" s="503"/>
      <c r="W169" s="503"/>
      <c r="X169" s="503"/>
      <c r="Y169" s="503"/>
      <c r="Z169" s="503"/>
      <c r="AA169" s="503"/>
      <c r="AB169" s="503"/>
      <c r="AC169" s="503"/>
      <c r="AD169" s="503"/>
      <c r="AE169" s="503"/>
      <c r="AF169" s="12"/>
      <c r="AG169" s="79"/>
      <c r="AH169" s="81"/>
      <c r="AI169" s="81"/>
      <c r="AJ169" s="150"/>
      <c r="AK169" s="13"/>
      <c r="AL169" s="13"/>
      <c r="AM169" s="13"/>
      <c r="AN169" s="13"/>
      <c r="AO169" s="13"/>
      <c r="AP169" s="13"/>
    </row>
    <row r="170" spans="1:42" ht="7" customHeight="1" thickBot="1">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row>
    <row r="171" spans="1:42" ht="30" customHeight="1" thickBot="1">
      <c r="A171" s="70"/>
      <c r="B171" s="64"/>
      <c r="C171" s="497" t="s">
        <v>71</v>
      </c>
      <c r="D171" s="497"/>
      <c r="E171" s="497"/>
      <c r="F171" s="497"/>
      <c r="G171" s="490"/>
      <c r="H171" s="490"/>
      <c r="I171" s="490"/>
      <c r="J171" s="490"/>
      <c r="K171" s="490"/>
      <c r="L171" s="490"/>
      <c r="M171" s="490"/>
      <c r="N171" s="490"/>
      <c r="O171" s="490"/>
      <c r="P171" s="490"/>
      <c r="Q171" s="490"/>
      <c r="R171" s="490"/>
      <c r="S171" s="490"/>
      <c r="T171" s="498" t="s">
        <v>72</v>
      </c>
      <c r="U171" s="498"/>
      <c r="V171" s="498"/>
      <c r="W171" s="489"/>
      <c r="X171" s="489"/>
      <c r="Y171" s="489"/>
      <c r="Z171" s="489"/>
      <c r="AA171" s="489"/>
      <c r="AB171" s="489"/>
      <c r="AC171" s="35"/>
      <c r="AD171" s="70"/>
      <c r="AE171" s="70"/>
      <c r="AF171" s="70"/>
      <c r="AK171" s="225" t="s">
        <v>762</v>
      </c>
      <c r="AL171" s="226" t="b">
        <f>OR(ISBLANK(G171),ISBLANK(W171))</f>
        <v>1</v>
      </c>
    </row>
    <row r="172" spans="1:42" ht="7.5" customHeight="1">
      <c r="A172" s="70"/>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73"/>
      <c r="AB172" s="73"/>
      <c r="AC172" s="64"/>
      <c r="AD172" s="64"/>
      <c r="AE172" s="70"/>
      <c r="AF172" s="70"/>
    </row>
    <row r="173" spans="1:42" ht="20.149999999999999" customHeight="1">
      <c r="A173" s="339">
        <f>A127+1</f>
        <v>3</v>
      </c>
      <c r="B173" s="339"/>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4"/>
      <c r="AE173" s="7"/>
      <c r="AF173" s="7"/>
    </row>
    <row r="174" spans="1:42" ht="7.5" customHeight="1">
      <c r="A174" s="70"/>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73"/>
      <c r="AB174" s="73"/>
      <c r="AC174" s="64"/>
      <c r="AD174" s="64"/>
      <c r="AE174" s="70"/>
      <c r="AF174" s="70"/>
    </row>
    <row r="175" spans="1:42" ht="10" customHeight="1">
      <c r="A175" s="70"/>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70"/>
    </row>
    <row r="176" spans="1:42" ht="20.149999999999999" customHeight="1">
      <c r="A176" s="70"/>
      <c r="B176" s="8"/>
      <c r="C176" s="335" t="s">
        <v>92</v>
      </c>
      <c r="D176" s="335"/>
      <c r="E176" s="335"/>
      <c r="F176" s="335"/>
      <c r="G176" s="335"/>
      <c r="H176" s="335"/>
      <c r="I176" s="335"/>
      <c r="J176" s="335"/>
      <c r="K176" s="335"/>
      <c r="L176" s="335"/>
      <c r="M176" s="335"/>
      <c r="N176" s="335"/>
      <c r="O176" s="335"/>
      <c r="P176" s="335"/>
      <c r="Q176" s="335"/>
      <c r="R176" s="335"/>
      <c r="S176" s="335"/>
      <c r="T176" s="335"/>
      <c r="U176" s="335"/>
      <c r="V176" s="335"/>
      <c r="W176" s="335"/>
      <c r="X176" s="335"/>
      <c r="Y176" s="335"/>
      <c r="Z176" s="335"/>
      <c r="AA176" s="335"/>
      <c r="AB176" s="335"/>
      <c r="AC176" s="335"/>
      <c r="AD176" s="335"/>
      <c r="AE176" s="8"/>
      <c r="AF176" s="70"/>
    </row>
    <row r="177" spans="1:32" ht="10" customHeight="1">
      <c r="A177" s="70"/>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70"/>
    </row>
    <row r="178" spans="1:32" ht="15" customHeight="1" thickBot="1">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row>
    <row r="179" spans="1:32" ht="25" customHeight="1" thickBot="1">
      <c r="A179" s="70"/>
      <c r="B179" s="332" t="s">
        <v>17</v>
      </c>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33"/>
      <c r="AB179" s="333"/>
      <c r="AC179" s="333"/>
      <c r="AD179" s="333"/>
      <c r="AE179" s="334"/>
      <c r="AF179" s="70"/>
    </row>
    <row r="180" spans="1:32" ht="10" customHeight="1">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row>
    <row r="181" spans="1:32" ht="25" customHeight="1">
      <c r="A181" s="70"/>
      <c r="B181" s="70"/>
      <c r="C181" s="454" t="s">
        <v>18</v>
      </c>
      <c r="D181" s="454"/>
      <c r="E181" s="454"/>
      <c r="F181" s="454"/>
      <c r="G181" s="454"/>
      <c r="H181" s="454"/>
      <c r="I181" s="454"/>
      <c r="J181" s="454"/>
      <c r="K181" s="454"/>
      <c r="L181" s="454"/>
      <c r="M181" s="454"/>
      <c r="N181" s="454"/>
      <c r="O181" s="454"/>
      <c r="P181" s="454"/>
      <c r="Q181" s="454"/>
      <c r="R181" s="454"/>
      <c r="S181" s="454"/>
      <c r="T181" s="454"/>
      <c r="U181" s="454"/>
      <c r="V181" s="454"/>
      <c r="W181" s="454"/>
      <c r="X181" s="454"/>
      <c r="Y181" s="454"/>
      <c r="Z181" s="454"/>
      <c r="AA181" s="454"/>
      <c r="AB181" s="453"/>
      <c r="AC181" s="453"/>
      <c r="AD181" s="453"/>
      <c r="AE181" s="70"/>
      <c r="AF181" s="70"/>
    </row>
    <row r="182" spans="1:32" ht="25" customHeight="1">
      <c r="A182" s="70"/>
      <c r="B182" s="70"/>
      <c r="C182" s="521" t="s">
        <v>20</v>
      </c>
      <c r="D182" s="521"/>
      <c r="E182" s="521"/>
      <c r="F182" s="521"/>
      <c r="G182" s="521"/>
      <c r="H182" s="521"/>
      <c r="I182" s="521"/>
      <c r="J182" s="521"/>
      <c r="K182" s="521"/>
      <c r="L182" s="521"/>
      <c r="M182" s="521"/>
      <c r="N182" s="521"/>
      <c r="O182" s="521"/>
      <c r="P182" s="521"/>
      <c r="Q182" s="521"/>
      <c r="R182" s="521"/>
      <c r="S182" s="521"/>
      <c r="T182" s="521"/>
      <c r="U182" s="521"/>
      <c r="V182" s="521"/>
      <c r="W182" s="521"/>
      <c r="X182" s="521"/>
      <c r="Y182" s="521"/>
      <c r="Z182" s="521"/>
      <c r="AA182" s="521"/>
      <c r="AB182" s="258"/>
      <c r="AC182" s="258"/>
      <c r="AD182" s="258"/>
      <c r="AE182" s="70"/>
      <c r="AF182" s="70"/>
    </row>
    <row r="183" spans="1:32" ht="25" customHeight="1">
      <c r="A183" s="70"/>
      <c r="B183" s="70"/>
      <c r="C183" s="8"/>
      <c r="D183" s="565" t="s">
        <v>21</v>
      </c>
      <c r="E183" s="565"/>
      <c r="F183" s="565"/>
      <c r="G183" s="565"/>
      <c r="H183" s="565"/>
      <c r="I183" s="565"/>
      <c r="J183" s="565"/>
      <c r="K183" s="565"/>
      <c r="L183" s="565"/>
      <c r="M183" s="565"/>
      <c r="N183" s="565"/>
      <c r="O183" s="565"/>
      <c r="P183" s="565"/>
      <c r="Q183" s="565"/>
      <c r="R183" s="565"/>
      <c r="S183" s="565"/>
      <c r="T183" s="565"/>
      <c r="U183" s="565"/>
      <c r="V183" s="565"/>
      <c r="W183" s="565"/>
      <c r="X183" s="565"/>
      <c r="Y183" s="565"/>
      <c r="Z183" s="565"/>
      <c r="AA183" s="565"/>
      <c r="AB183" s="561">
        <f>A224</f>
        <v>4</v>
      </c>
      <c r="AC183" s="561"/>
      <c r="AD183" s="117"/>
      <c r="AE183" s="70"/>
      <c r="AF183" s="70"/>
    </row>
    <row r="184" spans="1:32" ht="18" customHeight="1">
      <c r="A184" s="70"/>
      <c r="B184" s="27"/>
      <c r="C184" s="119"/>
      <c r="D184" s="118"/>
      <c r="E184" s="121" t="s">
        <v>95</v>
      </c>
      <c r="F184" s="121"/>
      <c r="G184" s="121"/>
      <c r="H184" s="121"/>
      <c r="I184" s="121"/>
      <c r="J184" s="121"/>
      <c r="K184" s="121"/>
      <c r="L184" s="121"/>
      <c r="M184" s="123">
        <f>A224</f>
        <v>4</v>
      </c>
      <c r="N184" s="120"/>
      <c r="O184" s="120"/>
      <c r="P184" s="120"/>
      <c r="Q184" s="120"/>
      <c r="R184" s="120"/>
      <c r="S184" s="120"/>
      <c r="T184" s="120"/>
      <c r="U184" s="120"/>
      <c r="V184" s="120"/>
      <c r="W184" s="120"/>
      <c r="X184" s="120"/>
      <c r="Y184" s="120"/>
      <c r="Z184" s="120"/>
      <c r="AA184" s="566"/>
      <c r="AB184" s="566"/>
      <c r="AC184" s="116"/>
      <c r="AD184" s="116"/>
      <c r="AE184" s="38"/>
      <c r="AF184" s="70"/>
    </row>
    <row r="185" spans="1:32" ht="18" customHeight="1">
      <c r="A185" s="70"/>
      <c r="B185" s="27"/>
      <c r="C185" s="119"/>
      <c r="D185" s="118"/>
      <c r="E185" s="122" t="s">
        <v>111</v>
      </c>
      <c r="F185" s="122"/>
      <c r="G185" s="122"/>
      <c r="H185" s="122"/>
      <c r="I185" s="122"/>
      <c r="J185" s="122"/>
      <c r="K185" s="122"/>
      <c r="L185" s="122"/>
      <c r="M185" s="124">
        <f>A224</f>
        <v>4</v>
      </c>
      <c r="N185" s="118"/>
      <c r="O185" s="118"/>
      <c r="P185" s="118"/>
      <c r="Q185" s="118"/>
      <c r="R185" s="118"/>
      <c r="S185" s="118"/>
      <c r="T185" s="118"/>
      <c r="U185" s="118"/>
      <c r="V185" s="118"/>
      <c r="W185" s="118"/>
      <c r="X185" s="118"/>
      <c r="Y185" s="118"/>
      <c r="Z185" s="118"/>
      <c r="AA185" s="532"/>
      <c r="AB185" s="532"/>
      <c r="AC185" s="116"/>
      <c r="AD185" s="116"/>
      <c r="AE185" s="38"/>
      <c r="AF185" s="70"/>
    </row>
    <row r="186" spans="1:32" ht="18" customHeight="1">
      <c r="A186" s="70"/>
      <c r="B186" s="27"/>
      <c r="C186" s="119"/>
      <c r="D186" s="118"/>
      <c r="E186" s="122" t="s">
        <v>116</v>
      </c>
      <c r="F186" s="122"/>
      <c r="G186" s="122"/>
      <c r="H186" s="122"/>
      <c r="I186" s="122"/>
      <c r="J186" s="122"/>
      <c r="K186" s="122"/>
      <c r="L186" s="122"/>
      <c r="M186" s="124">
        <f>A306</f>
        <v>5</v>
      </c>
      <c r="N186" s="118"/>
      <c r="O186" s="118"/>
      <c r="P186" s="118"/>
      <c r="Q186" s="118"/>
      <c r="R186" s="118"/>
      <c r="S186" s="118"/>
      <c r="T186" s="118"/>
      <c r="U186" s="118"/>
      <c r="V186" s="118"/>
      <c r="W186" s="118"/>
      <c r="X186" s="118"/>
      <c r="Y186" s="118"/>
      <c r="Z186" s="118"/>
      <c r="AA186" s="532"/>
      <c r="AB186" s="532"/>
      <c r="AC186" s="116"/>
      <c r="AD186" s="116"/>
      <c r="AE186" s="38"/>
      <c r="AF186" s="70"/>
    </row>
    <row r="187" spans="1:32" ht="25" customHeight="1">
      <c r="A187" s="70"/>
      <c r="B187" s="70"/>
      <c r="C187" s="70"/>
      <c r="D187" s="567" t="s">
        <v>22</v>
      </c>
      <c r="E187" s="567"/>
      <c r="F187" s="567"/>
      <c r="G187" s="567"/>
      <c r="H187" s="567"/>
      <c r="I187" s="567"/>
      <c r="J187" s="567"/>
      <c r="K187" s="567"/>
      <c r="L187" s="567"/>
      <c r="M187" s="567"/>
      <c r="N187" s="567"/>
      <c r="O187" s="567"/>
      <c r="P187" s="567"/>
      <c r="Q187" s="567"/>
      <c r="R187" s="567"/>
      <c r="S187" s="567"/>
      <c r="T187" s="567"/>
      <c r="U187" s="567"/>
      <c r="V187" s="567"/>
      <c r="W187" s="567"/>
      <c r="X187" s="567"/>
      <c r="Y187" s="567"/>
      <c r="Z187" s="567"/>
      <c r="AA187" s="567"/>
      <c r="AB187" s="562">
        <f>A409</f>
        <v>6</v>
      </c>
      <c r="AC187" s="562"/>
      <c r="AD187" s="14"/>
      <c r="AE187" s="70"/>
      <c r="AF187" s="70"/>
    </row>
    <row r="188" spans="1:32" ht="18" customHeight="1">
      <c r="A188" s="70"/>
      <c r="B188" s="27"/>
      <c r="C188" s="125"/>
      <c r="D188" s="33"/>
      <c r="E188" s="126" t="s">
        <v>127</v>
      </c>
      <c r="F188" s="126"/>
      <c r="G188" s="126"/>
      <c r="H188" s="126"/>
      <c r="I188" s="126"/>
      <c r="J188" s="126"/>
      <c r="K188" s="126"/>
      <c r="L188" s="126"/>
      <c r="M188" s="66">
        <f>A409</f>
        <v>6</v>
      </c>
      <c r="N188" s="89"/>
      <c r="O188" s="33"/>
      <c r="P188" s="33"/>
      <c r="Q188" s="33"/>
      <c r="R188" s="33"/>
      <c r="S188" s="33"/>
      <c r="T188" s="33"/>
      <c r="U188" s="33"/>
      <c r="V188" s="33"/>
      <c r="W188" s="33"/>
      <c r="X188" s="33"/>
      <c r="Y188" s="33"/>
      <c r="Z188" s="33"/>
      <c r="AA188" s="365"/>
      <c r="AB188" s="365"/>
      <c r="AC188" s="38"/>
      <c r="AD188" s="38"/>
      <c r="AE188" s="38"/>
      <c r="AF188" s="70"/>
    </row>
    <row r="189" spans="1:32" ht="18" customHeight="1">
      <c r="A189" s="70"/>
      <c r="B189" s="27"/>
      <c r="C189" s="125"/>
      <c r="D189" s="33"/>
      <c r="E189" s="126" t="s">
        <v>134</v>
      </c>
      <c r="F189" s="126"/>
      <c r="G189" s="126"/>
      <c r="H189" s="126"/>
      <c r="I189" s="126"/>
      <c r="J189" s="126"/>
      <c r="K189" s="126"/>
      <c r="L189" s="126"/>
      <c r="M189" s="66">
        <f>A409</f>
        <v>6</v>
      </c>
      <c r="N189" s="89"/>
      <c r="O189" s="33"/>
      <c r="P189" s="33"/>
      <c r="Q189" s="33"/>
      <c r="R189" s="33"/>
      <c r="S189" s="33"/>
      <c r="T189" s="33"/>
      <c r="U189" s="33"/>
      <c r="V189" s="33"/>
      <c r="W189" s="33"/>
      <c r="X189" s="33"/>
      <c r="Y189" s="33"/>
      <c r="Z189" s="33"/>
      <c r="AA189" s="365"/>
      <c r="AB189" s="365"/>
      <c r="AC189" s="38"/>
      <c r="AD189" s="38"/>
      <c r="AE189" s="38"/>
      <c r="AF189" s="70"/>
    </row>
    <row r="190" spans="1:32" ht="18" customHeight="1">
      <c r="A190" s="70"/>
      <c r="B190" s="27"/>
      <c r="C190" s="125"/>
      <c r="D190" s="33"/>
      <c r="E190" s="126" t="s">
        <v>138</v>
      </c>
      <c r="F190" s="126"/>
      <c r="G190" s="126"/>
      <c r="H190" s="126"/>
      <c r="I190" s="126"/>
      <c r="J190" s="126"/>
      <c r="K190" s="126"/>
      <c r="L190" s="126"/>
      <c r="M190" s="66">
        <f>A473</f>
        <v>7</v>
      </c>
      <c r="N190" s="89"/>
      <c r="O190" s="33"/>
      <c r="P190" s="33"/>
      <c r="Q190" s="33"/>
      <c r="R190" s="33"/>
      <c r="S190" s="33"/>
      <c r="T190" s="33"/>
      <c r="U190" s="33"/>
      <c r="V190" s="33"/>
      <c r="W190" s="33"/>
      <c r="X190" s="33"/>
      <c r="Y190" s="33"/>
      <c r="Z190" s="33"/>
      <c r="AA190" s="365"/>
      <c r="AB190" s="365"/>
      <c r="AC190" s="38"/>
      <c r="AD190" s="38"/>
      <c r="AE190" s="38"/>
      <c r="AF190" s="70"/>
    </row>
    <row r="191" spans="1:32" ht="25" customHeight="1">
      <c r="A191" s="70"/>
      <c r="B191" s="70"/>
      <c r="C191" s="8"/>
      <c r="D191" s="565" t="s">
        <v>23</v>
      </c>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1">
        <f>A492</f>
        <v>8</v>
      </c>
      <c r="AC191" s="561"/>
      <c r="AD191" s="117"/>
      <c r="AE191" s="70"/>
      <c r="AF191" s="70"/>
    </row>
    <row r="192" spans="1:32" ht="18" customHeight="1">
      <c r="A192" s="70"/>
      <c r="B192" s="27"/>
      <c r="C192" s="119"/>
      <c r="D192" s="118"/>
      <c r="E192" s="122" t="s">
        <v>87</v>
      </c>
      <c r="F192" s="122"/>
      <c r="G192" s="122"/>
      <c r="H192" s="122"/>
      <c r="I192" s="122"/>
      <c r="J192" s="122"/>
      <c r="K192" s="122"/>
      <c r="L192" s="122"/>
      <c r="M192" s="124">
        <f>A492</f>
        <v>8</v>
      </c>
      <c r="N192" s="118"/>
      <c r="O192" s="118"/>
      <c r="P192" s="118"/>
      <c r="Q192" s="118"/>
      <c r="R192" s="118"/>
      <c r="S192" s="118"/>
      <c r="T192" s="118"/>
      <c r="U192" s="118"/>
      <c r="V192" s="118"/>
      <c r="W192" s="118"/>
      <c r="X192" s="118"/>
      <c r="Y192" s="118"/>
      <c r="Z192" s="118"/>
      <c r="AA192" s="532"/>
      <c r="AB192" s="532"/>
      <c r="AC192" s="116"/>
      <c r="AD192" s="116"/>
      <c r="AE192" s="38"/>
      <c r="AF192" s="70"/>
    </row>
    <row r="193" spans="1:32" ht="18" customHeight="1">
      <c r="A193" s="70"/>
      <c r="B193" s="27"/>
      <c r="C193" s="119"/>
      <c r="D193" s="118"/>
      <c r="E193" s="122" t="s">
        <v>144</v>
      </c>
      <c r="F193" s="122"/>
      <c r="G193" s="122"/>
      <c r="H193" s="122"/>
      <c r="I193" s="122"/>
      <c r="J193" s="122"/>
      <c r="K193" s="122"/>
      <c r="L193" s="122"/>
      <c r="M193" s="124">
        <f>A492</f>
        <v>8</v>
      </c>
      <c r="N193" s="118"/>
      <c r="O193" s="118"/>
      <c r="P193" s="118"/>
      <c r="Q193" s="118"/>
      <c r="R193" s="118"/>
      <c r="S193" s="118"/>
      <c r="T193" s="118"/>
      <c r="U193" s="118"/>
      <c r="V193" s="118"/>
      <c r="W193" s="118"/>
      <c r="X193" s="118"/>
      <c r="Y193" s="118"/>
      <c r="Z193" s="118"/>
      <c r="AA193" s="532"/>
      <c r="AB193" s="532"/>
      <c r="AC193" s="116"/>
      <c r="AD193" s="116"/>
      <c r="AE193" s="38"/>
      <c r="AF193" s="70"/>
    </row>
    <row r="194" spans="1:32" ht="25" customHeight="1">
      <c r="A194" s="70"/>
      <c r="B194" s="70"/>
      <c r="C194" s="41"/>
      <c r="D194" s="567" t="s">
        <v>152</v>
      </c>
      <c r="E194" s="567"/>
      <c r="F194" s="567"/>
      <c r="G194" s="567"/>
      <c r="H194" s="567"/>
      <c r="I194" s="567"/>
      <c r="J194" s="567"/>
      <c r="K194" s="567"/>
      <c r="L194" s="567"/>
      <c r="M194" s="567"/>
      <c r="N194" s="567"/>
      <c r="O194" s="567"/>
      <c r="P194" s="567"/>
      <c r="Q194" s="567"/>
      <c r="R194" s="567"/>
      <c r="S194" s="567"/>
      <c r="T194" s="567"/>
      <c r="U194" s="567"/>
      <c r="V194" s="567"/>
      <c r="W194" s="567"/>
      <c r="X194" s="567"/>
      <c r="Y194" s="567"/>
      <c r="Z194" s="567"/>
      <c r="AA194" s="567"/>
      <c r="AB194" s="562">
        <f>A531</f>
        <v>9</v>
      </c>
      <c r="AC194" s="562"/>
      <c r="AD194" s="41"/>
      <c r="AE194" s="70"/>
      <c r="AF194" s="70"/>
    </row>
    <row r="195" spans="1:32" ht="18" customHeight="1">
      <c r="A195" s="70"/>
      <c r="B195" s="27"/>
      <c r="C195" s="125"/>
      <c r="D195" s="33"/>
      <c r="E195" s="126" t="s">
        <v>734</v>
      </c>
      <c r="F195" s="126"/>
      <c r="G195" s="126"/>
      <c r="H195" s="126"/>
      <c r="I195" s="126"/>
      <c r="J195" s="126"/>
      <c r="K195" s="126"/>
      <c r="L195" s="126"/>
      <c r="M195" s="66">
        <f>A531</f>
        <v>9</v>
      </c>
      <c r="N195" s="89"/>
      <c r="O195" s="33"/>
      <c r="P195" s="33"/>
      <c r="Q195" s="33"/>
      <c r="R195" s="33"/>
      <c r="S195" s="33"/>
      <c r="T195" s="33"/>
      <c r="U195" s="33"/>
      <c r="V195" s="33"/>
      <c r="W195" s="33"/>
      <c r="X195" s="33"/>
      <c r="Y195" s="33"/>
      <c r="Z195" s="33"/>
      <c r="AA195" s="365"/>
      <c r="AB195" s="365"/>
      <c r="AC195" s="38"/>
      <c r="AD195" s="38"/>
      <c r="AE195" s="38"/>
      <c r="AF195" s="70"/>
    </row>
    <row r="196" spans="1:32" ht="25" customHeight="1">
      <c r="A196" s="70"/>
      <c r="B196" s="70"/>
      <c r="C196" s="8"/>
      <c r="D196" s="559" t="s">
        <v>165</v>
      </c>
      <c r="E196" s="559"/>
      <c r="F196" s="559"/>
      <c r="G196" s="559"/>
      <c r="H196" s="559"/>
      <c r="I196" s="559"/>
      <c r="J196" s="559"/>
      <c r="K196" s="559"/>
      <c r="L196" s="559"/>
      <c r="M196" s="559"/>
      <c r="N196" s="559"/>
      <c r="O196" s="559"/>
      <c r="P196" s="559"/>
      <c r="Q196" s="559"/>
      <c r="R196" s="559"/>
      <c r="S196" s="559"/>
      <c r="T196" s="559"/>
      <c r="U196" s="559"/>
      <c r="V196" s="559"/>
      <c r="W196" s="559"/>
      <c r="X196" s="559"/>
      <c r="Y196" s="559"/>
      <c r="Z196" s="559"/>
      <c r="AA196" s="559"/>
      <c r="AB196" s="335">
        <f>A584</f>
        <v>10</v>
      </c>
      <c r="AC196" s="335"/>
      <c r="AD196" s="117"/>
      <c r="AE196" s="70"/>
      <c r="AF196" s="70"/>
    </row>
    <row r="197" spans="1:32" ht="25" customHeight="1">
      <c r="A197" s="70"/>
      <c r="B197" s="70"/>
      <c r="C197" s="70"/>
      <c r="D197" s="563" t="s">
        <v>171</v>
      </c>
      <c r="E197" s="563"/>
      <c r="F197" s="563"/>
      <c r="G197" s="563"/>
      <c r="H197" s="563"/>
      <c r="I197" s="563"/>
      <c r="J197" s="563"/>
      <c r="K197" s="563"/>
      <c r="L197" s="563"/>
      <c r="M197" s="563"/>
      <c r="N197" s="563"/>
      <c r="O197" s="563"/>
      <c r="P197" s="563"/>
      <c r="Q197" s="563"/>
      <c r="R197" s="563"/>
      <c r="S197" s="563"/>
      <c r="T197" s="563"/>
      <c r="U197" s="563"/>
      <c r="V197" s="563"/>
      <c r="W197" s="563"/>
      <c r="X197" s="563"/>
      <c r="Y197" s="563"/>
      <c r="Z197" s="563"/>
      <c r="AA197" s="563"/>
      <c r="AB197" s="560">
        <f>A584</f>
        <v>10</v>
      </c>
      <c r="AC197" s="560"/>
      <c r="AD197" s="127"/>
      <c r="AE197" s="70"/>
      <c r="AF197" s="70"/>
    </row>
    <row r="198" spans="1:32" ht="25" customHeight="1">
      <c r="A198" s="70"/>
      <c r="B198" s="70"/>
      <c r="C198" s="8"/>
      <c r="D198" s="559" t="s">
        <v>178</v>
      </c>
      <c r="E198" s="559"/>
      <c r="F198" s="559"/>
      <c r="G198" s="559"/>
      <c r="H198" s="559"/>
      <c r="I198" s="559"/>
      <c r="J198" s="559"/>
      <c r="K198" s="559"/>
      <c r="L198" s="559"/>
      <c r="M198" s="559"/>
      <c r="N198" s="559"/>
      <c r="O198" s="559"/>
      <c r="P198" s="559"/>
      <c r="Q198" s="559"/>
      <c r="R198" s="559"/>
      <c r="S198" s="559"/>
      <c r="T198" s="559"/>
      <c r="U198" s="559"/>
      <c r="V198" s="559"/>
      <c r="W198" s="559"/>
      <c r="X198" s="559"/>
      <c r="Y198" s="559"/>
      <c r="Z198" s="559"/>
      <c r="AA198" s="559"/>
      <c r="AB198" s="561">
        <f>A636</f>
        <v>11</v>
      </c>
      <c r="AC198" s="561"/>
      <c r="AD198" s="117"/>
      <c r="AE198" s="70"/>
      <c r="AF198" s="70"/>
    </row>
    <row r="199" spans="1:32" ht="18" customHeight="1">
      <c r="A199" s="70"/>
      <c r="B199" s="27"/>
      <c r="C199" s="119"/>
      <c r="D199" s="118"/>
      <c r="E199" s="121" t="s">
        <v>180</v>
      </c>
      <c r="F199" s="121"/>
      <c r="G199" s="121"/>
      <c r="H199" s="121"/>
      <c r="I199" s="121"/>
      <c r="J199" s="121"/>
      <c r="K199" s="121"/>
      <c r="L199" s="121"/>
      <c r="M199" s="123">
        <f>A636</f>
        <v>11</v>
      </c>
      <c r="N199" s="120"/>
      <c r="O199" s="120"/>
      <c r="P199" s="120"/>
      <c r="Q199" s="120"/>
      <c r="R199" s="120"/>
      <c r="S199" s="120"/>
      <c r="T199" s="120"/>
      <c r="U199" s="120"/>
      <c r="V199" s="120"/>
      <c r="W199" s="120"/>
      <c r="X199" s="120"/>
      <c r="Y199" s="120"/>
      <c r="Z199" s="120"/>
      <c r="AA199" s="566"/>
      <c r="AB199" s="532"/>
      <c r="AC199" s="116"/>
      <c r="AD199" s="116"/>
      <c r="AE199" s="38"/>
      <c r="AF199" s="70"/>
    </row>
    <row r="200" spans="1:32" ht="18" customHeight="1">
      <c r="A200" s="70"/>
      <c r="B200" s="27"/>
      <c r="C200" s="119"/>
      <c r="D200" s="118"/>
      <c r="E200" s="122" t="s">
        <v>192</v>
      </c>
      <c r="F200" s="122"/>
      <c r="G200" s="122"/>
      <c r="H200" s="122"/>
      <c r="I200" s="122"/>
      <c r="J200" s="122"/>
      <c r="K200" s="122"/>
      <c r="L200" s="122"/>
      <c r="M200" s="124">
        <f>A636</f>
        <v>11</v>
      </c>
      <c r="N200" s="118"/>
      <c r="O200" s="118"/>
      <c r="P200" s="118"/>
      <c r="Q200" s="118"/>
      <c r="R200" s="118"/>
      <c r="S200" s="118"/>
      <c r="T200" s="118"/>
      <c r="U200" s="118"/>
      <c r="V200" s="118"/>
      <c r="W200" s="118"/>
      <c r="X200" s="118"/>
      <c r="Y200" s="118"/>
      <c r="Z200" s="118"/>
      <c r="AA200" s="532"/>
      <c r="AB200" s="532"/>
      <c r="AC200" s="116"/>
      <c r="AD200" s="116"/>
      <c r="AE200" s="38"/>
      <c r="AF200" s="70"/>
    </row>
    <row r="201" spans="1:32" ht="25" customHeight="1">
      <c r="A201" s="70"/>
      <c r="B201" s="70"/>
      <c r="C201" s="70"/>
      <c r="D201" s="567" t="s">
        <v>24</v>
      </c>
      <c r="E201" s="567"/>
      <c r="F201" s="567"/>
      <c r="G201" s="567"/>
      <c r="H201" s="567"/>
      <c r="I201" s="567"/>
      <c r="J201" s="567"/>
      <c r="K201" s="567"/>
      <c r="L201" s="567"/>
      <c r="M201" s="567"/>
      <c r="N201" s="567"/>
      <c r="O201" s="567"/>
      <c r="P201" s="567"/>
      <c r="Q201" s="567"/>
      <c r="R201" s="567"/>
      <c r="S201" s="567"/>
      <c r="T201" s="567"/>
      <c r="U201" s="567"/>
      <c r="V201" s="567"/>
      <c r="W201" s="567"/>
      <c r="X201" s="567"/>
      <c r="Y201" s="567"/>
      <c r="Z201" s="567"/>
      <c r="AA201" s="567"/>
      <c r="AB201" s="562">
        <f>A681</f>
        <v>12</v>
      </c>
      <c r="AC201" s="562"/>
      <c r="AD201" s="41"/>
      <c r="AE201" s="70"/>
      <c r="AF201" s="70"/>
    </row>
    <row r="202" spans="1:32" ht="20.149999999999999" customHeight="1">
      <c r="A202" s="70"/>
      <c r="B202" s="27"/>
      <c r="C202" s="125"/>
      <c r="D202" s="33"/>
      <c r="E202" s="126" t="s">
        <v>196</v>
      </c>
      <c r="F202" s="126"/>
      <c r="G202" s="126"/>
      <c r="H202" s="126"/>
      <c r="I202" s="126"/>
      <c r="J202" s="126"/>
      <c r="K202" s="126"/>
      <c r="L202" s="126"/>
      <c r="M202" s="66">
        <f>A681</f>
        <v>12</v>
      </c>
      <c r="N202" s="89"/>
      <c r="O202" s="33"/>
      <c r="P202" s="33"/>
      <c r="Q202" s="33"/>
      <c r="R202" s="33"/>
      <c r="S202" s="33"/>
      <c r="T202" s="33"/>
      <c r="U202" s="33"/>
      <c r="V202" s="33"/>
      <c r="W202" s="33"/>
      <c r="X202" s="33"/>
      <c r="Y202" s="33"/>
      <c r="Z202" s="33"/>
      <c r="AA202" s="365"/>
      <c r="AB202" s="365"/>
      <c r="AC202" s="38"/>
      <c r="AD202" s="38"/>
      <c r="AE202" s="38"/>
      <c r="AF202" s="70"/>
    </row>
    <row r="203" spans="1:32" ht="20.149999999999999" customHeight="1">
      <c r="A203" s="70"/>
      <c r="B203" s="27"/>
      <c r="C203" s="125"/>
      <c r="D203" s="33"/>
      <c r="E203" s="126" t="s">
        <v>201</v>
      </c>
      <c r="F203" s="126"/>
      <c r="G203" s="126"/>
      <c r="H203" s="126"/>
      <c r="I203" s="126"/>
      <c r="J203" s="126"/>
      <c r="K203" s="126"/>
      <c r="L203" s="126"/>
      <c r="M203" s="66">
        <f>A681</f>
        <v>12</v>
      </c>
      <c r="N203" s="89"/>
      <c r="O203" s="33"/>
      <c r="P203" s="33"/>
      <c r="Q203" s="33"/>
      <c r="R203" s="33"/>
      <c r="S203" s="33"/>
      <c r="T203" s="33"/>
      <c r="U203" s="33"/>
      <c r="V203" s="33"/>
      <c r="W203" s="33"/>
      <c r="X203" s="33"/>
      <c r="Y203" s="33"/>
      <c r="Z203" s="33"/>
      <c r="AA203" s="365"/>
      <c r="AB203" s="365"/>
      <c r="AC203" s="38"/>
      <c r="AD203" s="38"/>
      <c r="AE203" s="38"/>
      <c r="AF203" s="70"/>
    </row>
    <row r="204" spans="1:32" ht="20.149999999999999" customHeight="1">
      <c r="A204" s="70"/>
      <c r="B204" s="27"/>
      <c r="C204" s="125"/>
      <c r="D204" s="33"/>
      <c r="E204" s="126" t="s">
        <v>25</v>
      </c>
      <c r="F204" s="126"/>
      <c r="G204" s="126"/>
      <c r="H204" s="126"/>
      <c r="I204" s="126"/>
      <c r="J204" s="126"/>
      <c r="K204" s="126"/>
      <c r="L204" s="126"/>
      <c r="M204" s="66">
        <f>A757</f>
        <v>13</v>
      </c>
      <c r="N204" s="89"/>
      <c r="O204" s="33"/>
      <c r="P204" s="33"/>
      <c r="Q204" s="33"/>
      <c r="R204" s="33"/>
      <c r="S204" s="33"/>
      <c r="T204" s="33"/>
      <c r="U204" s="33"/>
      <c r="V204" s="33"/>
      <c r="W204" s="33"/>
      <c r="X204" s="33"/>
      <c r="Y204" s="33"/>
      <c r="Z204" s="33"/>
      <c r="AA204" s="365"/>
      <c r="AB204" s="365"/>
      <c r="AC204" s="38"/>
      <c r="AD204" s="38"/>
      <c r="AE204" s="38"/>
      <c r="AF204" s="70"/>
    </row>
    <row r="205" spans="1:32" ht="25" customHeight="1">
      <c r="A205" s="70"/>
      <c r="B205" s="70"/>
      <c r="C205" s="128"/>
      <c r="D205" s="565" t="s">
        <v>26</v>
      </c>
      <c r="E205" s="565"/>
      <c r="F205" s="565"/>
      <c r="G205" s="565"/>
      <c r="H205" s="565"/>
      <c r="I205" s="565"/>
      <c r="J205" s="565"/>
      <c r="K205" s="565"/>
      <c r="L205" s="565"/>
      <c r="M205" s="565"/>
      <c r="N205" s="565"/>
      <c r="O205" s="565"/>
      <c r="P205" s="565"/>
      <c r="Q205" s="565"/>
      <c r="R205" s="565"/>
      <c r="S205" s="565"/>
      <c r="T205" s="565"/>
      <c r="U205" s="565"/>
      <c r="V205" s="565"/>
      <c r="W205" s="565"/>
      <c r="X205" s="565"/>
      <c r="Y205" s="565"/>
      <c r="Z205" s="565"/>
      <c r="AA205" s="565"/>
      <c r="AB205" s="561">
        <f>A787</f>
        <v>14</v>
      </c>
      <c r="AC205" s="561"/>
      <c r="AD205" s="129"/>
      <c r="AE205" s="70"/>
      <c r="AF205" s="70"/>
    </row>
    <row r="206" spans="1:32" ht="18" customHeight="1">
      <c r="A206" s="70"/>
      <c r="B206" s="27"/>
      <c r="C206" s="119"/>
      <c r="D206" s="118"/>
      <c r="E206" s="122" t="s">
        <v>735</v>
      </c>
      <c r="F206" s="122"/>
      <c r="G206" s="122"/>
      <c r="H206" s="122"/>
      <c r="I206" s="122"/>
      <c r="J206" s="122"/>
      <c r="K206" s="122"/>
      <c r="L206" s="122"/>
      <c r="M206" s="124">
        <f>A787</f>
        <v>14</v>
      </c>
      <c r="N206" s="118"/>
      <c r="O206" s="118"/>
      <c r="P206" s="118"/>
      <c r="Q206" s="118"/>
      <c r="R206" s="118"/>
      <c r="S206" s="118"/>
      <c r="T206" s="118"/>
      <c r="U206" s="118"/>
      <c r="V206" s="118"/>
      <c r="W206" s="118"/>
      <c r="X206" s="118"/>
      <c r="Y206" s="118"/>
      <c r="Z206" s="118"/>
      <c r="AA206" s="532"/>
      <c r="AB206" s="532"/>
      <c r="AC206" s="116"/>
      <c r="AD206" s="116"/>
      <c r="AE206" s="38"/>
      <c r="AF206" s="70"/>
    </row>
    <row r="207" spans="1:32" ht="18" customHeight="1">
      <c r="A207" s="70"/>
      <c r="B207" s="27"/>
      <c r="C207" s="119"/>
      <c r="D207" s="118"/>
      <c r="E207" s="122" t="s">
        <v>279</v>
      </c>
      <c r="F207" s="122"/>
      <c r="G207" s="122"/>
      <c r="H207" s="122"/>
      <c r="I207" s="122"/>
      <c r="J207" s="122"/>
      <c r="K207" s="122"/>
      <c r="L207" s="122"/>
      <c r="M207" s="124">
        <f>A832</f>
        <v>15</v>
      </c>
      <c r="N207" s="118"/>
      <c r="O207" s="118"/>
      <c r="P207" s="118"/>
      <c r="Q207" s="118"/>
      <c r="R207" s="118"/>
      <c r="S207" s="118"/>
      <c r="T207" s="118"/>
      <c r="U207" s="118"/>
      <c r="V207" s="118"/>
      <c r="W207" s="118"/>
      <c r="X207" s="118"/>
      <c r="Y207" s="118"/>
      <c r="Z207" s="118"/>
      <c r="AA207" s="532"/>
      <c r="AB207" s="532"/>
      <c r="AC207" s="116"/>
      <c r="AD207" s="116"/>
      <c r="AE207" s="38"/>
      <c r="AF207" s="70"/>
    </row>
    <row r="208" spans="1:32" ht="18" customHeight="1">
      <c r="A208" s="70"/>
      <c r="B208" s="27"/>
      <c r="C208" s="119"/>
      <c r="D208" s="118"/>
      <c r="E208" s="122" t="s">
        <v>283</v>
      </c>
      <c r="F208" s="122"/>
      <c r="G208" s="122"/>
      <c r="H208" s="122"/>
      <c r="I208" s="122"/>
      <c r="J208" s="122"/>
      <c r="K208" s="122"/>
      <c r="L208" s="122"/>
      <c r="M208" s="124">
        <f>A864</f>
        <v>16</v>
      </c>
      <c r="N208" s="118"/>
      <c r="O208" s="118"/>
      <c r="P208" s="118"/>
      <c r="Q208" s="118"/>
      <c r="R208" s="118"/>
      <c r="S208" s="118"/>
      <c r="T208" s="118"/>
      <c r="U208" s="118"/>
      <c r="V208" s="118"/>
      <c r="W208" s="118"/>
      <c r="X208" s="118"/>
      <c r="Y208" s="118"/>
      <c r="Z208" s="118"/>
      <c r="AA208" s="532"/>
      <c r="AB208" s="532"/>
      <c r="AC208" s="116"/>
      <c r="AD208" s="116"/>
      <c r="AE208" s="38"/>
      <c r="AF208" s="70"/>
    </row>
    <row r="209" spans="1:42" ht="18" customHeight="1">
      <c r="A209" s="70"/>
      <c r="B209" s="27"/>
      <c r="C209" s="119"/>
      <c r="D209" s="118"/>
      <c r="E209" s="122" t="s">
        <v>285</v>
      </c>
      <c r="F209" s="122"/>
      <c r="G209" s="122"/>
      <c r="H209" s="122"/>
      <c r="I209" s="122"/>
      <c r="J209" s="122"/>
      <c r="K209" s="122"/>
      <c r="L209" s="122"/>
      <c r="M209" s="124">
        <f>A892</f>
        <v>17</v>
      </c>
      <c r="N209" s="118"/>
      <c r="O209" s="118"/>
      <c r="P209" s="118"/>
      <c r="Q209" s="118"/>
      <c r="R209" s="118"/>
      <c r="S209" s="118"/>
      <c r="T209" s="118"/>
      <c r="U209" s="118"/>
      <c r="V209" s="118"/>
      <c r="W209" s="118"/>
      <c r="X209" s="118"/>
      <c r="Y209" s="118"/>
      <c r="Z209" s="118"/>
      <c r="AA209" s="532"/>
      <c r="AB209" s="532"/>
      <c r="AC209" s="116"/>
      <c r="AD209" s="116"/>
      <c r="AE209" s="38"/>
      <c r="AF209" s="70"/>
    </row>
    <row r="210" spans="1:42" ht="18" customHeight="1">
      <c r="A210" s="70"/>
      <c r="B210" s="27"/>
      <c r="C210" s="119"/>
      <c r="D210" s="118"/>
      <c r="E210" s="122" t="s">
        <v>305</v>
      </c>
      <c r="F210" s="122"/>
      <c r="G210" s="122"/>
      <c r="H210" s="122"/>
      <c r="I210" s="122"/>
      <c r="J210" s="122"/>
      <c r="K210" s="122"/>
      <c r="L210" s="122"/>
      <c r="M210" s="124">
        <f>A942</f>
        <v>18</v>
      </c>
      <c r="N210" s="118"/>
      <c r="O210" s="118"/>
      <c r="P210" s="118"/>
      <c r="Q210" s="118"/>
      <c r="R210" s="118"/>
      <c r="S210" s="118"/>
      <c r="T210" s="118"/>
      <c r="U210" s="118"/>
      <c r="V210" s="118"/>
      <c r="W210" s="118"/>
      <c r="X210" s="118"/>
      <c r="Y210" s="118"/>
      <c r="Z210" s="118"/>
      <c r="AA210" s="532"/>
      <c r="AB210" s="532"/>
      <c r="AC210" s="116"/>
      <c r="AD210" s="116"/>
      <c r="AE210" s="38"/>
      <c r="AF210" s="70"/>
    </row>
    <row r="211" spans="1:42" ht="18" customHeight="1">
      <c r="A211" s="70"/>
      <c r="B211" s="27"/>
      <c r="C211" s="119"/>
      <c r="D211" s="118"/>
      <c r="E211" s="122" t="s">
        <v>323</v>
      </c>
      <c r="F211" s="122"/>
      <c r="G211" s="122"/>
      <c r="H211" s="122"/>
      <c r="I211" s="122"/>
      <c r="J211" s="122"/>
      <c r="K211" s="122"/>
      <c r="L211" s="122"/>
      <c r="M211" s="124">
        <f>A990</f>
        <v>19</v>
      </c>
      <c r="N211" s="118"/>
      <c r="O211" s="118"/>
      <c r="P211" s="118"/>
      <c r="Q211" s="118"/>
      <c r="R211" s="118"/>
      <c r="S211" s="118"/>
      <c r="T211" s="118"/>
      <c r="U211" s="118"/>
      <c r="V211" s="118"/>
      <c r="W211" s="118"/>
      <c r="X211" s="118"/>
      <c r="Y211" s="118"/>
      <c r="Z211" s="118"/>
      <c r="AA211" s="532"/>
      <c r="AB211" s="532"/>
      <c r="AC211" s="116"/>
      <c r="AD211" s="116"/>
      <c r="AE211" s="38"/>
      <c r="AF211" s="70"/>
    </row>
    <row r="212" spans="1:42" ht="18" customHeight="1">
      <c r="A212" s="70"/>
      <c r="B212" s="27"/>
      <c r="C212" s="119"/>
      <c r="D212" s="118"/>
      <c r="E212" s="122" t="s">
        <v>341</v>
      </c>
      <c r="F212" s="122"/>
      <c r="G212" s="122"/>
      <c r="H212" s="122"/>
      <c r="I212" s="122"/>
      <c r="J212" s="122"/>
      <c r="K212" s="122"/>
      <c r="L212" s="122"/>
      <c r="M212" s="124">
        <f>A1041</f>
        <v>20</v>
      </c>
      <c r="N212" s="118"/>
      <c r="O212" s="118"/>
      <c r="P212" s="118"/>
      <c r="Q212" s="118"/>
      <c r="R212" s="118"/>
      <c r="S212" s="118"/>
      <c r="T212" s="118"/>
      <c r="U212" s="118"/>
      <c r="V212" s="118"/>
      <c r="W212" s="118"/>
      <c r="X212" s="118"/>
      <c r="Y212" s="118"/>
      <c r="Z212" s="118"/>
      <c r="AA212" s="532"/>
      <c r="AB212" s="532"/>
      <c r="AC212" s="116"/>
      <c r="AD212" s="116"/>
      <c r="AE212" s="38"/>
      <c r="AF212" s="70"/>
    </row>
    <row r="213" spans="1:42" ht="18" customHeight="1">
      <c r="A213" s="70"/>
      <c r="B213" s="27"/>
      <c r="C213" s="119"/>
      <c r="D213" s="118"/>
      <c r="E213" s="122" t="s">
        <v>351</v>
      </c>
      <c r="F213" s="122"/>
      <c r="G213" s="122"/>
      <c r="H213" s="122"/>
      <c r="I213" s="122"/>
      <c r="J213" s="122"/>
      <c r="K213" s="122"/>
      <c r="L213" s="122"/>
      <c r="M213" s="124">
        <f>A1041</f>
        <v>20</v>
      </c>
      <c r="N213" s="118"/>
      <c r="O213" s="118"/>
      <c r="P213" s="118"/>
      <c r="Q213" s="118"/>
      <c r="R213" s="118"/>
      <c r="S213" s="118"/>
      <c r="T213" s="118"/>
      <c r="U213" s="118"/>
      <c r="V213" s="118"/>
      <c r="W213" s="118"/>
      <c r="X213" s="118"/>
      <c r="Y213" s="118"/>
      <c r="Z213" s="118"/>
      <c r="AA213" s="532"/>
      <c r="AB213" s="532"/>
      <c r="AC213" s="116"/>
      <c r="AD213" s="116"/>
      <c r="AE213" s="38"/>
      <c r="AF213" s="70"/>
    </row>
    <row r="214" spans="1:42" ht="18" customHeight="1">
      <c r="A214" s="70"/>
      <c r="B214" s="27"/>
      <c r="C214" s="119"/>
      <c r="D214" s="118"/>
      <c r="E214" s="122" t="s">
        <v>362</v>
      </c>
      <c r="F214" s="122"/>
      <c r="G214" s="122"/>
      <c r="H214" s="122"/>
      <c r="I214" s="122"/>
      <c r="J214" s="122"/>
      <c r="K214" s="122"/>
      <c r="L214" s="122"/>
      <c r="M214" s="124">
        <f>A1097</f>
        <v>21</v>
      </c>
      <c r="N214" s="118"/>
      <c r="O214" s="118"/>
      <c r="P214" s="118"/>
      <c r="Q214" s="118"/>
      <c r="R214" s="118"/>
      <c r="S214" s="118"/>
      <c r="T214" s="118"/>
      <c r="U214" s="118"/>
      <c r="V214" s="118"/>
      <c r="W214" s="118"/>
      <c r="X214" s="118"/>
      <c r="Y214" s="118"/>
      <c r="Z214" s="118"/>
      <c r="AA214" s="532"/>
      <c r="AB214" s="532"/>
      <c r="AC214" s="116"/>
      <c r="AD214" s="116"/>
      <c r="AE214" s="38"/>
      <c r="AF214" s="70"/>
    </row>
    <row r="215" spans="1:42" ht="18" customHeight="1">
      <c r="A215" s="70"/>
      <c r="B215" s="27"/>
      <c r="C215" s="119"/>
      <c r="D215" s="118"/>
      <c r="E215" s="122" t="s">
        <v>736</v>
      </c>
      <c r="F215" s="122"/>
      <c r="G215" s="122"/>
      <c r="H215" s="122"/>
      <c r="I215" s="122"/>
      <c r="J215" s="122"/>
      <c r="K215" s="122"/>
      <c r="L215" s="122"/>
      <c r="M215" s="124">
        <f>A1097</f>
        <v>21</v>
      </c>
      <c r="N215" s="118"/>
      <c r="O215" s="118"/>
      <c r="P215" s="118"/>
      <c r="Q215" s="118"/>
      <c r="R215" s="118"/>
      <c r="S215" s="118"/>
      <c r="T215" s="118"/>
      <c r="U215" s="118"/>
      <c r="V215" s="118"/>
      <c r="W215" s="118"/>
      <c r="X215" s="118"/>
      <c r="Y215" s="118"/>
      <c r="Z215" s="118"/>
      <c r="AA215" s="532"/>
      <c r="AB215" s="532"/>
      <c r="AC215" s="116"/>
      <c r="AD215" s="116"/>
      <c r="AE215" s="38"/>
      <c r="AF215" s="70"/>
    </row>
    <row r="216" spans="1:42" ht="18" customHeight="1">
      <c r="A216" s="70"/>
      <c r="B216" s="27"/>
      <c r="C216" s="119"/>
      <c r="D216" s="118"/>
      <c r="E216" s="122" t="s">
        <v>737</v>
      </c>
      <c r="F216" s="122"/>
      <c r="G216" s="122"/>
      <c r="H216" s="122"/>
      <c r="I216" s="122"/>
      <c r="J216" s="122"/>
      <c r="K216" s="122"/>
      <c r="L216" s="122"/>
      <c r="M216" s="124">
        <f>A1160</f>
        <v>22</v>
      </c>
      <c r="N216" s="118"/>
      <c r="O216" s="118"/>
      <c r="P216" s="118"/>
      <c r="Q216" s="118"/>
      <c r="R216" s="118"/>
      <c r="S216" s="118"/>
      <c r="T216" s="118"/>
      <c r="U216" s="118"/>
      <c r="V216" s="118"/>
      <c r="W216" s="118"/>
      <c r="X216" s="118"/>
      <c r="Y216" s="118"/>
      <c r="Z216" s="118"/>
      <c r="AA216" s="532"/>
      <c r="AB216" s="532"/>
      <c r="AC216" s="116"/>
      <c r="AD216" s="116"/>
      <c r="AE216" s="38"/>
      <c r="AF216" s="70"/>
    </row>
    <row r="217" spans="1:42" ht="25" customHeight="1">
      <c r="A217" s="70"/>
      <c r="B217" s="70"/>
      <c r="C217" s="89"/>
      <c r="D217" s="563" t="s">
        <v>27</v>
      </c>
      <c r="E217" s="563"/>
      <c r="F217" s="563"/>
      <c r="G217" s="563"/>
      <c r="H217" s="563"/>
      <c r="I217" s="563"/>
      <c r="J217" s="563"/>
      <c r="K217" s="563"/>
      <c r="L217" s="563"/>
      <c r="M217" s="563"/>
      <c r="N217" s="563"/>
      <c r="O217" s="563"/>
      <c r="P217" s="563"/>
      <c r="Q217" s="563"/>
      <c r="R217" s="563"/>
      <c r="S217" s="563"/>
      <c r="T217" s="563"/>
      <c r="U217" s="563"/>
      <c r="V217" s="563"/>
      <c r="W217" s="563"/>
      <c r="X217" s="563"/>
      <c r="Y217" s="563"/>
      <c r="Z217" s="563"/>
      <c r="AA217" s="563"/>
      <c r="AB217" s="560">
        <f>A1182</f>
        <v>23</v>
      </c>
      <c r="AC217" s="560"/>
      <c r="AD217" s="130"/>
      <c r="AE217" s="70"/>
      <c r="AF217" s="70"/>
    </row>
    <row r="218" spans="1:42" ht="25" customHeight="1">
      <c r="A218" s="70"/>
      <c r="B218" s="70"/>
      <c r="C218" s="128"/>
      <c r="D218" s="559" t="s">
        <v>28</v>
      </c>
      <c r="E218" s="559"/>
      <c r="F218" s="559"/>
      <c r="G218" s="559"/>
      <c r="H218" s="559"/>
      <c r="I218" s="559"/>
      <c r="J218" s="559"/>
      <c r="K218" s="559"/>
      <c r="L218" s="559"/>
      <c r="M218" s="559"/>
      <c r="N218" s="559"/>
      <c r="O218" s="559"/>
      <c r="P218" s="559"/>
      <c r="Q218" s="559"/>
      <c r="R218" s="559"/>
      <c r="S218" s="559"/>
      <c r="T218" s="559"/>
      <c r="U218" s="559"/>
      <c r="V218" s="559"/>
      <c r="W218" s="559"/>
      <c r="X218" s="559"/>
      <c r="Y218" s="559"/>
      <c r="Z218" s="559"/>
      <c r="AA218" s="559"/>
      <c r="AB218" s="335">
        <f>A1182</f>
        <v>23</v>
      </c>
      <c r="AC218" s="335"/>
      <c r="AD218" s="129"/>
      <c r="AE218" s="70"/>
      <c r="AF218" s="70"/>
    </row>
    <row r="219" spans="1:42" ht="25" customHeight="1">
      <c r="A219" s="70"/>
      <c r="B219" s="70"/>
      <c r="C219" s="89"/>
      <c r="D219" s="563" t="s">
        <v>12</v>
      </c>
      <c r="E219" s="563"/>
      <c r="F219" s="563"/>
      <c r="G219" s="563"/>
      <c r="H219" s="563"/>
      <c r="I219" s="563"/>
      <c r="J219" s="563"/>
      <c r="K219" s="563"/>
      <c r="L219" s="563"/>
      <c r="M219" s="563"/>
      <c r="N219" s="563"/>
      <c r="O219" s="563"/>
      <c r="P219" s="563"/>
      <c r="Q219" s="563"/>
      <c r="R219" s="563"/>
      <c r="S219" s="563"/>
      <c r="T219" s="563"/>
      <c r="U219" s="563"/>
      <c r="V219" s="563"/>
      <c r="W219" s="563"/>
      <c r="X219" s="563"/>
      <c r="Y219" s="563"/>
      <c r="Z219" s="563"/>
      <c r="AA219" s="563"/>
      <c r="AB219" s="560">
        <f>A1205</f>
        <v>24</v>
      </c>
      <c r="AC219" s="560"/>
      <c r="AD219" s="130"/>
      <c r="AE219" s="70"/>
      <c r="AF219" s="70"/>
    </row>
    <row r="220" spans="1:42" ht="5.15" customHeight="1">
      <c r="A220" s="73"/>
      <c r="B220" s="9"/>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70"/>
    </row>
    <row r="221" spans="1:42" s="136" customFormat="1" ht="20.149999999999999" customHeight="1">
      <c r="A221" s="10"/>
      <c r="B221" s="11"/>
      <c r="C221" s="439" t="s">
        <v>93</v>
      </c>
      <c r="D221" s="439"/>
      <c r="E221" s="439"/>
      <c r="F221" s="439"/>
      <c r="G221" s="439"/>
      <c r="H221" s="439"/>
      <c r="I221" s="439"/>
      <c r="J221" s="439"/>
      <c r="K221" s="439"/>
      <c r="L221" s="439"/>
      <c r="M221" s="439"/>
      <c r="N221" s="439"/>
      <c r="O221" s="439"/>
      <c r="P221" s="439"/>
      <c r="Q221" s="439"/>
      <c r="R221" s="439"/>
      <c r="S221" s="439"/>
      <c r="T221" s="439"/>
      <c r="U221" s="439"/>
      <c r="V221" s="439"/>
      <c r="W221" s="439"/>
      <c r="X221" s="439"/>
      <c r="Y221" s="439"/>
      <c r="Z221" s="439"/>
      <c r="AA221" s="439"/>
      <c r="AB221" s="439"/>
      <c r="AC221" s="439"/>
      <c r="AD221" s="439"/>
      <c r="AE221" s="439"/>
      <c r="AF221" s="12"/>
      <c r="AG221" s="79"/>
      <c r="AH221" s="81"/>
      <c r="AI221" s="81"/>
      <c r="AJ221" s="150"/>
      <c r="AK221" s="13"/>
      <c r="AL221" s="13"/>
      <c r="AM221" s="13"/>
      <c r="AN221" s="13"/>
      <c r="AO221" s="13"/>
      <c r="AP221" s="13"/>
    </row>
    <row r="222" spans="1:42" s="136" customFormat="1" ht="40" customHeight="1">
      <c r="A222" s="10"/>
      <c r="B222" s="11"/>
      <c r="C222" s="267" t="s">
        <v>94</v>
      </c>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12"/>
      <c r="AG222" s="79"/>
      <c r="AH222" s="81"/>
      <c r="AI222" s="81"/>
      <c r="AJ222" s="150"/>
      <c r="AK222" s="13"/>
      <c r="AL222" s="13"/>
      <c r="AM222" s="13"/>
      <c r="AN222" s="13"/>
      <c r="AO222" s="13"/>
      <c r="AP222" s="13"/>
    </row>
    <row r="223" spans="1:42" ht="10" customHeight="1">
      <c r="A223" s="73"/>
      <c r="B223" s="36"/>
      <c r="C223" s="34"/>
      <c r="D223" s="68"/>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34"/>
      <c r="AE223" s="34"/>
      <c r="AF223" s="70"/>
    </row>
    <row r="224" spans="1:42" ht="20.149999999999999" customHeight="1">
      <c r="A224" s="339">
        <f>A173+1</f>
        <v>4</v>
      </c>
      <c r="B224" s="339"/>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4"/>
      <c r="AE224" s="7"/>
      <c r="AF224" s="7"/>
    </row>
    <row r="225" spans="1:36" ht="10" customHeight="1">
      <c r="A225" s="73"/>
      <c r="B225" s="9"/>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70"/>
    </row>
    <row r="226" spans="1:36" ht="10" customHeight="1">
      <c r="A226" s="70"/>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92"/>
      <c r="AD226" s="92"/>
      <c r="AE226" s="92"/>
      <c r="AF226" s="70"/>
    </row>
    <row r="227" spans="1:36" ht="20.149999999999999" customHeight="1">
      <c r="A227" s="70"/>
      <c r="B227" s="8"/>
      <c r="C227" s="335" t="s">
        <v>21</v>
      </c>
      <c r="D227" s="335"/>
      <c r="E227" s="335"/>
      <c r="F227" s="335"/>
      <c r="G227" s="335"/>
      <c r="H227" s="335"/>
      <c r="I227" s="335"/>
      <c r="J227" s="335"/>
      <c r="K227" s="335"/>
      <c r="L227" s="335"/>
      <c r="M227" s="335"/>
      <c r="N227" s="335"/>
      <c r="O227" s="335"/>
      <c r="P227" s="335"/>
      <c r="Q227" s="335"/>
      <c r="R227" s="335"/>
      <c r="S227" s="335"/>
      <c r="T227" s="335"/>
      <c r="U227" s="335"/>
      <c r="V227" s="335"/>
      <c r="W227" s="335"/>
      <c r="X227" s="335"/>
      <c r="Y227" s="335"/>
      <c r="Z227" s="335"/>
      <c r="AA227" s="335"/>
      <c r="AB227" s="335"/>
      <c r="AC227" s="335"/>
      <c r="AD227" s="335"/>
      <c r="AE227" s="92"/>
      <c r="AF227" s="70"/>
      <c r="AJ227" s="149" t="b">
        <f>IF(COUNTIF(AJ232:AJ407,TRUE)&gt;0,TRUE,FALSE)</f>
        <v>0</v>
      </c>
    </row>
    <row r="228" spans="1:36" ht="10" customHeight="1">
      <c r="A228" s="70"/>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92"/>
      <c r="AD228" s="92"/>
      <c r="AE228" s="92"/>
      <c r="AF228" s="70"/>
    </row>
    <row r="229" spans="1:36" ht="7" customHeight="1">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row>
    <row r="230" spans="1:36" ht="50.15" customHeight="1">
      <c r="A230" s="73"/>
      <c r="B230" s="360" t="s">
        <v>125</v>
      </c>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0"/>
      <c r="AD230" s="360"/>
      <c r="AE230" s="360"/>
      <c r="AF230" s="70"/>
    </row>
    <row r="231" spans="1:36" ht="7" customHeight="1" thickBot="1">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row>
    <row r="232" spans="1:36" ht="25" customHeight="1" thickBot="1">
      <c r="A232" s="70"/>
      <c r="B232" s="332" t="s">
        <v>95</v>
      </c>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4"/>
      <c r="AF232" s="70"/>
    </row>
    <row r="233" spans="1:36" ht="7" customHeight="1">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row>
    <row r="234" spans="1:36" ht="20.149999999999999" customHeight="1">
      <c r="A234" s="73"/>
      <c r="B234" s="37"/>
      <c r="C234" s="359" t="s">
        <v>96</v>
      </c>
      <c r="D234" s="359"/>
      <c r="E234" s="359"/>
      <c r="F234" s="359"/>
      <c r="G234" s="359"/>
      <c r="H234" s="359"/>
      <c r="I234" s="359"/>
      <c r="J234" s="359"/>
      <c r="K234" s="359"/>
      <c r="L234" s="359"/>
      <c r="M234" s="359"/>
      <c r="N234" s="359"/>
      <c r="O234" s="359"/>
      <c r="P234" s="359"/>
      <c r="Q234" s="359"/>
      <c r="R234" s="359"/>
      <c r="S234" s="359"/>
      <c r="T234" s="359"/>
      <c r="U234" s="359"/>
      <c r="V234" s="359"/>
      <c r="W234" s="359"/>
      <c r="X234" s="359"/>
      <c r="Y234" s="359"/>
      <c r="Z234" s="359"/>
      <c r="AA234" s="359"/>
      <c r="AB234" s="359"/>
      <c r="AC234" s="359"/>
      <c r="AD234" s="359"/>
      <c r="AE234" s="37"/>
      <c r="AF234" s="70"/>
    </row>
    <row r="235" spans="1:36" ht="7" customHeight="1">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row>
    <row r="236" spans="1:36" ht="20.149999999999999" customHeight="1">
      <c r="A236" s="70"/>
      <c r="B236" s="392" t="s">
        <v>100</v>
      </c>
      <c r="C236" s="392"/>
      <c r="D236" s="392"/>
      <c r="E236" s="392"/>
      <c r="F236" s="392"/>
      <c r="G236" s="392"/>
      <c r="H236" s="392"/>
      <c r="I236" s="392"/>
      <c r="J236" s="392"/>
      <c r="K236" s="392"/>
      <c r="L236" s="392"/>
      <c r="M236" s="392"/>
      <c r="N236" s="392"/>
      <c r="O236" s="392"/>
      <c r="P236" s="392"/>
      <c r="Q236" s="393" t="s">
        <v>101</v>
      </c>
      <c r="R236" s="393"/>
      <c r="S236" s="393"/>
      <c r="T236" s="393"/>
      <c r="U236" s="393"/>
      <c r="V236" s="393"/>
      <c r="W236" s="364" t="s">
        <v>102</v>
      </c>
      <c r="X236" s="365"/>
      <c r="Y236" s="365"/>
      <c r="Z236" s="394" t="s">
        <v>99</v>
      </c>
      <c r="AA236" s="394"/>
      <c r="AB236" s="394"/>
      <c r="AC236" s="394"/>
      <c r="AD236" s="394"/>
      <c r="AE236" s="394"/>
      <c r="AF236" s="70"/>
    </row>
    <row r="237" spans="1:36" ht="20.149999999999999" customHeight="1">
      <c r="A237" s="70"/>
      <c r="B237" s="392"/>
      <c r="C237" s="392"/>
      <c r="D237" s="392"/>
      <c r="E237" s="392"/>
      <c r="F237" s="392"/>
      <c r="G237" s="392"/>
      <c r="H237" s="392"/>
      <c r="I237" s="392"/>
      <c r="J237" s="392"/>
      <c r="K237" s="392"/>
      <c r="L237" s="392"/>
      <c r="M237" s="392"/>
      <c r="N237" s="392"/>
      <c r="O237" s="392"/>
      <c r="P237" s="392"/>
      <c r="Q237" s="395" t="s">
        <v>97</v>
      </c>
      <c r="R237" s="395"/>
      <c r="S237" s="395"/>
      <c r="T237" s="395" t="s">
        <v>98</v>
      </c>
      <c r="U237" s="395"/>
      <c r="V237" s="395"/>
      <c r="W237" s="365"/>
      <c r="X237" s="365"/>
      <c r="Y237" s="365"/>
      <c r="Z237" s="395" t="s">
        <v>97</v>
      </c>
      <c r="AA237" s="395"/>
      <c r="AB237" s="395"/>
      <c r="AC237" s="395" t="s">
        <v>98</v>
      </c>
      <c r="AD237" s="395"/>
      <c r="AE237" s="395"/>
      <c r="AF237" s="70"/>
    </row>
    <row r="238" spans="1:36" ht="7" customHeight="1">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row>
    <row r="239" spans="1:36" ht="20.149999999999999" customHeight="1">
      <c r="A239" s="73"/>
      <c r="B239" s="324" t="s">
        <v>103</v>
      </c>
      <c r="C239" s="324"/>
      <c r="D239" s="324"/>
      <c r="E239" s="324"/>
      <c r="F239" s="324"/>
      <c r="G239" s="324"/>
      <c r="H239" s="324"/>
      <c r="I239" s="324"/>
      <c r="J239" s="324"/>
      <c r="K239" s="324"/>
      <c r="L239" s="324"/>
      <c r="M239" s="324"/>
      <c r="N239" s="324"/>
      <c r="O239" s="324"/>
      <c r="P239" s="324"/>
      <c r="Q239" s="426">
        <f>VLOOKUP($AG239,PriceList,3,FALSE)</f>
        <v>615</v>
      </c>
      <c r="R239" s="426"/>
      <c r="S239" s="426"/>
      <c r="T239" s="426">
        <f>VLOOKUP($AG239,PriceList,4,FALSE)</f>
        <v>738</v>
      </c>
      <c r="U239" s="426"/>
      <c r="V239" s="426"/>
      <c r="W239" s="389"/>
      <c r="X239" s="390"/>
      <c r="Y239" s="391"/>
      <c r="Z239" s="426">
        <f>Q239*W239</f>
        <v>0</v>
      </c>
      <c r="AA239" s="426"/>
      <c r="AB239" s="426"/>
      <c r="AC239" s="426">
        <f>T239*W239</f>
        <v>0</v>
      </c>
      <c r="AD239" s="426"/>
      <c r="AE239" s="426"/>
      <c r="AF239" s="70"/>
      <c r="AG239" s="77" t="s">
        <v>480</v>
      </c>
      <c r="AH239" s="83" t="s">
        <v>709</v>
      </c>
      <c r="AI239" s="83" t="b">
        <f>AND(W239&gt;0,AH239="Y")</f>
        <v>0</v>
      </c>
      <c r="AJ239" s="149" t="b">
        <f>OR(ISERROR(Q239),ISERROR(T239),ISERROR(Z239),ISERROR(AC239))</f>
        <v>0</v>
      </c>
    </row>
    <row r="240" spans="1:36" ht="5.15" customHeight="1">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row>
    <row r="241" spans="1:36" ht="5.15" customHeight="1">
      <c r="A241" s="70"/>
      <c r="B241" s="70"/>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0"/>
      <c r="AF241" s="70"/>
    </row>
    <row r="242" spans="1:36" ht="5.15" customHeight="1">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row>
    <row r="243" spans="1:36" ht="20.149999999999999" customHeight="1">
      <c r="A243" s="73"/>
      <c r="B243" s="324" t="s">
        <v>104</v>
      </c>
      <c r="C243" s="324"/>
      <c r="D243" s="324"/>
      <c r="E243" s="324"/>
      <c r="F243" s="324"/>
      <c r="G243" s="324"/>
      <c r="H243" s="324"/>
      <c r="I243" s="324"/>
      <c r="J243" s="324"/>
      <c r="K243" s="324"/>
      <c r="L243" s="324"/>
      <c r="M243" s="324"/>
      <c r="N243" s="324"/>
      <c r="O243" s="324"/>
      <c r="P243" s="324"/>
      <c r="Q243" s="426">
        <f>VLOOKUP($AG243,PriceList,3,FALSE)</f>
        <v>1600</v>
      </c>
      <c r="R243" s="426"/>
      <c r="S243" s="426"/>
      <c r="T243" s="426">
        <f>VLOOKUP($AG243,PriceList,4,FALSE)</f>
        <v>1920</v>
      </c>
      <c r="U243" s="426"/>
      <c r="V243" s="426"/>
      <c r="W243" s="389"/>
      <c r="X243" s="390"/>
      <c r="Y243" s="391"/>
      <c r="Z243" s="426">
        <f>Q243*W243</f>
        <v>0</v>
      </c>
      <c r="AA243" s="426"/>
      <c r="AB243" s="426"/>
      <c r="AC243" s="426">
        <f>T243*W243</f>
        <v>0</v>
      </c>
      <c r="AD243" s="426"/>
      <c r="AE243" s="426"/>
      <c r="AF243" s="70"/>
      <c r="AG243" s="77" t="s">
        <v>481</v>
      </c>
      <c r="AH243" s="83" t="s">
        <v>709</v>
      </c>
      <c r="AI243" s="83" t="b">
        <f>AND(W243&gt;0,AH243="Y")</f>
        <v>0</v>
      </c>
      <c r="AJ243" s="149" t="b">
        <f>OR(ISERROR(Q243),ISERROR(T243),ISERROR(Z243),ISERROR(AC243))</f>
        <v>0</v>
      </c>
    </row>
    <row r="244" spans="1:36" ht="5.15" customHeight="1">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row>
    <row r="245" spans="1:36" ht="5.15" customHeight="1">
      <c r="A245" s="70"/>
      <c r="B245" s="70"/>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0"/>
      <c r="AF245" s="70"/>
    </row>
    <row r="246" spans="1:36" ht="5.15" customHeight="1">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row>
    <row r="247" spans="1:36" ht="30" customHeight="1">
      <c r="A247" s="73"/>
      <c r="B247" s="296" t="s">
        <v>105</v>
      </c>
      <c r="C247" s="296"/>
      <c r="D247" s="296"/>
      <c r="E247" s="296"/>
      <c r="F247" s="296"/>
      <c r="G247" s="296"/>
      <c r="H247" s="296"/>
      <c r="I247" s="296"/>
      <c r="J247" s="296"/>
      <c r="K247" s="296"/>
      <c r="L247" s="296"/>
      <c r="M247" s="296"/>
      <c r="N247" s="296"/>
      <c r="O247" s="296"/>
      <c r="P247" s="296"/>
      <c r="Q247" s="426">
        <f>VLOOKUP($AG247,PriceList,3,FALSE)</f>
        <v>2000</v>
      </c>
      <c r="R247" s="426"/>
      <c r="S247" s="426"/>
      <c r="T247" s="426">
        <f>VLOOKUP($AG247,PriceList,4,FALSE)</f>
        <v>2400</v>
      </c>
      <c r="U247" s="426"/>
      <c r="V247" s="426"/>
      <c r="W247" s="389"/>
      <c r="X247" s="390"/>
      <c r="Y247" s="391"/>
      <c r="Z247" s="426">
        <f>Q247*W247</f>
        <v>0</v>
      </c>
      <c r="AA247" s="426"/>
      <c r="AB247" s="426"/>
      <c r="AC247" s="426">
        <f>T247*W247</f>
        <v>0</v>
      </c>
      <c r="AD247" s="426"/>
      <c r="AE247" s="426"/>
      <c r="AF247" s="70"/>
      <c r="AG247" s="77" t="s">
        <v>482</v>
      </c>
      <c r="AH247" s="83" t="s">
        <v>709</v>
      </c>
      <c r="AI247" s="83" t="b">
        <f>AND(W247&gt;0,AH247="Y")</f>
        <v>0</v>
      </c>
      <c r="AJ247" s="149" t="b">
        <f>OR(ISERROR(Q247),ISERROR(T247),ISERROR(Z247),ISERROR(AC247))</f>
        <v>0</v>
      </c>
    </row>
    <row r="248" spans="1:36" ht="5.15" customHeight="1">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row>
    <row r="249" spans="1:36" ht="5.15" customHeight="1">
      <c r="A249" s="70"/>
      <c r="B249" s="70"/>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0"/>
      <c r="AF249" s="70"/>
    </row>
    <row r="250" spans="1:36" ht="5.15" customHeight="1">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row>
    <row r="251" spans="1:36" ht="20.149999999999999" customHeight="1">
      <c r="A251" s="73"/>
      <c r="B251" s="324" t="s">
        <v>106</v>
      </c>
      <c r="C251" s="324"/>
      <c r="D251" s="324"/>
      <c r="E251" s="324"/>
      <c r="F251" s="324"/>
      <c r="G251" s="324"/>
      <c r="H251" s="324"/>
      <c r="I251" s="324"/>
      <c r="J251" s="324"/>
      <c r="K251" s="324"/>
      <c r="L251" s="324"/>
      <c r="M251" s="324"/>
      <c r="N251" s="324"/>
      <c r="O251" s="324"/>
      <c r="P251" s="324"/>
      <c r="Q251" s="426">
        <f>VLOOKUP($AG251,PriceList,3,FALSE)</f>
        <v>3600</v>
      </c>
      <c r="R251" s="426"/>
      <c r="S251" s="426"/>
      <c r="T251" s="426">
        <f>VLOOKUP($AG251,PriceList,4,FALSE)</f>
        <v>4320</v>
      </c>
      <c r="U251" s="426"/>
      <c r="V251" s="426"/>
      <c r="W251" s="389"/>
      <c r="X251" s="390"/>
      <c r="Y251" s="391"/>
      <c r="Z251" s="426">
        <f>Q251*W251</f>
        <v>0</v>
      </c>
      <c r="AA251" s="426"/>
      <c r="AB251" s="426"/>
      <c r="AC251" s="426">
        <f>T251*W251</f>
        <v>0</v>
      </c>
      <c r="AD251" s="426"/>
      <c r="AE251" s="426"/>
      <c r="AF251" s="70"/>
      <c r="AG251" s="77" t="s">
        <v>483</v>
      </c>
      <c r="AH251" s="83" t="s">
        <v>709</v>
      </c>
      <c r="AI251" s="83" t="b">
        <f>AND(W251&gt;0,AH251="Y")</f>
        <v>0</v>
      </c>
      <c r="AJ251" s="149" t="b">
        <f>OR(ISERROR(Q251),ISERROR(T251),ISERROR(Z251),ISERROR(AC251))</f>
        <v>0</v>
      </c>
    </row>
    <row r="252" spans="1:36" ht="5.15" customHeight="1">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row>
    <row r="253" spans="1:36" ht="5.15" customHeight="1">
      <c r="A253" s="70"/>
      <c r="B253" s="70"/>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0"/>
      <c r="AF253" s="70"/>
    </row>
    <row r="254" spans="1:36" ht="5.15" customHeight="1">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row>
    <row r="255" spans="1:36" ht="20.149999999999999" customHeight="1">
      <c r="A255" s="73"/>
      <c r="B255" s="324" t="s">
        <v>107</v>
      </c>
      <c r="C255" s="324"/>
      <c r="D255" s="324"/>
      <c r="E255" s="324"/>
      <c r="F255" s="324"/>
      <c r="G255" s="324"/>
      <c r="H255" s="324"/>
      <c r="I255" s="324"/>
      <c r="J255" s="324"/>
      <c r="K255" s="324"/>
      <c r="L255" s="324"/>
      <c r="M255" s="324"/>
      <c r="N255" s="324"/>
      <c r="O255" s="324"/>
      <c r="P255" s="324"/>
      <c r="Q255" s="426">
        <f>VLOOKUP($AG255,PriceList,3,FALSE)</f>
        <v>5670</v>
      </c>
      <c r="R255" s="426"/>
      <c r="S255" s="426"/>
      <c r="T255" s="426">
        <f>VLOOKUP($AG255,PriceList,4,FALSE)</f>
        <v>6804</v>
      </c>
      <c r="U255" s="426"/>
      <c r="V255" s="426"/>
      <c r="W255" s="389"/>
      <c r="X255" s="390"/>
      <c r="Y255" s="391"/>
      <c r="Z255" s="426">
        <f>Q255*W255</f>
        <v>0</v>
      </c>
      <c r="AA255" s="426"/>
      <c r="AB255" s="426"/>
      <c r="AC255" s="426">
        <f>T255*W255</f>
        <v>0</v>
      </c>
      <c r="AD255" s="426"/>
      <c r="AE255" s="426"/>
      <c r="AF255" s="70"/>
      <c r="AG255" s="77" t="s">
        <v>484</v>
      </c>
      <c r="AH255" s="83" t="s">
        <v>709</v>
      </c>
      <c r="AI255" s="83" t="b">
        <f>AND(W255&gt;0,AH255="Y")</f>
        <v>0</v>
      </c>
      <c r="AJ255" s="149" t="b">
        <f>OR(ISERROR(Q255),ISERROR(T255),ISERROR(Z255),ISERROR(AC255))</f>
        <v>0</v>
      </c>
    </row>
    <row r="256" spans="1:36" ht="5.15" customHeight="1">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row>
    <row r="257" spans="1:36" ht="5.15" customHeight="1">
      <c r="A257" s="70"/>
      <c r="B257" s="70"/>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0"/>
      <c r="AF257" s="70"/>
    </row>
    <row r="258" spans="1:36" ht="5.15" customHeight="1">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row>
    <row r="259" spans="1:36" ht="20.149999999999999" customHeight="1">
      <c r="A259" s="73"/>
      <c r="B259" s="324" t="s">
        <v>108</v>
      </c>
      <c r="C259" s="324"/>
      <c r="D259" s="324"/>
      <c r="E259" s="324"/>
      <c r="F259" s="324"/>
      <c r="G259" s="324"/>
      <c r="H259" s="324"/>
      <c r="I259" s="324"/>
      <c r="J259" s="324"/>
      <c r="K259" s="324"/>
      <c r="L259" s="324"/>
      <c r="M259" s="324"/>
      <c r="N259" s="324"/>
      <c r="O259" s="324"/>
      <c r="P259" s="324"/>
      <c r="Q259" s="426">
        <f>VLOOKUP($AG259,PriceList,3,FALSE)</f>
        <v>9450</v>
      </c>
      <c r="R259" s="426"/>
      <c r="S259" s="426"/>
      <c r="T259" s="426">
        <f>VLOOKUP($AG259,PriceList,4,FALSE)</f>
        <v>11340</v>
      </c>
      <c r="U259" s="426"/>
      <c r="V259" s="426"/>
      <c r="W259" s="389"/>
      <c r="X259" s="390"/>
      <c r="Y259" s="391"/>
      <c r="Z259" s="426">
        <f>Q259*W259</f>
        <v>0</v>
      </c>
      <c r="AA259" s="426"/>
      <c r="AB259" s="426"/>
      <c r="AC259" s="426">
        <f>T259*W259</f>
        <v>0</v>
      </c>
      <c r="AD259" s="426"/>
      <c r="AE259" s="426"/>
      <c r="AF259" s="70"/>
      <c r="AG259" s="77" t="s">
        <v>485</v>
      </c>
      <c r="AH259" s="83" t="s">
        <v>709</v>
      </c>
      <c r="AI259" s="83" t="b">
        <f>AND(W259&gt;0,AH259="Y")</f>
        <v>0</v>
      </c>
      <c r="AJ259" s="149" t="b">
        <f>OR(ISERROR(Q259),ISERROR(T259),ISERROR(Z259),ISERROR(AC259))</f>
        <v>0</v>
      </c>
    </row>
    <row r="260" spans="1:36" ht="5.15" customHeight="1">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row>
    <row r="261" spans="1:36" ht="5.15" customHeight="1">
      <c r="A261" s="70"/>
      <c r="B261" s="70"/>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0"/>
      <c r="AF261" s="70"/>
    </row>
    <row r="262" spans="1:36" ht="5.15" customHeight="1">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row>
    <row r="263" spans="1:36" ht="20.149999999999999" customHeight="1">
      <c r="A263" s="73"/>
      <c r="B263" s="296" t="s">
        <v>486</v>
      </c>
      <c r="C263" s="296"/>
      <c r="D263" s="296"/>
      <c r="E263" s="296"/>
      <c r="F263" s="296"/>
      <c r="G263" s="296"/>
      <c r="H263" s="296"/>
      <c r="I263" s="296"/>
      <c r="J263" s="296"/>
      <c r="K263" s="296"/>
      <c r="L263" s="296"/>
      <c r="M263" s="296"/>
      <c r="N263" s="296"/>
      <c r="O263" s="296"/>
      <c r="P263" s="296"/>
      <c r="Q263" s="426">
        <f>VLOOKUP($AG263,PriceList,3,FALSE)</f>
        <v>11070</v>
      </c>
      <c r="R263" s="426"/>
      <c r="S263" s="426"/>
      <c r="T263" s="426">
        <f>VLOOKUP($AG263,PriceList,4,FALSE)</f>
        <v>13284</v>
      </c>
      <c r="U263" s="426"/>
      <c r="V263" s="426"/>
      <c r="W263" s="389"/>
      <c r="X263" s="390"/>
      <c r="Y263" s="391"/>
      <c r="Z263" s="426">
        <f>Q263*W263</f>
        <v>0</v>
      </c>
      <c r="AA263" s="426"/>
      <c r="AB263" s="426"/>
      <c r="AC263" s="426">
        <f>T263*W263</f>
        <v>0</v>
      </c>
      <c r="AD263" s="426"/>
      <c r="AE263" s="426"/>
      <c r="AF263" s="70"/>
      <c r="AG263" s="77" t="s">
        <v>487</v>
      </c>
      <c r="AH263" s="83" t="s">
        <v>709</v>
      </c>
      <c r="AI263" s="83" t="b">
        <f>AND(W263&gt;0,AH263="Y")</f>
        <v>0</v>
      </c>
      <c r="AJ263" s="149" t="b">
        <f>OR(ISERROR(Q263),ISERROR(T263),ISERROR(Z263),ISERROR(AC263))</f>
        <v>0</v>
      </c>
    </row>
    <row r="264" spans="1:36" ht="5.15" customHeight="1">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row>
    <row r="265" spans="1:36" ht="5.15" customHeight="1">
      <c r="A265" s="70"/>
      <c r="B265" s="70"/>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0"/>
      <c r="AF265" s="70"/>
    </row>
    <row r="266" spans="1:36" ht="5.15" customHeight="1">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row>
    <row r="267" spans="1:36" ht="20.149999999999999" customHeight="1">
      <c r="A267" s="73"/>
      <c r="B267" s="324" t="s">
        <v>109</v>
      </c>
      <c r="C267" s="324"/>
      <c r="D267" s="324"/>
      <c r="E267" s="324"/>
      <c r="F267" s="324"/>
      <c r="G267" s="324"/>
      <c r="H267" s="324"/>
      <c r="I267" s="324"/>
      <c r="J267" s="324"/>
      <c r="K267" s="324"/>
      <c r="L267" s="324"/>
      <c r="M267" s="324"/>
      <c r="N267" s="324"/>
      <c r="O267" s="324"/>
      <c r="P267" s="324"/>
      <c r="Q267" s="426">
        <f>VLOOKUP($AG267,PriceList,3,FALSE)</f>
        <v>13770</v>
      </c>
      <c r="R267" s="426"/>
      <c r="S267" s="426"/>
      <c r="T267" s="426">
        <f>VLOOKUP($AG267,PriceList,4,FALSE)</f>
        <v>16524</v>
      </c>
      <c r="U267" s="426"/>
      <c r="V267" s="426"/>
      <c r="W267" s="389"/>
      <c r="X267" s="390"/>
      <c r="Y267" s="391"/>
      <c r="Z267" s="533">
        <f>Q267*W267</f>
        <v>0</v>
      </c>
      <c r="AA267" s="533"/>
      <c r="AB267" s="533"/>
      <c r="AC267" s="533">
        <f>T267*W267</f>
        <v>0</v>
      </c>
      <c r="AD267" s="533"/>
      <c r="AE267" s="533"/>
      <c r="AF267" s="70"/>
      <c r="AG267" s="77" t="s">
        <v>488</v>
      </c>
      <c r="AH267" s="83" t="s">
        <v>709</v>
      </c>
      <c r="AI267" s="83" t="b">
        <f>AND(W267&gt;0,AH267="Y")</f>
        <v>0</v>
      </c>
      <c r="AJ267" s="149" t="b">
        <f>OR(ISERROR(Q267),ISERROR(T267),ISERROR(Z267),ISERROR(AC267))</f>
        <v>0</v>
      </c>
    </row>
    <row r="268" spans="1:36" ht="5.15" customHeight="1">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row>
    <row r="269" spans="1:36" ht="5.15" customHeight="1">
      <c r="A269" s="70"/>
      <c r="B269" s="70"/>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0"/>
      <c r="AF269" s="70"/>
    </row>
    <row r="270" spans="1:36" ht="5.15" customHeight="1">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row>
    <row r="271" spans="1:36" ht="30" customHeight="1">
      <c r="A271" s="73"/>
      <c r="B271" s="296" t="s">
        <v>110</v>
      </c>
      <c r="C271" s="296"/>
      <c r="D271" s="296"/>
      <c r="E271" s="296"/>
      <c r="F271" s="296"/>
      <c r="G271" s="296"/>
      <c r="H271" s="296"/>
      <c r="I271" s="296"/>
      <c r="J271" s="296"/>
      <c r="K271" s="296"/>
      <c r="L271" s="296"/>
      <c r="M271" s="296"/>
      <c r="N271" s="296"/>
      <c r="O271" s="296"/>
      <c r="P271" s="296"/>
      <c r="Q271" s="426">
        <f>VLOOKUP($AG271,PriceList,3,FALSE)</f>
        <v>14220</v>
      </c>
      <c r="R271" s="426"/>
      <c r="S271" s="426"/>
      <c r="T271" s="426">
        <f>VLOOKUP($AG271,PriceList,4,FALSE)</f>
        <v>17064</v>
      </c>
      <c r="U271" s="426"/>
      <c r="V271" s="426"/>
      <c r="W271" s="389"/>
      <c r="X271" s="390"/>
      <c r="Y271" s="391"/>
      <c r="Z271" s="533">
        <f>Q271*W271</f>
        <v>0</v>
      </c>
      <c r="AA271" s="533"/>
      <c r="AB271" s="533"/>
      <c r="AC271" s="533">
        <f>T271*W271</f>
        <v>0</v>
      </c>
      <c r="AD271" s="533"/>
      <c r="AE271" s="533"/>
      <c r="AF271" s="70"/>
      <c r="AG271" s="77" t="s">
        <v>489</v>
      </c>
      <c r="AH271" s="83" t="s">
        <v>709</v>
      </c>
      <c r="AI271" s="83" t="b">
        <f>AND(W271&gt;0,AH271="Y")</f>
        <v>0</v>
      </c>
      <c r="AJ271" s="149" t="b">
        <f>OR(ISERROR(Q271),ISERROR(T271),ISERROR(Z271),ISERROR(AC271))</f>
        <v>0</v>
      </c>
    </row>
    <row r="272" spans="1:36" ht="5.15" customHeight="1">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row>
    <row r="273" spans="1:36" ht="5.15" customHeight="1">
      <c r="A273" s="70"/>
      <c r="B273" s="70"/>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0"/>
      <c r="AF273" s="70"/>
    </row>
    <row r="274" spans="1:36" ht="5.15" customHeight="1">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row>
    <row r="275" spans="1:36" ht="30" customHeight="1">
      <c r="A275" s="73"/>
      <c r="B275" s="296" t="s">
        <v>747</v>
      </c>
      <c r="C275" s="324"/>
      <c r="D275" s="324"/>
      <c r="E275" s="324"/>
      <c r="F275" s="324"/>
      <c r="G275" s="324"/>
      <c r="H275" s="324"/>
      <c r="I275" s="324"/>
      <c r="J275" s="324"/>
      <c r="K275" s="324"/>
      <c r="L275" s="324"/>
      <c r="M275" s="324"/>
      <c r="N275" s="324"/>
      <c r="O275" s="324"/>
      <c r="P275" s="324"/>
      <c r="Q275" s="426">
        <f>VLOOKUP($AG275,PriceList,3,FALSE)</f>
        <v>62</v>
      </c>
      <c r="R275" s="426"/>
      <c r="S275" s="426"/>
      <c r="T275" s="426">
        <f>VLOOKUP($AG275,PriceList,4,FALSE)</f>
        <v>74.400000000000006</v>
      </c>
      <c r="U275" s="426"/>
      <c r="V275" s="426"/>
      <c r="W275" s="389"/>
      <c r="X275" s="390"/>
      <c r="Y275" s="391"/>
      <c r="Z275" s="426">
        <f>Q275*W275</f>
        <v>0</v>
      </c>
      <c r="AA275" s="426"/>
      <c r="AB275" s="426"/>
      <c r="AC275" s="426">
        <f>T275*W275</f>
        <v>0</v>
      </c>
      <c r="AD275" s="426"/>
      <c r="AE275" s="426"/>
      <c r="AF275" s="70"/>
      <c r="AG275" s="77" t="s">
        <v>490</v>
      </c>
      <c r="AI275" s="83" t="b">
        <f>AND(W275&gt;0,AH275="Y")</f>
        <v>0</v>
      </c>
      <c r="AJ275" s="149" t="b">
        <f>OR(ISERROR(Q275),ISERROR(T275),ISERROR(Z275),ISERROR(AC275))</f>
        <v>0</v>
      </c>
    </row>
    <row r="276" spans="1:36" ht="5.15" customHeight="1">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row>
    <row r="277" spans="1:36" ht="5.15" customHeight="1">
      <c r="A277" s="70"/>
      <c r="B277" s="70"/>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0"/>
      <c r="AF277" s="70"/>
    </row>
    <row r="278" spans="1:36" ht="5.15" customHeight="1">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row>
    <row r="279" spans="1:36" ht="30" customHeight="1">
      <c r="A279" s="73"/>
      <c r="B279" s="296" t="s">
        <v>748</v>
      </c>
      <c r="C279" s="324"/>
      <c r="D279" s="324"/>
      <c r="E279" s="324"/>
      <c r="F279" s="324"/>
      <c r="G279" s="324"/>
      <c r="H279" s="324"/>
      <c r="I279" s="324"/>
      <c r="J279" s="324"/>
      <c r="K279" s="324"/>
      <c r="L279" s="324"/>
      <c r="M279" s="324"/>
      <c r="N279" s="324"/>
      <c r="O279" s="324"/>
      <c r="P279" s="324"/>
      <c r="Q279" s="426">
        <f>VLOOKUP($AG279,PriceList,3,FALSE)</f>
        <v>175</v>
      </c>
      <c r="R279" s="426"/>
      <c r="S279" s="426"/>
      <c r="T279" s="426">
        <f>VLOOKUP($AG279,PriceList,4,FALSE)</f>
        <v>210</v>
      </c>
      <c r="U279" s="426"/>
      <c r="V279" s="426"/>
      <c r="W279" s="389"/>
      <c r="X279" s="390"/>
      <c r="Y279" s="391"/>
      <c r="Z279" s="426">
        <f>Q279*W279</f>
        <v>0</v>
      </c>
      <c r="AA279" s="426"/>
      <c r="AB279" s="426"/>
      <c r="AC279" s="426">
        <f>T279*W279</f>
        <v>0</v>
      </c>
      <c r="AD279" s="426"/>
      <c r="AE279" s="426"/>
      <c r="AF279" s="70"/>
      <c r="AG279" s="77" t="s">
        <v>491</v>
      </c>
      <c r="AH279" s="83" t="s">
        <v>709</v>
      </c>
      <c r="AI279" s="83" t="b">
        <f>AND(W279&gt;0,AH279="Y")</f>
        <v>0</v>
      </c>
      <c r="AJ279" s="149" t="b">
        <f>OR(ISERROR(Q279),ISERROR(T279),ISERROR(Z279),ISERROR(AC279))</f>
        <v>0</v>
      </c>
    </row>
    <row r="280" spans="1:36" ht="5.15" customHeight="1">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row>
    <row r="281" spans="1:36" ht="5.15" customHeight="1">
      <c r="A281" s="70"/>
      <c r="B281" s="70"/>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0"/>
      <c r="AF281" s="70"/>
    </row>
    <row r="282" spans="1:36" ht="10" customHeight="1" thickBot="1">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row>
    <row r="283" spans="1:36" ht="25" customHeight="1" thickBot="1">
      <c r="A283" s="70"/>
      <c r="B283" s="332" t="s">
        <v>111</v>
      </c>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33"/>
      <c r="AB283" s="333"/>
      <c r="AC283" s="333"/>
      <c r="AD283" s="333"/>
      <c r="AE283" s="334"/>
      <c r="AF283" s="70"/>
    </row>
    <row r="284" spans="1:36" ht="7" customHeight="1">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row>
    <row r="285" spans="1:36" ht="20.149999999999999" customHeight="1">
      <c r="A285" s="73"/>
      <c r="B285" s="37"/>
      <c r="C285" s="359" t="s">
        <v>112</v>
      </c>
      <c r="D285" s="359"/>
      <c r="E285" s="359"/>
      <c r="F285" s="359"/>
      <c r="G285" s="359"/>
      <c r="H285" s="359"/>
      <c r="I285" s="359"/>
      <c r="J285" s="359"/>
      <c r="K285" s="359"/>
      <c r="L285" s="359"/>
      <c r="M285" s="359"/>
      <c r="N285" s="359"/>
      <c r="O285" s="359"/>
      <c r="P285" s="359"/>
      <c r="Q285" s="359"/>
      <c r="R285" s="359"/>
      <c r="S285" s="359"/>
      <c r="T285" s="359"/>
      <c r="U285" s="359"/>
      <c r="V285" s="359"/>
      <c r="W285" s="359"/>
      <c r="X285" s="359"/>
      <c r="Y285" s="359"/>
      <c r="Z285" s="359"/>
      <c r="AA285" s="359"/>
      <c r="AB285" s="359"/>
      <c r="AC285" s="359"/>
      <c r="AD285" s="359"/>
      <c r="AE285" s="37"/>
      <c r="AF285" s="70"/>
    </row>
    <row r="286" spans="1:36" ht="7" customHeight="1">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row>
    <row r="287" spans="1:36" ht="20.149999999999999" customHeight="1">
      <c r="A287" s="70"/>
      <c r="B287" s="392" t="s">
        <v>100</v>
      </c>
      <c r="C287" s="392"/>
      <c r="D287" s="392"/>
      <c r="E287" s="392"/>
      <c r="F287" s="392"/>
      <c r="G287" s="392"/>
      <c r="H287" s="392"/>
      <c r="I287" s="392"/>
      <c r="J287" s="392"/>
      <c r="K287" s="392"/>
      <c r="L287" s="392"/>
      <c r="M287" s="392"/>
      <c r="N287" s="392"/>
      <c r="O287" s="392"/>
      <c r="P287" s="392"/>
      <c r="Q287" s="393" t="s">
        <v>101</v>
      </c>
      <c r="R287" s="393"/>
      <c r="S287" s="393"/>
      <c r="T287" s="393"/>
      <c r="U287" s="393"/>
      <c r="V287" s="393"/>
      <c r="W287" s="364" t="s">
        <v>102</v>
      </c>
      <c r="X287" s="365"/>
      <c r="Y287" s="365"/>
      <c r="Z287" s="394" t="s">
        <v>99</v>
      </c>
      <c r="AA287" s="394"/>
      <c r="AB287" s="394"/>
      <c r="AC287" s="394"/>
      <c r="AD287" s="394"/>
      <c r="AE287" s="394"/>
      <c r="AF287" s="70"/>
    </row>
    <row r="288" spans="1:36" ht="20.149999999999999" customHeight="1">
      <c r="A288" s="70"/>
      <c r="B288" s="392"/>
      <c r="C288" s="392"/>
      <c r="D288" s="392"/>
      <c r="E288" s="392"/>
      <c r="F288" s="392"/>
      <c r="G288" s="392"/>
      <c r="H288" s="392"/>
      <c r="I288" s="392"/>
      <c r="J288" s="392"/>
      <c r="K288" s="392"/>
      <c r="L288" s="392"/>
      <c r="M288" s="392"/>
      <c r="N288" s="392"/>
      <c r="O288" s="392"/>
      <c r="P288" s="392"/>
      <c r="Q288" s="395" t="s">
        <v>97</v>
      </c>
      <c r="R288" s="395"/>
      <c r="S288" s="395"/>
      <c r="T288" s="395" t="s">
        <v>98</v>
      </c>
      <c r="U288" s="395"/>
      <c r="V288" s="395"/>
      <c r="W288" s="365"/>
      <c r="X288" s="365"/>
      <c r="Y288" s="365"/>
      <c r="Z288" s="395" t="s">
        <v>97</v>
      </c>
      <c r="AA288" s="395"/>
      <c r="AB288" s="395"/>
      <c r="AC288" s="395" t="s">
        <v>98</v>
      </c>
      <c r="AD288" s="395"/>
      <c r="AE288" s="395"/>
      <c r="AF288" s="70"/>
    </row>
    <row r="289" spans="1:36" ht="7" customHeight="1">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row>
    <row r="290" spans="1:36" ht="20.149999999999999" customHeight="1">
      <c r="A290" s="73"/>
      <c r="B290" s="324" t="s">
        <v>113</v>
      </c>
      <c r="C290" s="324"/>
      <c r="D290" s="324"/>
      <c r="E290" s="324"/>
      <c r="F290" s="324"/>
      <c r="G290" s="324"/>
      <c r="H290" s="324"/>
      <c r="I290" s="324"/>
      <c r="J290" s="324"/>
      <c r="K290" s="324"/>
      <c r="L290" s="324"/>
      <c r="M290" s="324"/>
      <c r="N290" s="324"/>
      <c r="O290" s="324"/>
      <c r="P290" s="324"/>
      <c r="Q290" s="426">
        <f>VLOOKUP($AG290,PriceList,3,FALSE)</f>
        <v>141</v>
      </c>
      <c r="R290" s="426"/>
      <c r="S290" s="426"/>
      <c r="T290" s="426">
        <f>VLOOKUP($AG290,PriceList,4,FALSE)</f>
        <v>169.2</v>
      </c>
      <c r="U290" s="426"/>
      <c r="V290" s="426"/>
      <c r="W290" s="389"/>
      <c r="X290" s="390"/>
      <c r="Y290" s="391"/>
      <c r="Z290" s="426">
        <f>Q290*W290</f>
        <v>0</v>
      </c>
      <c r="AA290" s="426"/>
      <c r="AB290" s="426"/>
      <c r="AC290" s="426">
        <f>T290*W290</f>
        <v>0</v>
      </c>
      <c r="AD290" s="426"/>
      <c r="AE290" s="426"/>
      <c r="AF290" s="70"/>
      <c r="AG290" s="77" t="s">
        <v>493</v>
      </c>
      <c r="AH290" s="83" t="s">
        <v>709</v>
      </c>
      <c r="AI290" s="83" t="b">
        <f>AND(W290&gt;0,AH290="Y")</f>
        <v>0</v>
      </c>
      <c r="AJ290" s="149" t="b">
        <f>OR(ISERROR(Q290),ISERROR(T290),ISERROR(Z290),ISERROR(AC290))</f>
        <v>0</v>
      </c>
    </row>
    <row r="291" spans="1:36" ht="5.15" customHeight="1">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row>
    <row r="292" spans="1:36" ht="5.15" customHeight="1">
      <c r="A292" s="70"/>
      <c r="B292" s="70"/>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0"/>
      <c r="AF292" s="70"/>
    </row>
    <row r="293" spans="1:36" ht="5.15" customHeight="1">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row>
    <row r="294" spans="1:36" ht="20.149999999999999" customHeight="1">
      <c r="A294" s="73"/>
      <c r="B294" s="324" t="s">
        <v>114</v>
      </c>
      <c r="C294" s="324"/>
      <c r="D294" s="324"/>
      <c r="E294" s="324"/>
      <c r="F294" s="324"/>
      <c r="G294" s="324"/>
      <c r="H294" s="324"/>
      <c r="I294" s="324"/>
      <c r="J294" s="324"/>
      <c r="K294" s="324"/>
      <c r="L294" s="324"/>
      <c r="M294" s="324"/>
      <c r="N294" s="324"/>
      <c r="O294" s="324"/>
      <c r="P294" s="324"/>
      <c r="Q294" s="426">
        <f>VLOOKUP($AG294,PriceList,3,FALSE)</f>
        <v>128.75</v>
      </c>
      <c r="R294" s="426"/>
      <c r="S294" s="426"/>
      <c r="T294" s="426">
        <f>VLOOKUP($AG294,PriceList,4,FALSE)</f>
        <v>154.5</v>
      </c>
      <c r="U294" s="426"/>
      <c r="V294" s="426"/>
      <c r="W294" s="389"/>
      <c r="X294" s="390"/>
      <c r="Y294" s="391"/>
      <c r="Z294" s="426">
        <f>Q294*W294</f>
        <v>0</v>
      </c>
      <c r="AA294" s="426"/>
      <c r="AB294" s="426"/>
      <c r="AC294" s="426">
        <f>T294*W294</f>
        <v>0</v>
      </c>
      <c r="AD294" s="426"/>
      <c r="AE294" s="426"/>
      <c r="AF294" s="70"/>
      <c r="AG294" s="77" t="s">
        <v>492</v>
      </c>
      <c r="AH294" s="83" t="s">
        <v>709</v>
      </c>
      <c r="AI294" s="83" t="b">
        <f>AND(W294&gt;0,AH294="Y")</f>
        <v>0</v>
      </c>
      <c r="AJ294" s="149" t="b">
        <f>OR(ISERROR(Q294),ISERROR(T294),ISERROR(Z294),ISERROR(AC294))</f>
        <v>0</v>
      </c>
    </row>
    <row r="295" spans="1:36" ht="5.15" customHeight="1">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row>
    <row r="296" spans="1:36" ht="5.15" customHeight="1">
      <c r="A296" s="70"/>
      <c r="B296" s="70"/>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0"/>
      <c r="AF296" s="70"/>
    </row>
    <row r="297" spans="1:36" ht="5.15" customHeight="1">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row>
    <row r="298" spans="1:36" ht="50.15" customHeight="1">
      <c r="A298" s="73"/>
      <c r="B298" s="296" t="s">
        <v>800</v>
      </c>
      <c r="C298" s="324"/>
      <c r="D298" s="324"/>
      <c r="E298" s="324"/>
      <c r="F298" s="324"/>
      <c r="G298" s="324"/>
      <c r="H298" s="324"/>
      <c r="I298" s="324"/>
      <c r="J298" s="324"/>
      <c r="K298" s="324"/>
      <c r="L298" s="324"/>
      <c r="M298" s="324"/>
      <c r="N298" s="324"/>
      <c r="O298" s="324"/>
      <c r="P298" s="324"/>
      <c r="Q298" s="426">
        <f>VLOOKUP($AG298,PriceList,3,FALSE)</f>
        <v>262.64999999999998</v>
      </c>
      <c r="R298" s="426"/>
      <c r="S298" s="426"/>
      <c r="T298" s="426">
        <f>VLOOKUP($AG298,PriceList,4,FALSE)</f>
        <v>315.18</v>
      </c>
      <c r="U298" s="426"/>
      <c r="V298" s="426"/>
      <c r="W298" s="389"/>
      <c r="X298" s="390"/>
      <c r="Y298" s="391"/>
      <c r="Z298" s="426">
        <f>Q298*W298</f>
        <v>0</v>
      </c>
      <c r="AA298" s="426"/>
      <c r="AB298" s="426"/>
      <c r="AC298" s="426">
        <f>T298*W298</f>
        <v>0</v>
      </c>
      <c r="AD298" s="426"/>
      <c r="AE298" s="426"/>
      <c r="AF298" s="70"/>
      <c r="AG298" s="77" t="s">
        <v>494</v>
      </c>
      <c r="AH298" s="83" t="s">
        <v>709</v>
      </c>
      <c r="AI298" s="83" t="b">
        <f>AND(W298&gt;0,AH298="Y")</f>
        <v>0</v>
      </c>
      <c r="AJ298" s="149" t="b">
        <f>OR(ISERROR(Q298),ISERROR(T298),ISERROR(Z298),ISERROR(AC298))</f>
        <v>0</v>
      </c>
    </row>
    <row r="299" spans="1:36" ht="5.15" customHeight="1">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row>
    <row r="300" spans="1:36" ht="5.15" customHeight="1">
      <c r="A300" s="70"/>
      <c r="B300" s="70"/>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0"/>
      <c r="AF300" s="70"/>
    </row>
    <row r="301" spans="1:36" ht="5.15" customHeight="1">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row>
    <row r="302" spans="1:36" ht="20.149999999999999" customHeight="1">
      <c r="A302" s="73"/>
      <c r="B302" s="324" t="s">
        <v>115</v>
      </c>
      <c r="C302" s="324"/>
      <c r="D302" s="324"/>
      <c r="E302" s="324"/>
      <c r="F302" s="324"/>
      <c r="G302" s="324"/>
      <c r="H302" s="324"/>
      <c r="I302" s="324"/>
      <c r="J302" s="324"/>
      <c r="K302" s="324"/>
      <c r="L302" s="324"/>
      <c r="M302" s="324"/>
      <c r="N302" s="324"/>
      <c r="O302" s="324"/>
      <c r="P302" s="324"/>
      <c r="Q302" s="426">
        <f>VLOOKUP($AG302,PriceList,3,FALSE)</f>
        <v>283.25</v>
      </c>
      <c r="R302" s="426"/>
      <c r="S302" s="426"/>
      <c r="T302" s="426">
        <f>VLOOKUP($AG302,PriceList,4,FALSE)</f>
        <v>339.9</v>
      </c>
      <c r="U302" s="426"/>
      <c r="V302" s="426"/>
      <c r="W302" s="389"/>
      <c r="X302" s="390"/>
      <c r="Y302" s="391"/>
      <c r="Z302" s="426">
        <f>Q302*W302</f>
        <v>0</v>
      </c>
      <c r="AA302" s="426"/>
      <c r="AB302" s="426"/>
      <c r="AC302" s="426">
        <f>T302*W302</f>
        <v>0</v>
      </c>
      <c r="AD302" s="426"/>
      <c r="AE302" s="426"/>
      <c r="AF302" s="70"/>
      <c r="AG302" s="77" t="s">
        <v>495</v>
      </c>
      <c r="AH302" s="83" t="s">
        <v>709</v>
      </c>
      <c r="AI302" s="83" t="b">
        <f>AND(W302&gt;0,AH302="Y")</f>
        <v>0</v>
      </c>
      <c r="AJ302" s="149" t="b">
        <f>OR(ISERROR(Q302),ISERROR(T302),ISERROR(Z302),ISERROR(AC302))</f>
        <v>0</v>
      </c>
    </row>
    <row r="303" spans="1:36" ht="5.15" customHeight="1">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row>
    <row r="304" spans="1:36" ht="5.15" customHeight="1">
      <c r="A304" s="70"/>
      <c r="B304" s="70"/>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0"/>
      <c r="AF304" s="70"/>
    </row>
    <row r="305" spans="1:36" ht="5.15" customHeight="1">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row>
    <row r="306" spans="1:36" ht="20.149999999999999" customHeight="1">
      <c r="A306" s="339">
        <f>A224+1</f>
        <v>5</v>
      </c>
      <c r="B306" s="339"/>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4"/>
      <c r="AE306" s="7"/>
      <c r="AF306" s="7"/>
    </row>
    <row r="307" spans="1:36" ht="5.15" customHeight="1" thickBot="1">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row>
    <row r="308" spans="1:36" ht="25" customHeight="1" thickBot="1">
      <c r="A308" s="70"/>
      <c r="B308" s="332" t="s">
        <v>116</v>
      </c>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33"/>
      <c r="AB308" s="333"/>
      <c r="AC308" s="333"/>
      <c r="AD308" s="333"/>
      <c r="AE308" s="334"/>
      <c r="AF308" s="70"/>
    </row>
    <row r="309" spans="1:36" ht="7" customHeight="1">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row>
    <row r="310" spans="1:36" ht="20.149999999999999" customHeight="1">
      <c r="A310" s="73"/>
      <c r="B310" s="37"/>
      <c r="C310" s="359" t="s">
        <v>117</v>
      </c>
      <c r="D310" s="359"/>
      <c r="E310" s="359"/>
      <c r="F310" s="359"/>
      <c r="G310" s="359"/>
      <c r="H310" s="359"/>
      <c r="I310" s="359"/>
      <c r="J310" s="359"/>
      <c r="K310" s="359"/>
      <c r="L310" s="359"/>
      <c r="M310" s="359"/>
      <c r="N310" s="359"/>
      <c r="O310" s="359"/>
      <c r="P310" s="359"/>
      <c r="Q310" s="359"/>
      <c r="R310" s="359"/>
      <c r="S310" s="359"/>
      <c r="T310" s="359"/>
      <c r="U310" s="359"/>
      <c r="V310" s="359"/>
      <c r="W310" s="359"/>
      <c r="X310" s="359"/>
      <c r="Y310" s="359"/>
      <c r="Z310" s="359"/>
      <c r="AA310" s="359"/>
      <c r="AB310" s="359"/>
      <c r="AC310" s="359"/>
      <c r="AD310" s="359"/>
      <c r="AE310" s="37"/>
      <c r="AF310" s="70"/>
    </row>
    <row r="311" spans="1:36" ht="7" customHeight="1">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row>
    <row r="312" spans="1:36" ht="20.149999999999999" customHeight="1">
      <c r="A312" s="70"/>
      <c r="B312" s="392" t="s">
        <v>100</v>
      </c>
      <c r="C312" s="392"/>
      <c r="D312" s="392"/>
      <c r="E312" s="392"/>
      <c r="F312" s="392"/>
      <c r="G312" s="392"/>
      <c r="H312" s="392"/>
      <c r="I312" s="392"/>
      <c r="J312" s="392"/>
      <c r="K312" s="392"/>
      <c r="L312" s="392"/>
      <c r="M312" s="392"/>
      <c r="N312" s="392"/>
      <c r="O312" s="392"/>
      <c r="P312" s="392"/>
      <c r="Q312" s="393" t="s">
        <v>101</v>
      </c>
      <c r="R312" s="393"/>
      <c r="S312" s="393"/>
      <c r="T312" s="393"/>
      <c r="U312" s="393"/>
      <c r="V312" s="393"/>
      <c r="W312" s="364" t="s">
        <v>102</v>
      </c>
      <c r="X312" s="365"/>
      <c r="Y312" s="365"/>
      <c r="Z312" s="394" t="s">
        <v>99</v>
      </c>
      <c r="AA312" s="394"/>
      <c r="AB312" s="394"/>
      <c r="AC312" s="394"/>
      <c r="AD312" s="394"/>
      <c r="AE312" s="394"/>
      <c r="AF312" s="70"/>
    </row>
    <row r="313" spans="1:36" ht="20.149999999999999" customHeight="1">
      <c r="A313" s="70"/>
      <c r="B313" s="392"/>
      <c r="C313" s="392"/>
      <c r="D313" s="392"/>
      <c r="E313" s="392"/>
      <c r="F313" s="392"/>
      <c r="G313" s="392"/>
      <c r="H313" s="392"/>
      <c r="I313" s="392"/>
      <c r="J313" s="392"/>
      <c r="K313" s="392"/>
      <c r="L313" s="392"/>
      <c r="M313" s="392"/>
      <c r="N313" s="392"/>
      <c r="O313" s="392"/>
      <c r="P313" s="392"/>
      <c r="Q313" s="395" t="s">
        <v>97</v>
      </c>
      <c r="R313" s="395"/>
      <c r="S313" s="395"/>
      <c r="T313" s="395" t="s">
        <v>98</v>
      </c>
      <c r="U313" s="395"/>
      <c r="V313" s="395"/>
      <c r="W313" s="365"/>
      <c r="X313" s="365"/>
      <c r="Y313" s="365"/>
      <c r="Z313" s="395" t="s">
        <v>97</v>
      </c>
      <c r="AA313" s="395"/>
      <c r="AB313" s="395"/>
      <c r="AC313" s="395" t="s">
        <v>98</v>
      </c>
      <c r="AD313" s="395"/>
      <c r="AE313" s="395"/>
      <c r="AF313" s="70"/>
    </row>
    <row r="314" spans="1:36" ht="7" customHeight="1">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row>
    <row r="315" spans="1:36" ht="20.149999999999999" customHeight="1">
      <c r="A315" s="73"/>
      <c r="B315" s="324" t="s">
        <v>118</v>
      </c>
      <c r="C315" s="324"/>
      <c r="D315" s="324"/>
      <c r="E315" s="324"/>
      <c r="F315" s="324"/>
      <c r="G315" s="324"/>
      <c r="H315" s="324"/>
      <c r="I315" s="324"/>
      <c r="J315" s="324"/>
      <c r="K315" s="324"/>
      <c r="L315" s="324"/>
      <c r="M315" s="324"/>
      <c r="N315" s="324"/>
      <c r="O315" s="324"/>
      <c r="P315" s="324"/>
      <c r="Q315" s="426">
        <f>VLOOKUP($AG315,PriceList,3,FALSE)</f>
        <v>88</v>
      </c>
      <c r="R315" s="426"/>
      <c r="S315" s="426"/>
      <c r="T315" s="426">
        <f>VLOOKUP($AG315,PriceList,4,FALSE)</f>
        <v>105.6</v>
      </c>
      <c r="U315" s="426"/>
      <c r="V315" s="426"/>
      <c r="W315" s="389"/>
      <c r="X315" s="390"/>
      <c r="Y315" s="391"/>
      <c r="Z315" s="426">
        <f>Q315*W315</f>
        <v>0</v>
      </c>
      <c r="AA315" s="426"/>
      <c r="AB315" s="426"/>
      <c r="AC315" s="426">
        <f>T315*W315</f>
        <v>0</v>
      </c>
      <c r="AD315" s="426"/>
      <c r="AE315" s="426"/>
      <c r="AF315" s="70"/>
      <c r="AG315" s="77" t="s">
        <v>681</v>
      </c>
      <c r="AI315" s="83" t="b">
        <f>AND(W315&gt;0,AH315="Y")</f>
        <v>0</v>
      </c>
      <c r="AJ315" s="149" t="b">
        <f>OR(ISERROR(Q315),ISERROR(T315),ISERROR(Z315),ISERROR(AC315))</f>
        <v>0</v>
      </c>
    </row>
    <row r="316" spans="1:36" ht="5.15" customHeight="1">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row>
    <row r="317" spans="1:36" ht="5.15" customHeight="1">
      <c r="A317" s="70"/>
      <c r="B317" s="70"/>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0"/>
      <c r="AF317" s="70"/>
    </row>
    <row r="318" spans="1:36" ht="5.15" customHeight="1">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row>
    <row r="319" spans="1:36" ht="20.149999999999999" customHeight="1">
      <c r="A319" s="73"/>
      <c r="B319" s="324" t="s">
        <v>119</v>
      </c>
      <c r="C319" s="324"/>
      <c r="D319" s="324"/>
      <c r="E319" s="324"/>
      <c r="F319" s="324"/>
      <c r="G319" s="324"/>
      <c r="H319" s="324"/>
      <c r="I319" s="324"/>
      <c r="J319" s="324"/>
      <c r="K319" s="324"/>
      <c r="L319" s="324"/>
      <c r="M319" s="324"/>
      <c r="N319" s="324"/>
      <c r="O319" s="324"/>
      <c r="P319" s="324"/>
      <c r="Q319" s="426">
        <f>VLOOKUP($AG319,PriceList,3,FALSE)</f>
        <v>8.24</v>
      </c>
      <c r="R319" s="426"/>
      <c r="S319" s="426"/>
      <c r="T319" s="426">
        <f>VLOOKUP($AG319,PriceList,4,FALSE)</f>
        <v>9.8879999999999999</v>
      </c>
      <c r="U319" s="426"/>
      <c r="V319" s="426"/>
      <c r="W319" s="389"/>
      <c r="X319" s="390"/>
      <c r="Y319" s="391"/>
      <c r="Z319" s="426">
        <f>Q319*W319</f>
        <v>0</v>
      </c>
      <c r="AA319" s="426"/>
      <c r="AB319" s="426"/>
      <c r="AC319" s="426">
        <f>T319*W319</f>
        <v>0</v>
      </c>
      <c r="AD319" s="426"/>
      <c r="AE319" s="426"/>
      <c r="AF319" s="70"/>
      <c r="AG319" s="77" t="s">
        <v>686</v>
      </c>
      <c r="AI319" s="83" t="b">
        <f>AND(W319&gt;0,AH319="Y")</f>
        <v>0</v>
      </c>
      <c r="AJ319" s="149" t="b">
        <f>OR(ISERROR(Q319),ISERROR(T319),ISERROR(Z319),ISERROR(AC319))</f>
        <v>0</v>
      </c>
    </row>
    <row r="320" spans="1:36" ht="5.15" customHeight="1">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row>
    <row r="321" spans="1:36" ht="5.15" customHeight="1">
      <c r="A321" s="70"/>
      <c r="B321" s="70"/>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0"/>
      <c r="AF321" s="70"/>
    </row>
    <row r="322" spans="1:36" ht="5.15" customHeight="1">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row>
    <row r="323" spans="1:36" ht="20.149999999999999" customHeight="1">
      <c r="A323" s="73"/>
      <c r="B323" s="324" t="s">
        <v>699</v>
      </c>
      <c r="C323" s="324"/>
      <c r="D323" s="324"/>
      <c r="E323" s="324"/>
      <c r="F323" s="324"/>
      <c r="G323" s="324"/>
      <c r="H323" s="324"/>
      <c r="I323" s="324"/>
      <c r="J323" s="324"/>
      <c r="K323" s="324"/>
      <c r="L323" s="324"/>
      <c r="M323" s="324"/>
      <c r="N323" s="324"/>
      <c r="O323" s="324"/>
      <c r="P323" s="324"/>
      <c r="Q323" s="426">
        <f>VLOOKUP($AG323,PriceList,3,FALSE)</f>
        <v>15.45</v>
      </c>
      <c r="R323" s="426"/>
      <c r="S323" s="426"/>
      <c r="T323" s="426">
        <f>VLOOKUP($AG323,PriceList,4,FALSE)</f>
        <v>18.54</v>
      </c>
      <c r="U323" s="426"/>
      <c r="V323" s="426"/>
      <c r="W323" s="389"/>
      <c r="X323" s="390"/>
      <c r="Y323" s="391"/>
      <c r="Z323" s="426">
        <f>Q323*W323</f>
        <v>0</v>
      </c>
      <c r="AA323" s="426"/>
      <c r="AB323" s="426"/>
      <c r="AC323" s="426">
        <f>T323*W323</f>
        <v>0</v>
      </c>
      <c r="AD323" s="426"/>
      <c r="AE323" s="426"/>
      <c r="AF323" s="70"/>
      <c r="AG323" s="77" t="s">
        <v>684</v>
      </c>
      <c r="AI323" s="83" t="b">
        <f>AND(W323&gt;0,AH323="Y")</f>
        <v>0</v>
      </c>
      <c r="AJ323" s="149" t="b">
        <f>OR(ISERROR(Q323),ISERROR(T323),ISERROR(Z323),ISERROR(AC323))</f>
        <v>0</v>
      </c>
    </row>
    <row r="324" spans="1:36" ht="5.15" customHeight="1">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row>
    <row r="325" spans="1:36" ht="5.15" customHeight="1">
      <c r="A325" s="70"/>
      <c r="B325" s="70"/>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0"/>
      <c r="AF325" s="70"/>
    </row>
    <row r="326" spans="1:36" ht="5.15" customHeight="1">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row>
    <row r="327" spans="1:36" ht="20.149999999999999" customHeight="1">
      <c r="A327" s="73"/>
      <c r="B327" s="324" t="s">
        <v>700</v>
      </c>
      <c r="C327" s="324"/>
      <c r="D327" s="324"/>
      <c r="E327" s="324"/>
      <c r="F327" s="324"/>
      <c r="G327" s="324"/>
      <c r="H327" s="324"/>
      <c r="I327" s="324"/>
      <c r="J327" s="324"/>
      <c r="K327" s="324"/>
      <c r="L327" s="324"/>
      <c r="M327" s="324"/>
      <c r="N327" s="324"/>
      <c r="O327" s="324"/>
      <c r="P327" s="324"/>
      <c r="Q327" s="426">
        <f>VLOOKUP($AG327,PriceList,3,FALSE)</f>
        <v>21.63</v>
      </c>
      <c r="R327" s="426"/>
      <c r="S327" s="426"/>
      <c r="T327" s="426">
        <f>VLOOKUP($AG327,PriceList,4,FALSE)</f>
        <v>25.956</v>
      </c>
      <c r="U327" s="426"/>
      <c r="V327" s="426"/>
      <c r="W327" s="389"/>
      <c r="X327" s="390"/>
      <c r="Y327" s="391"/>
      <c r="Z327" s="426">
        <f>Q327*W327</f>
        <v>0</v>
      </c>
      <c r="AA327" s="426"/>
      <c r="AB327" s="426"/>
      <c r="AC327" s="426">
        <f>T327*W327</f>
        <v>0</v>
      </c>
      <c r="AD327" s="426"/>
      <c r="AE327" s="426"/>
      <c r="AF327" s="70"/>
      <c r="AG327" s="77" t="s">
        <v>685</v>
      </c>
      <c r="AI327" s="83" t="b">
        <f>AND(W327&gt;0,AH327="Y")</f>
        <v>0</v>
      </c>
      <c r="AJ327" s="149" t="b">
        <f>OR(ISERROR(Q327),ISERROR(T327),ISERROR(Z327),ISERROR(AC327))</f>
        <v>0</v>
      </c>
    </row>
    <row r="328" spans="1:36" ht="5.15" customHeight="1">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row>
    <row r="329" spans="1:36" ht="5.15" customHeight="1">
      <c r="A329" s="70"/>
      <c r="B329" s="70"/>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0"/>
      <c r="AF329" s="70"/>
    </row>
    <row r="330" spans="1:36" ht="5.15" customHeight="1">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row>
    <row r="331" spans="1:36" ht="30" customHeight="1">
      <c r="A331" s="73"/>
      <c r="B331" s="296" t="s">
        <v>715</v>
      </c>
      <c r="C331" s="324"/>
      <c r="D331" s="324"/>
      <c r="E331" s="324"/>
      <c r="F331" s="324"/>
      <c r="G331" s="324"/>
      <c r="H331" s="324"/>
      <c r="I331" s="324"/>
      <c r="J331" s="324"/>
      <c r="K331" s="324"/>
      <c r="L331" s="324"/>
      <c r="M331" s="324"/>
      <c r="N331" s="324"/>
      <c r="O331" s="324"/>
      <c r="P331" s="324"/>
      <c r="Q331" s="426">
        <f>VLOOKUP($AG331,PriceList,3,FALSE)</f>
        <v>108</v>
      </c>
      <c r="R331" s="426"/>
      <c r="S331" s="426"/>
      <c r="T331" s="426">
        <f>VLOOKUP($AG331,PriceList,4,FALSE)</f>
        <v>129.6</v>
      </c>
      <c r="U331" s="426"/>
      <c r="V331" s="426"/>
      <c r="W331" s="389"/>
      <c r="X331" s="390"/>
      <c r="Y331" s="391"/>
      <c r="Z331" s="426">
        <f>Q331*W331</f>
        <v>0</v>
      </c>
      <c r="AA331" s="426"/>
      <c r="AB331" s="426"/>
      <c r="AC331" s="426">
        <f>T331*W331</f>
        <v>0</v>
      </c>
      <c r="AD331" s="426"/>
      <c r="AE331" s="426"/>
      <c r="AF331" s="70"/>
      <c r="AG331" s="77" t="s">
        <v>670</v>
      </c>
      <c r="AI331" s="83" t="b">
        <f>AND(W331&gt;0,AH331="Y")</f>
        <v>0</v>
      </c>
      <c r="AJ331" s="149" t="b">
        <f>OR(ISERROR(Q331),ISERROR(T331),ISERROR(Z331),ISERROR(AC331))</f>
        <v>0</v>
      </c>
    </row>
    <row r="332" spans="1:36" ht="5.15" customHeight="1">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row>
    <row r="333" spans="1:36" ht="5.15" customHeight="1">
      <c r="A333" s="70"/>
      <c r="B333" s="70"/>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0"/>
      <c r="AF333" s="70"/>
    </row>
    <row r="334" spans="1:36" ht="5.15" customHeight="1">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row>
    <row r="335" spans="1:36" ht="30" customHeight="1">
      <c r="A335" s="73"/>
      <c r="B335" s="296" t="s">
        <v>716</v>
      </c>
      <c r="C335" s="324"/>
      <c r="D335" s="324"/>
      <c r="E335" s="324"/>
      <c r="F335" s="324"/>
      <c r="G335" s="324"/>
      <c r="H335" s="324"/>
      <c r="I335" s="324"/>
      <c r="J335" s="324"/>
      <c r="K335" s="324"/>
      <c r="L335" s="324"/>
      <c r="M335" s="324"/>
      <c r="N335" s="324"/>
      <c r="O335" s="324"/>
      <c r="P335" s="324"/>
      <c r="Q335" s="426">
        <f>VLOOKUP($AG335,PriceList,3,FALSE)</f>
        <v>181</v>
      </c>
      <c r="R335" s="426"/>
      <c r="S335" s="426"/>
      <c r="T335" s="426">
        <f>VLOOKUP($AG335,PriceList,4,FALSE)</f>
        <v>217.2</v>
      </c>
      <c r="U335" s="426"/>
      <c r="V335" s="426"/>
      <c r="W335" s="389"/>
      <c r="X335" s="390"/>
      <c r="Y335" s="391"/>
      <c r="Z335" s="426">
        <f>Q335*W335</f>
        <v>0</v>
      </c>
      <c r="AA335" s="426"/>
      <c r="AB335" s="426"/>
      <c r="AC335" s="426">
        <f>T335*W335</f>
        <v>0</v>
      </c>
      <c r="AD335" s="426"/>
      <c r="AE335" s="426"/>
      <c r="AF335" s="70"/>
      <c r="AG335" s="77" t="s">
        <v>669</v>
      </c>
      <c r="AI335" s="83" t="b">
        <f>AND(W335&gt;0,AH335="Y")</f>
        <v>0</v>
      </c>
      <c r="AJ335" s="149" t="b">
        <f>OR(ISERROR(Q335),ISERROR(T335),ISERROR(Z335),ISERROR(AC335))</f>
        <v>0</v>
      </c>
    </row>
    <row r="336" spans="1:36" ht="5.15" customHeight="1">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row>
    <row r="337" spans="1:36" ht="5.15" customHeight="1">
      <c r="A337" s="70"/>
      <c r="B337" s="70"/>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0"/>
      <c r="AF337" s="70"/>
    </row>
    <row r="338" spans="1:36" ht="5.15" customHeight="1">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row>
    <row r="339" spans="1:36" ht="30" customHeight="1">
      <c r="A339" s="73"/>
      <c r="B339" s="296" t="s">
        <v>724</v>
      </c>
      <c r="C339" s="324"/>
      <c r="D339" s="324"/>
      <c r="E339" s="324"/>
      <c r="F339" s="324"/>
      <c r="G339" s="324"/>
      <c r="H339" s="324"/>
      <c r="I339" s="324"/>
      <c r="J339" s="324"/>
      <c r="K339" s="324"/>
      <c r="L339" s="324"/>
      <c r="M339" s="324"/>
      <c r="N339" s="324"/>
      <c r="O339" s="324"/>
      <c r="P339" s="324"/>
      <c r="Q339" s="426">
        <f>VLOOKUP($AG339,PriceList,3,FALSE)</f>
        <v>272</v>
      </c>
      <c r="R339" s="426"/>
      <c r="S339" s="426"/>
      <c r="T339" s="426">
        <f>VLOOKUP($AG339,PriceList,4,FALSE)</f>
        <v>326.39999999999998</v>
      </c>
      <c r="U339" s="426"/>
      <c r="V339" s="426"/>
      <c r="W339" s="389"/>
      <c r="X339" s="390"/>
      <c r="Y339" s="391"/>
      <c r="Z339" s="426">
        <f>Q339*W339</f>
        <v>0</v>
      </c>
      <c r="AA339" s="426"/>
      <c r="AB339" s="426"/>
      <c r="AC339" s="426">
        <f>T339*W339</f>
        <v>0</v>
      </c>
      <c r="AD339" s="426"/>
      <c r="AE339" s="426"/>
      <c r="AF339" s="70"/>
      <c r="AG339" s="77" t="s">
        <v>668</v>
      </c>
      <c r="AI339" s="83" t="b">
        <f>AND(W339&gt;0,AH339="Y")</f>
        <v>0</v>
      </c>
      <c r="AJ339" s="149" t="b">
        <f>OR(ISERROR(Q339),ISERROR(T339),ISERROR(Z339),ISERROR(AC339))</f>
        <v>0</v>
      </c>
    </row>
    <row r="340" spans="1:36" ht="5.15" customHeight="1">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row>
    <row r="341" spans="1:36" ht="5.15" customHeight="1">
      <c r="A341" s="70"/>
      <c r="B341" s="70"/>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0"/>
      <c r="AF341" s="70"/>
    </row>
    <row r="342" spans="1:36" ht="5.15" customHeight="1">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row>
    <row r="343" spans="1:36" ht="30" customHeight="1">
      <c r="A343" s="73"/>
      <c r="B343" s="296" t="s">
        <v>725</v>
      </c>
      <c r="C343" s="324"/>
      <c r="D343" s="324"/>
      <c r="E343" s="324"/>
      <c r="F343" s="324"/>
      <c r="G343" s="324"/>
      <c r="H343" s="324"/>
      <c r="I343" s="324"/>
      <c r="J343" s="324"/>
      <c r="K343" s="324"/>
      <c r="L343" s="324"/>
      <c r="M343" s="324"/>
      <c r="N343" s="324"/>
      <c r="O343" s="324"/>
      <c r="P343" s="324"/>
      <c r="Q343" s="426">
        <f>VLOOKUP($AG343,PriceList,3,FALSE)</f>
        <v>99</v>
      </c>
      <c r="R343" s="426"/>
      <c r="S343" s="426"/>
      <c r="T343" s="426">
        <f>VLOOKUP($AG343,PriceList,4,FALSE)</f>
        <v>118.8</v>
      </c>
      <c r="U343" s="426"/>
      <c r="V343" s="426"/>
      <c r="W343" s="389"/>
      <c r="X343" s="390"/>
      <c r="Y343" s="391"/>
      <c r="Z343" s="426">
        <f>Q343*W343</f>
        <v>0</v>
      </c>
      <c r="AA343" s="426"/>
      <c r="AB343" s="426"/>
      <c r="AC343" s="426">
        <f>T343*W343</f>
        <v>0</v>
      </c>
      <c r="AD343" s="426"/>
      <c r="AE343" s="426"/>
      <c r="AF343" s="70"/>
      <c r="AG343" s="77" t="s">
        <v>687</v>
      </c>
      <c r="AI343" s="83" t="b">
        <f>AND(W343&gt;0,AH343="Y")</f>
        <v>0</v>
      </c>
      <c r="AJ343" s="149" t="b">
        <f>OR(ISERROR(Q343),ISERROR(T343),ISERROR(Z343),ISERROR(AC343))</f>
        <v>0</v>
      </c>
    </row>
    <row r="344" spans="1:36" ht="5.15" customHeight="1">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row>
    <row r="345" spans="1:36" ht="5.15" customHeight="1">
      <c r="A345" s="70"/>
      <c r="B345" s="70"/>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0"/>
      <c r="AF345" s="70"/>
    </row>
    <row r="346" spans="1:36" ht="5.15" customHeight="1">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row>
    <row r="347" spans="1:36" ht="20.149999999999999" customHeight="1">
      <c r="A347" s="73"/>
      <c r="B347" s="296" t="s">
        <v>120</v>
      </c>
      <c r="C347" s="324"/>
      <c r="D347" s="324"/>
      <c r="E347" s="324"/>
      <c r="F347" s="324"/>
      <c r="G347" s="324"/>
      <c r="H347" s="324"/>
      <c r="I347" s="324"/>
      <c r="J347" s="324"/>
      <c r="K347" s="324"/>
      <c r="L347" s="324"/>
      <c r="M347" s="324"/>
      <c r="N347" s="324"/>
      <c r="O347" s="324"/>
      <c r="P347" s="324"/>
      <c r="Q347" s="426">
        <f>VLOOKUP($AG347,PriceList,3,FALSE)</f>
        <v>43</v>
      </c>
      <c r="R347" s="426"/>
      <c r="S347" s="426"/>
      <c r="T347" s="426">
        <f>VLOOKUP($AG347,PriceList,4,FALSE)</f>
        <v>51.6</v>
      </c>
      <c r="U347" s="426"/>
      <c r="V347" s="426"/>
      <c r="W347" s="389"/>
      <c r="X347" s="390"/>
      <c r="Y347" s="391"/>
      <c r="Z347" s="426">
        <f>Q347*W347</f>
        <v>0</v>
      </c>
      <c r="AA347" s="426"/>
      <c r="AB347" s="426"/>
      <c r="AC347" s="426">
        <f>T347*W347</f>
        <v>0</v>
      </c>
      <c r="AD347" s="426"/>
      <c r="AE347" s="426"/>
      <c r="AF347" s="70"/>
      <c r="AG347" s="77" t="s">
        <v>688</v>
      </c>
      <c r="AI347" s="83" t="b">
        <f>AND(W347&gt;0,AH347="Y")</f>
        <v>0</v>
      </c>
      <c r="AJ347" s="149" t="b">
        <f>OR(ISERROR(Q347),ISERROR(T347),ISERROR(Z347),ISERROR(AC347))</f>
        <v>0</v>
      </c>
    </row>
    <row r="348" spans="1:36" ht="5.15" customHeight="1">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row>
    <row r="349" spans="1:36" ht="5.15" customHeight="1">
      <c r="A349" s="70"/>
      <c r="B349" s="70"/>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0"/>
      <c r="AF349" s="70"/>
    </row>
    <row r="350" spans="1:36" ht="5.15" customHeight="1">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row>
    <row r="351" spans="1:36" ht="20.149999999999999" customHeight="1">
      <c r="A351" s="73"/>
      <c r="B351" s="296" t="s">
        <v>121</v>
      </c>
      <c r="C351" s="324"/>
      <c r="D351" s="324"/>
      <c r="E351" s="324"/>
      <c r="F351" s="324"/>
      <c r="G351" s="324"/>
      <c r="H351" s="324"/>
      <c r="I351" s="324"/>
      <c r="J351" s="324"/>
      <c r="K351" s="324"/>
      <c r="L351" s="324"/>
      <c r="M351" s="324"/>
      <c r="N351" s="324"/>
      <c r="O351" s="324"/>
      <c r="P351" s="324"/>
      <c r="Q351" s="426">
        <f>VLOOKUP($AG351,PriceList,3,FALSE)</f>
        <v>16</v>
      </c>
      <c r="R351" s="426"/>
      <c r="S351" s="426"/>
      <c r="T351" s="426">
        <f>VLOOKUP($AG351,PriceList,4,FALSE)</f>
        <v>19.2</v>
      </c>
      <c r="U351" s="426"/>
      <c r="V351" s="426"/>
      <c r="W351" s="389"/>
      <c r="X351" s="390"/>
      <c r="Y351" s="391"/>
      <c r="Z351" s="426">
        <f>Q351*W351</f>
        <v>0</v>
      </c>
      <c r="AA351" s="426"/>
      <c r="AB351" s="426"/>
      <c r="AC351" s="426">
        <f>T351*W351</f>
        <v>0</v>
      </c>
      <c r="AD351" s="426"/>
      <c r="AE351" s="426"/>
      <c r="AF351" s="70"/>
      <c r="AG351" s="77" t="s">
        <v>690</v>
      </c>
      <c r="AI351" s="83" t="b">
        <f>AND(W351&gt;0,AH351="Y")</f>
        <v>0</v>
      </c>
      <c r="AJ351" s="149" t="b">
        <f>OR(ISERROR(Q351),ISERROR(T351),ISERROR(Z351),ISERROR(AC351))</f>
        <v>0</v>
      </c>
    </row>
    <row r="352" spans="1:36" ht="5.15" customHeight="1">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row>
    <row r="353" spans="1:36" ht="5.15" customHeight="1">
      <c r="A353" s="70"/>
      <c r="B353" s="70"/>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0"/>
      <c r="AF353" s="70"/>
    </row>
    <row r="354" spans="1:36" ht="5.15" customHeight="1">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row>
    <row r="355" spans="1:36" ht="30" customHeight="1">
      <c r="A355" s="73"/>
      <c r="B355" s="296" t="s">
        <v>717</v>
      </c>
      <c r="C355" s="324"/>
      <c r="D355" s="324"/>
      <c r="E355" s="324"/>
      <c r="F355" s="324"/>
      <c r="G355" s="324"/>
      <c r="H355" s="324"/>
      <c r="I355" s="324"/>
      <c r="J355" s="324"/>
      <c r="K355" s="324"/>
      <c r="L355" s="324"/>
      <c r="M355" s="324"/>
      <c r="N355" s="324"/>
      <c r="O355" s="324"/>
      <c r="P355" s="324"/>
      <c r="Q355" s="426">
        <f>VLOOKUP($AG355,PriceList,3,FALSE)</f>
        <v>199</v>
      </c>
      <c r="R355" s="426"/>
      <c r="S355" s="426"/>
      <c r="T355" s="426">
        <f>VLOOKUP($AG355,PriceList,4,FALSE)</f>
        <v>238.8</v>
      </c>
      <c r="U355" s="426"/>
      <c r="V355" s="426"/>
      <c r="W355" s="389"/>
      <c r="X355" s="390"/>
      <c r="Y355" s="391"/>
      <c r="Z355" s="426">
        <f>Q355*W355</f>
        <v>0</v>
      </c>
      <c r="AA355" s="426"/>
      <c r="AB355" s="426"/>
      <c r="AC355" s="426">
        <f>T355*W355</f>
        <v>0</v>
      </c>
      <c r="AD355" s="426"/>
      <c r="AE355" s="426"/>
      <c r="AF355" s="70"/>
      <c r="AG355" s="77" t="s">
        <v>671</v>
      </c>
      <c r="AI355" s="83" t="b">
        <f>AND(W355&gt;0,AH355="Y")</f>
        <v>0</v>
      </c>
      <c r="AJ355" s="149" t="b">
        <f>OR(ISERROR(Q355),ISERROR(T355),ISERROR(Z355),ISERROR(AC355))</f>
        <v>0</v>
      </c>
    </row>
    <row r="356" spans="1:36" ht="5.15" customHeight="1">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row>
    <row r="357" spans="1:36" ht="5.15" customHeight="1">
      <c r="A357" s="70"/>
      <c r="B357" s="70"/>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0"/>
      <c r="AF357" s="70"/>
    </row>
    <row r="358" spans="1:36" ht="5.15" customHeight="1">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row>
    <row r="359" spans="1:36" ht="20.149999999999999" customHeight="1">
      <c r="A359" s="73"/>
      <c r="B359" s="296" t="s">
        <v>122</v>
      </c>
      <c r="C359" s="324"/>
      <c r="D359" s="324"/>
      <c r="E359" s="324"/>
      <c r="F359" s="324"/>
      <c r="G359" s="324"/>
      <c r="H359" s="324"/>
      <c r="I359" s="324"/>
      <c r="J359" s="324"/>
      <c r="K359" s="324"/>
      <c r="L359" s="324"/>
      <c r="M359" s="324"/>
      <c r="N359" s="324"/>
      <c r="O359" s="324"/>
      <c r="P359" s="324"/>
      <c r="Q359" s="426">
        <f>VLOOKUP($AG359,PriceList,3,FALSE)</f>
        <v>499</v>
      </c>
      <c r="R359" s="426"/>
      <c r="S359" s="426"/>
      <c r="T359" s="426">
        <f>VLOOKUP($AG359,PriceList,4,FALSE)</f>
        <v>598.79999999999995</v>
      </c>
      <c r="U359" s="426"/>
      <c r="V359" s="426"/>
      <c r="W359" s="389"/>
      <c r="X359" s="390"/>
      <c r="Y359" s="391"/>
      <c r="Z359" s="426">
        <f>Q359*W359</f>
        <v>0</v>
      </c>
      <c r="AA359" s="426"/>
      <c r="AB359" s="426"/>
      <c r="AC359" s="426">
        <f>T359*W359</f>
        <v>0</v>
      </c>
      <c r="AD359" s="426"/>
      <c r="AE359" s="426"/>
      <c r="AF359" s="70"/>
      <c r="AG359" s="77" t="s">
        <v>676</v>
      </c>
      <c r="AI359" s="83" t="b">
        <f>AND(W359&gt;0,AH359="Y")</f>
        <v>0</v>
      </c>
      <c r="AJ359" s="149" t="b">
        <f>OR(ISERROR(Q359),ISERROR(T359),ISERROR(Z359),ISERROR(AC359))</f>
        <v>0</v>
      </c>
    </row>
    <row r="360" spans="1:36" ht="5.15" customHeight="1">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row>
    <row r="361" spans="1:36" ht="5.15" customHeight="1">
      <c r="A361" s="70"/>
      <c r="B361" s="70"/>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0"/>
      <c r="AF361" s="70"/>
    </row>
    <row r="362" spans="1:36" ht="5.15" customHeight="1">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row>
    <row r="363" spans="1:36" ht="20.149999999999999" customHeight="1">
      <c r="A363" s="73"/>
      <c r="B363" s="296" t="s">
        <v>123</v>
      </c>
      <c r="C363" s="324"/>
      <c r="D363" s="324"/>
      <c r="E363" s="324"/>
      <c r="F363" s="324"/>
      <c r="G363" s="324"/>
      <c r="H363" s="324"/>
      <c r="I363" s="324"/>
      <c r="J363" s="324"/>
      <c r="K363" s="324"/>
      <c r="L363" s="324"/>
      <c r="M363" s="324"/>
      <c r="N363" s="324"/>
      <c r="O363" s="324"/>
      <c r="P363" s="324"/>
      <c r="Q363" s="426">
        <f>VLOOKUP($AG363,PriceList,3,FALSE)</f>
        <v>823</v>
      </c>
      <c r="R363" s="426"/>
      <c r="S363" s="426"/>
      <c r="T363" s="426">
        <f>VLOOKUP($AG363,PriceList,4,FALSE)</f>
        <v>987.6</v>
      </c>
      <c r="U363" s="426"/>
      <c r="V363" s="426"/>
      <c r="W363" s="389"/>
      <c r="X363" s="390"/>
      <c r="Y363" s="391"/>
      <c r="Z363" s="426">
        <f>Q363*W363</f>
        <v>0</v>
      </c>
      <c r="AA363" s="426"/>
      <c r="AB363" s="426"/>
      <c r="AC363" s="426">
        <f>T363*W363</f>
        <v>0</v>
      </c>
      <c r="AD363" s="426"/>
      <c r="AE363" s="426"/>
      <c r="AF363" s="70"/>
      <c r="AG363" s="77" t="s">
        <v>678</v>
      </c>
      <c r="AI363" s="83" t="b">
        <f>AND(W363&gt;0,AH363="Y")</f>
        <v>0</v>
      </c>
      <c r="AJ363" s="149" t="b">
        <f>OR(ISERROR(Q363),ISERROR(T363),ISERROR(Z363),ISERROR(AC363))</f>
        <v>0</v>
      </c>
    </row>
    <row r="364" spans="1:36" ht="5.15" customHeight="1">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row>
    <row r="365" spans="1:36" ht="5.15" customHeight="1">
      <c r="A365" s="70"/>
      <c r="B365" s="70"/>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0"/>
      <c r="AF365" s="70"/>
    </row>
    <row r="366" spans="1:36" ht="5.15" customHeight="1">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row>
    <row r="367" spans="1:36" ht="30" customHeight="1">
      <c r="A367" s="73"/>
      <c r="B367" s="296" t="s">
        <v>718</v>
      </c>
      <c r="C367" s="324"/>
      <c r="D367" s="324"/>
      <c r="E367" s="324"/>
      <c r="F367" s="324"/>
      <c r="G367" s="324"/>
      <c r="H367" s="324"/>
      <c r="I367" s="324"/>
      <c r="J367" s="324"/>
      <c r="K367" s="324"/>
      <c r="L367" s="324"/>
      <c r="M367" s="324"/>
      <c r="N367" s="324"/>
      <c r="O367" s="324"/>
      <c r="P367" s="324"/>
      <c r="Q367" s="426">
        <f>VLOOKUP($AG367,PriceList,3,FALSE)</f>
        <v>60</v>
      </c>
      <c r="R367" s="426"/>
      <c r="S367" s="426"/>
      <c r="T367" s="426">
        <f>VLOOKUP($AG367,PriceList,4,FALSE)</f>
        <v>72</v>
      </c>
      <c r="U367" s="426"/>
      <c r="V367" s="426"/>
      <c r="W367" s="389"/>
      <c r="X367" s="390"/>
      <c r="Y367" s="391"/>
      <c r="Z367" s="426">
        <f>Q367*W367</f>
        <v>0</v>
      </c>
      <c r="AA367" s="426"/>
      <c r="AB367" s="426"/>
      <c r="AC367" s="426">
        <f>T367*W367</f>
        <v>0</v>
      </c>
      <c r="AD367" s="426"/>
      <c r="AE367" s="426"/>
      <c r="AF367" s="70"/>
      <c r="AG367" s="77" t="s">
        <v>672</v>
      </c>
      <c r="AI367" s="83" t="b">
        <f>AND(W367&gt;0,AH367="Y")</f>
        <v>0</v>
      </c>
      <c r="AJ367" s="149" t="b">
        <f>OR(ISERROR(Q367),ISERROR(T367),ISERROR(Z367),ISERROR(AC367))</f>
        <v>0</v>
      </c>
    </row>
    <row r="368" spans="1:36" ht="5.15" customHeight="1">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row>
    <row r="369" spans="1:36" ht="5.15" customHeight="1">
      <c r="A369" s="70"/>
      <c r="B369" s="70"/>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0"/>
      <c r="AF369" s="70"/>
    </row>
    <row r="370" spans="1:36" ht="5.15" customHeight="1">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row>
    <row r="371" spans="1:36" ht="32.15" customHeight="1">
      <c r="A371" s="73"/>
      <c r="B371" s="296" t="s">
        <v>719</v>
      </c>
      <c r="C371" s="324"/>
      <c r="D371" s="324"/>
      <c r="E371" s="324"/>
      <c r="F371" s="324"/>
      <c r="G371" s="324"/>
      <c r="H371" s="324"/>
      <c r="I371" s="324"/>
      <c r="J371" s="324"/>
      <c r="K371" s="324"/>
      <c r="L371" s="324"/>
      <c r="M371" s="324"/>
      <c r="N371" s="324"/>
      <c r="O371" s="324"/>
      <c r="P371" s="324"/>
      <c r="Q371" s="426">
        <f>VLOOKUP($AG371,PriceList,3,FALSE)</f>
        <v>190</v>
      </c>
      <c r="R371" s="426"/>
      <c r="S371" s="426"/>
      <c r="T371" s="426">
        <f>VLOOKUP($AG371,PriceList,4,FALSE)</f>
        <v>228</v>
      </c>
      <c r="U371" s="426"/>
      <c r="V371" s="426"/>
      <c r="W371" s="389"/>
      <c r="X371" s="390"/>
      <c r="Y371" s="391"/>
      <c r="Z371" s="426">
        <f>Q371*W371</f>
        <v>0</v>
      </c>
      <c r="AA371" s="426"/>
      <c r="AB371" s="426"/>
      <c r="AC371" s="426">
        <f>T371*W371</f>
        <v>0</v>
      </c>
      <c r="AD371" s="426"/>
      <c r="AE371" s="426"/>
      <c r="AF371" s="70"/>
      <c r="AG371" s="77" t="s">
        <v>674</v>
      </c>
      <c r="AI371" s="83" t="b">
        <f>AND(W371&gt;0,AH371="Y")</f>
        <v>0</v>
      </c>
      <c r="AJ371" s="149" t="b">
        <f>OR(ISERROR(Q371),ISERROR(T371),ISERROR(Z371),ISERROR(AC371))</f>
        <v>0</v>
      </c>
    </row>
    <row r="372" spans="1:36" ht="5.15" customHeight="1">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row>
    <row r="373" spans="1:36" ht="5.15" customHeight="1">
      <c r="A373" s="70"/>
      <c r="B373" s="70"/>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0"/>
      <c r="AF373" s="70"/>
    </row>
    <row r="374" spans="1:36" ht="5.15" customHeight="1">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row>
    <row r="375" spans="1:36" ht="30" customHeight="1">
      <c r="A375" s="73"/>
      <c r="B375" s="296" t="s">
        <v>720</v>
      </c>
      <c r="C375" s="324"/>
      <c r="D375" s="324"/>
      <c r="E375" s="324"/>
      <c r="F375" s="324"/>
      <c r="G375" s="324"/>
      <c r="H375" s="324"/>
      <c r="I375" s="324"/>
      <c r="J375" s="324"/>
      <c r="K375" s="324"/>
      <c r="L375" s="324"/>
      <c r="M375" s="324"/>
      <c r="N375" s="324"/>
      <c r="O375" s="324"/>
      <c r="P375" s="324"/>
      <c r="Q375" s="426">
        <f>VLOOKUP($AG375,PriceList,3,FALSE)</f>
        <v>190</v>
      </c>
      <c r="R375" s="426"/>
      <c r="S375" s="426"/>
      <c r="T375" s="426">
        <f>VLOOKUP($AG375,PriceList,4,FALSE)</f>
        <v>228</v>
      </c>
      <c r="U375" s="426"/>
      <c r="V375" s="426"/>
      <c r="W375" s="389"/>
      <c r="X375" s="390"/>
      <c r="Y375" s="391"/>
      <c r="Z375" s="426">
        <f>Q375*W375</f>
        <v>0</v>
      </c>
      <c r="AA375" s="426"/>
      <c r="AB375" s="426"/>
      <c r="AC375" s="426">
        <f>T375*W375</f>
        <v>0</v>
      </c>
      <c r="AD375" s="426"/>
      <c r="AE375" s="426"/>
      <c r="AF375" s="70"/>
      <c r="AG375" s="77" t="s">
        <v>673</v>
      </c>
      <c r="AI375" s="83" t="b">
        <f>AND(W375&gt;0,AH375="Y")</f>
        <v>0</v>
      </c>
      <c r="AJ375" s="149" t="b">
        <f>OR(ISERROR(Q375),ISERROR(T375),ISERROR(Z375),ISERROR(AC375))</f>
        <v>0</v>
      </c>
    </row>
    <row r="376" spans="1:36" ht="5.15" customHeight="1">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row>
    <row r="377" spans="1:36" ht="5.15" customHeight="1">
      <c r="A377" s="70"/>
      <c r="B377" s="70"/>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0"/>
      <c r="AF377" s="70"/>
    </row>
    <row r="378" spans="1:36" ht="5.15" customHeight="1">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row>
    <row r="379" spans="1:36" ht="30" customHeight="1">
      <c r="A379" s="73"/>
      <c r="B379" s="296" t="s">
        <v>721</v>
      </c>
      <c r="C379" s="324"/>
      <c r="D379" s="324"/>
      <c r="E379" s="324"/>
      <c r="F379" s="324"/>
      <c r="G379" s="324"/>
      <c r="H379" s="324"/>
      <c r="I379" s="324"/>
      <c r="J379" s="324"/>
      <c r="K379" s="324"/>
      <c r="L379" s="324"/>
      <c r="M379" s="324"/>
      <c r="N379" s="324"/>
      <c r="O379" s="324"/>
      <c r="P379" s="324"/>
      <c r="Q379" s="426">
        <f>VLOOKUP($AG379,PriceList,3,FALSE)</f>
        <v>263</v>
      </c>
      <c r="R379" s="426"/>
      <c r="S379" s="426"/>
      <c r="T379" s="426">
        <f>VLOOKUP($AG379,PriceList,4,FALSE)</f>
        <v>315.60000000000002</v>
      </c>
      <c r="U379" s="426"/>
      <c r="V379" s="426"/>
      <c r="W379" s="389"/>
      <c r="X379" s="390"/>
      <c r="Y379" s="391"/>
      <c r="Z379" s="426">
        <f>Q379*W379</f>
        <v>0</v>
      </c>
      <c r="AA379" s="426"/>
      <c r="AB379" s="426"/>
      <c r="AC379" s="426">
        <f>T379*W379</f>
        <v>0</v>
      </c>
      <c r="AD379" s="426"/>
      <c r="AE379" s="426"/>
      <c r="AF379" s="70"/>
      <c r="AG379" s="77" t="s">
        <v>675</v>
      </c>
      <c r="AI379" s="83" t="b">
        <f>AND(W379&gt;0,AH379="Y")</f>
        <v>0</v>
      </c>
      <c r="AJ379" s="149" t="b">
        <f>OR(ISERROR(Q379),ISERROR(T379),ISERROR(Z379),ISERROR(AC379))</f>
        <v>0</v>
      </c>
    </row>
    <row r="380" spans="1:36" ht="5.15" customHeight="1">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row>
    <row r="381" spans="1:36" ht="5.15" customHeight="1">
      <c r="A381" s="70"/>
      <c r="B381" s="70"/>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0"/>
      <c r="AF381" s="70"/>
    </row>
    <row r="382" spans="1:36" ht="5.15" customHeight="1">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row>
    <row r="383" spans="1:36" ht="30" customHeight="1">
      <c r="A383" s="73"/>
      <c r="B383" s="296" t="s">
        <v>722</v>
      </c>
      <c r="C383" s="324"/>
      <c r="D383" s="324"/>
      <c r="E383" s="324"/>
      <c r="F383" s="324"/>
      <c r="G383" s="324"/>
      <c r="H383" s="324"/>
      <c r="I383" s="324"/>
      <c r="J383" s="324"/>
      <c r="K383" s="324"/>
      <c r="L383" s="324"/>
      <c r="M383" s="324"/>
      <c r="N383" s="324"/>
      <c r="O383" s="324"/>
      <c r="P383" s="324"/>
      <c r="Q383" s="426">
        <f>VLOOKUP($AG383,PriceList,3,FALSE)</f>
        <v>329</v>
      </c>
      <c r="R383" s="426"/>
      <c r="S383" s="426"/>
      <c r="T383" s="426">
        <f>VLOOKUP($AG383,PriceList,4,FALSE)</f>
        <v>394.8</v>
      </c>
      <c r="U383" s="426"/>
      <c r="V383" s="426"/>
      <c r="W383" s="389"/>
      <c r="X383" s="390"/>
      <c r="Y383" s="391"/>
      <c r="Z383" s="426">
        <f>Q383*W383</f>
        <v>0</v>
      </c>
      <c r="AA383" s="426"/>
      <c r="AB383" s="426"/>
      <c r="AC383" s="426">
        <f>T383*W383</f>
        <v>0</v>
      </c>
      <c r="AD383" s="426"/>
      <c r="AE383" s="426"/>
      <c r="AF383" s="70"/>
      <c r="AG383" s="77" t="s">
        <v>677</v>
      </c>
      <c r="AI383" s="83" t="b">
        <f>AND(W383&gt;0,AH383="Y")</f>
        <v>0</v>
      </c>
      <c r="AJ383" s="149" t="b">
        <f>OR(ISERROR(Q383),ISERROR(T383),ISERROR(Z383),ISERROR(AC383))</f>
        <v>0</v>
      </c>
    </row>
    <row r="384" spans="1:36" ht="5.15" customHeight="1">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row>
    <row r="385" spans="1:36" ht="5.15" customHeight="1">
      <c r="A385" s="70"/>
      <c r="B385" s="70"/>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0"/>
      <c r="AF385" s="70"/>
    </row>
    <row r="386" spans="1:36" ht="5.15" customHeight="1">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row>
    <row r="387" spans="1:36" ht="30" customHeight="1">
      <c r="A387" s="73"/>
      <c r="B387" s="296" t="s">
        <v>723</v>
      </c>
      <c r="C387" s="324"/>
      <c r="D387" s="324"/>
      <c r="E387" s="324"/>
      <c r="F387" s="324"/>
      <c r="G387" s="324"/>
      <c r="H387" s="324"/>
      <c r="I387" s="324"/>
      <c r="J387" s="324"/>
      <c r="K387" s="324"/>
      <c r="L387" s="324"/>
      <c r="M387" s="324"/>
      <c r="N387" s="324"/>
      <c r="O387" s="324"/>
      <c r="P387" s="324"/>
      <c r="Q387" s="426">
        <f>VLOOKUP($AG387,PriceList,3,FALSE)</f>
        <v>386</v>
      </c>
      <c r="R387" s="426"/>
      <c r="S387" s="426"/>
      <c r="T387" s="426">
        <f>VLOOKUP($AG387,PriceList,4,FALSE)</f>
        <v>463.2</v>
      </c>
      <c r="U387" s="426"/>
      <c r="V387" s="426"/>
      <c r="W387" s="389"/>
      <c r="X387" s="390"/>
      <c r="Y387" s="391"/>
      <c r="Z387" s="426">
        <f>Q387*W387</f>
        <v>0</v>
      </c>
      <c r="AA387" s="426"/>
      <c r="AB387" s="426"/>
      <c r="AC387" s="426">
        <f>T387*W387</f>
        <v>0</v>
      </c>
      <c r="AD387" s="426"/>
      <c r="AE387" s="426"/>
      <c r="AF387" s="70"/>
      <c r="AG387" s="77" t="s">
        <v>679</v>
      </c>
      <c r="AI387" s="83" t="b">
        <f>AND(W387&gt;0,AH387="Y")</f>
        <v>0</v>
      </c>
      <c r="AJ387" s="149" t="b">
        <f>OR(ISERROR(Q387),ISERROR(T387),ISERROR(Z387),ISERROR(AC387))</f>
        <v>0</v>
      </c>
    </row>
    <row r="388" spans="1:36" ht="5.15" customHeight="1">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row>
    <row r="389" spans="1:36" ht="5.15" customHeight="1">
      <c r="A389" s="70"/>
      <c r="B389" s="70"/>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0"/>
      <c r="AF389" s="70"/>
    </row>
    <row r="390" spans="1:36" ht="5.15" customHeight="1">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row>
    <row r="391" spans="1:36" ht="30" customHeight="1">
      <c r="A391" s="73"/>
      <c r="B391" s="296" t="s">
        <v>726</v>
      </c>
      <c r="C391" s="324"/>
      <c r="D391" s="324"/>
      <c r="E391" s="324"/>
      <c r="F391" s="324"/>
      <c r="G391" s="324"/>
      <c r="H391" s="324"/>
      <c r="I391" s="324"/>
      <c r="J391" s="324"/>
      <c r="K391" s="324"/>
      <c r="L391" s="324"/>
      <c r="M391" s="324"/>
      <c r="N391" s="324"/>
      <c r="O391" s="324"/>
      <c r="P391" s="324"/>
      <c r="Q391" s="426">
        <f>VLOOKUP($AG391,PriceList,3,FALSE)</f>
        <v>1030</v>
      </c>
      <c r="R391" s="426"/>
      <c r="S391" s="426"/>
      <c r="T391" s="426">
        <f>VLOOKUP($AG391,PriceList,4,FALSE)</f>
        <v>1236</v>
      </c>
      <c r="U391" s="426"/>
      <c r="V391" s="426"/>
      <c r="W391" s="389"/>
      <c r="X391" s="390"/>
      <c r="Y391" s="391"/>
      <c r="Z391" s="426">
        <f>Q391*W391</f>
        <v>0</v>
      </c>
      <c r="AA391" s="426"/>
      <c r="AB391" s="426"/>
      <c r="AC391" s="426">
        <f>T391*W391</f>
        <v>0</v>
      </c>
      <c r="AD391" s="426"/>
      <c r="AE391" s="426"/>
      <c r="AF391" s="70"/>
      <c r="AG391" s="77" t="s">
        <v>680</v>
      </c>
      <c r="AI391" s="83" t="b">
        <f>AND(W391&gt;0,AH391="Y")</f>
        <v>0</v>
      </c>
      <c r="AJ391" s="149" t="b">
        <f>OR(ISERROR(Q391),ISERROR(T391),ISERROR(Z391),ISERROR(AC391))</f>
        <v>0</v>
      </c>
    </row>
    <row r="392" spans="1:36" ht="5.15" customHeight="1">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row>
    <row r="393" spans="1:36" ht="5.15" customHeight="1">
      <c r="A393" s="70"/>
      <c r="B393" s="70"/>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0"/>
      <c r="AF393" s="70"/>
    </row>
    <row r="394" spans="1:36" ht="5.15" customHeight="1">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row>
    <row r="395" spans="1:36" ht="30" customHeight="1">
      <c r="A395" s="73"/>
      <c r="B395" s="296" t="s">
        <v>727</v>
      </c>
      <c r="C395" s="324"/>
      <c r="D395" s="324"/>
      <c r="E395" s="324"/>
      <c r="F395" s="324"/>
      <c r="G395" s="324"/>
      <c r="H395" s="324"/>
      <c r="I395" s="324"/>
      <c r="J395" s="324"/>
      <c r="K395" s="324"/>
      <c r="L395" s="324"/>
      <c r="M395" s="324"/>
      <c r="N395" s="324"/>
      <c r="O395" s="324"/>
      <c r="P395" s="324"/>
      <c r="Q395" s="426">
        <f>VLOOKUP($AG395,PriceList,3,FALSE)</f>
        <v>1235</v>
      </c>
      <c r="R395" s="426"/>
      <c r="S395" s="426"/>
      <c r="T395" s="426">
        <f>VLOOKUP($AG395,PriceList,4,FALSE)</f>
        <v>1482</v>
      </c>
      <c r="U395" s="426"/>
      <c r="V395" s="426"/>
      <c r="W395" s="389"/>
      <c r="X395" s="390"/>
      <c r="Y395" s="391"/>
      <c r="Z395" s="426">
        <f>Q395*W395</f>
        <v>0</v>
      </c>
      <c r="AA395" s="426"/>
      <c r="AB395" s="426"/>
      <c r="AC395" s="426">
        <f>T395*W395</f>
        <v>0</v>
      </c>
      <c r="AD395" s="426"/>
      <c r="AE395" s="426"/>
      <c r="AF395" s="70"/>
      <c r="AG395" s="77" t="s">
        <v>682</v>
      </c>
      <c r="AI395" s="83" t="b">
        <f>AND(W395&gt;0,AH395="Y")</f>
        <v>0</v>
      </c>
      <c r="AJ395" s="149" t="b">
        <f>OR(ISERROR(Q395),ISERROR(T395),ISERROR(Z395),ISERROR(AC395))</f>
        <v>0</v>
      </c>
    </row>
    <row r="396" spans="1:36" ht="5.15" customHeight="1">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row>
    <row r="397" spans="1:36" ht="5.15" customHeight="1">
      <c r="A397" s="70"/>
      <c r="B397" s="70"/>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0"/>
      <c r="AF397" s="70"/>
    </row>
    <row r="398" spans="1:36" ht="5.15" customHeight="1">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row>
    <row r="399" spans="1:36" ht="30" customHeight="1">
      <c r="A399" s="73"/>
      <c r="B399" s="296" t="s">
        <v>728</v>
      </c>
      <c r="C399" s="324"/>
      <c r="D399" s="324"/>
      <c r="E399" s="324"/>
      <c r="F399" s="324"/>
      <c r="G399" s="324"/>
      <c r="H399" s="324"/>
      <c r="I399" s="324"/>
      <c r="J399" s="324"/>
      <c r="K399" s="324"/>
      <c r="L399" s="324"/>
      <c r="M399" s="324"/>
      <c r="N399" s="324"/>
      <c r="O399" s="324"/>
      <c r="P399" s="324"/>
      <c r="Q399" s="426">
        <f>VLOOKUP($AG399,PriceList,3,FALSE)</f>
        <v>2217</v>
      </c>
      <c r="R399" s="426"/>
      <c r="S399" s="426"/>
      <c r="T399" s="426">
        <f>VLOOKUP($AG399,PriceList,4,FALSE)</f>
        <v>2660.4</v>
      </c>
      <c r="U399" s="426"/>
      <c r="V399" s="426"/>
      <c r="W399" s="389"/>
      <c r="X399" s="390"/>
      <c r="Y399" s="391"/>
      <c r="Z399" s="426">
        <f>Q399*W399</f>
        <v>0</v>
      </c>
      <c r="AA399" s="426"/>
      <c r="AB399" s="426"/>
      <c r="AC399" s="426">
        <f>T399*W399</f>
        <v>0</v>
      </c>
      <c r="AD399" s="426"/>
      <c r="AE399" s="426"/>
      <c r="AF399" s="70"/>
      <c r="AG399" s="77" t="s">
        <v>683</v>
      </c>
      <c r="AI399" s="83" t="b">
        <f>AND(W399&gt;0,AH399="Y")</f>
        <v>0</v>
      </c>
      <c r="AJ399" s="149" t="b">
        <f>OR(ISERROR(Q399),ISERROR(T399),ISERROR(Z399),ISERROR(AC399))</f>
        <v>0</v>
      </c>
    </row>
    <row r="400" spans="1:36" ht="5.15" customHeight="1">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row>
    <row r="401" spans="1:36" ht="5.15" customHeight="1">
      <c r="A401" s="70"/>
      <c r="B401" s="70"/>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0"/>
      <c r="AF401" s="70"/>
    </row>
    <row r="402" spans="1:36" ht="5.15" customHeight="1">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row>
    <row r="403" spans="1:36" ht="20.149999999999999" customHeight="1">
      <c r="A403" s="73"/>
      <c r="B403" s="296" t="s">
        <v>754</v>
      </c>
      <c r="C403" s="324"/>
      <c r="D403" s="324"/>
      <c r="E403" s="324"/>
      <c r="F403" s="324"/>
      <c r="G403" s="324"/>
      <c r="H403" s="324"/>
      <c r="I403" s="324"/>
      <c r="J403" s="324"/>
      <c r="K403" s="324"/>
      <c r="L403" s="324"/>
      <c r="M403" s="324"/>
      <c r="N403" s="324"/>
      <c r="O403" s="324"/>
      <c r="P403" s="324"/>
      <c r="Q403" s="426">
        <f>VLOOKUP($AG403,PriceList,3,FALSE)</f>
        <v>0</v>
      </c>
      <c r="R403" s="426"/>
      <c r="S403" s="426"/>
      <c r="T403" s="426">
        <f>VLOOKUP($AG403,PriceList,4,FALSE)</f>
        <v>0</v>
      </c>
      <c r="U403" s="426"/>
      <c r="V403" s="426"/>
      <c r="W403" s="389"/>
      <c r="X403" s="390"/>
      <c r="Y403" s="391"/>
      <c r="Z403" s="426">
        <f>Q403*W403</f>
        <v>0</v>
      </c>
      <c r="AA403" s="426"/>
      <c r="AB403" s="426"/>
      <c r="AC403" s="426">
        <f>T403*W403</f>
        <v>0</v>
      </c>
      <c r="AD403" s="426"/>
      <c r="AE403" s="426"/>
      <c r="AF403" s="70"/>
      <c r="AG403" s="77" t="s">
        <v>691</v>
      </c>
      <c r="AI403" s="83" t="b">
        <f>AND(W403&gt;0,AH403="Y")</f>
        <v>0</v>
      </c>
      <c r="AJ403" s="149" t="b">
        <f>OR(ISERROR(Q403),ISERROR(T403),ISERROR(Z403),ISERROR(AC403))</f>
        <v>0</v>
      </c>
    </row>
    <row r="404" spans="1:36" ht="5.15" customHeight="1">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row>
    <row r="405" spans="1:36" ht="5.15" hidden="1" customHeight="1">
      <c r="A405" s="70"/>
      <c r="B405" s="70"/>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0"/>
      <c r="AF405" s="70"/>
    </row>
    <row r="406" spans="1:36" ht="5.15" hidden="1" customHeight="1">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row>
    <row r="407" spans="1:36" ht="20.149999999999999" hidden="1" customHeight="1">
      <c r="A407" s="73"/>
      <c r="B407" s="296" t="s">
        <v>124</v>
      </c>
      <c r="C407" s="324"/>
      <c r="D407" s="324"/>
      <c r="E407" s="324"/>
      <c r="F407" s="324"/>
      <c r="G407" s="324"/>
      <c r="H407" s="324"/>
      <c r="I407" s="324"/>
      <c r="J407" s="324"/>
      <c r="K407" s="324"/>
      <c r="L407" s="324"/>
      <c r="M407" s="324"/>
      <c r="N407" s="324"/>
      <c r="O407" s="324"/>
      <c r="P407" s="324"/>
      <c r="Q407" s="426">
        <f>VLOOKUP($AG407,PriceList,3,FALSE)</f>
        <v>0</v>
      </c>
      <c r="R407" s="426"/>
      <c r="S407" s="426"/>
      <c r="T407" s="426">
        <f>VLOOKUP($AG407,PriceList,4,FALSE)</f>
        <v>0</v>
      </c>
      <c r="U407" s="426"/>
      <c r="V407" s="426"/>
      <c r="W407" s="534"/>
      <c r="X407" s="535"/>
      <c r="Y407" s="536"/>
      <c r="Z407" s="426">
        <f>Q407*W407</f>
        <v>0</v>
      </c>
      <c r="AA407" s="426"/>
      <c r="AB407" s="426"/>
      <c r="AC407" s="426">
        <f>T407*W407</f>
        <v>0</v>
      </c>
      <c r="AD407" s="426"/>
      <c r="AE407" s="426"/>
      <c r="AF407" s="70"/>
      <c r="AG407" s="77" t="s">
        <v>689</v>
      </c>
      <c r="AI407" s="83" t="b">
        <f>AND(W407&gt;0,AH407="Y")</f>
        <v>0</v>
      </c>
      <c r="AJ407" s="149" t="b">
        <f>OR(ISERROR(Q407),ISERROR(T407),ISERROR(Z407),ISERROR(AC407))</f>
        <v>0</v>
      </c>
    </row>
    <row r="408" spans="1:36" ht="5.15" hidden="1" customHeight="1">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row>
    <row r="409" spans="1:36" ht="20.149999999999999" customHeight="1">
      <c r="A409" s="339">
        <f>A306+1</f>
        <v>6</v>
      </c>
      <c r="B409" s="339"/>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4"/>
      <c r="AE409" s="7"/>
      <c r="AF409" s="7"/>
    </row>
    <row r="410" spans="1:36" ht="20.149999999999999" customHeight="1">
      <c r="A410" s="73"/>
      <c r="B410" s="9"/>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70"/>
    </row>
    <row r="411" spans="1:36" ht="10" customHeight="1">
      <c r="A411" s="70"/>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70"/>
    </row>
    <row r="412" spans="1:36" ht="20.149999999999999" customHeight="1">
      <c r="A412" s="70"/>
      <c r="B412" s="8"/>
      <c r="C412" s="335" t="s">
        <v>22</v>
      </c>
      <c r="D412" s="335"/>
      <c r="E412" s="335"/>
      <c r="F412" s="335"/>
      <c r="G412" s="335"/>
      <c r="H412" s="335"/>
      <c r="I412" s="335"/>
      <c r="J412" s="335"/>
      <c r="K412" s="335"/>
      <c r="L412" s="335"/>
      <c r="M412" s="335"/>
      <c r="N412" s="335"/>
      <c r="O412" s="335"/>
      <c r="P412" s="335"/>
      <c r="Q412" s="335"/>
      <c r="R412" s="335"/>
      <c r="S412" s="335"/>
      <c r="T412" s="335"/>
      <c r="U412" s="335"/>
      <c r="V412" s="335"/>
      <c r="W412" s="335"/>
      <c r="X412" s="335"/>
      <c r="Y412" s="335"/>
      <c r="Z412" s="335"/>
      <c r="AA412" s="335"/>
      <c r="AB412" s="335"/>
      <c r="AC412" s="335"/>
      <c r="AD412" s="335"/>
      <c r="AE412" s="8"/>
      <c r="AF412" s="70"/>
      <c r="AJ412" s="149" t="b">
        <f>IF(COUNTIF(AJ417:AJ491,TRUE)&gt;0,TRUE,FALSE)</f>
        <v>0</v>
      </c>
    </row>
    <row r="413" spans="1:36" ht="10" customHeight="1">
      <c r="A413" s="70"/>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70"/>
    </row>
    <row r="414" spans="1:36" ht="7" customHeight="1">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row>
    <row r="415" spans="1:36" ht="130" customHeight="1">
      <c r="A415" s="73"/>
      <c r="B415" s="360" t="s">
        <v>128</v>
      </c>
      <c r="C415" s="360"/>
      <c r="D415" s="360"/>
      <c r="E415" s="360"/>
      <c r="F415" s="360"/>
      <c r="G415" s="360"/>
      <c r="H415" s="360"/>
      <c r="I415" s="360"/>
      <c r="J415" s="360"/>
      <c r="K415" s="360"/>
      <c r="L415" s="360"/>
      <c r="M415" s="360"/>
      <c r="N415" s="360"/>
      <c r="O415" s="360"/>
      <c r="P415" s="360"/>
      <c r="Q415" s="360"/>
      <c r="R415" s="360"/>
      <c r="S415" s="360"/>
      <c r="T415" s="360"/>
      <c r="U415" s="360"/>
      <c r="V415" s="360"/>
      <c r="W415" s="360"/>
      <c r="X415" s="360"/>
      <c r="Y415" s="360"/>
      <c r="Z415" s="360"/>
      <c r="AA415" s="360"/>
      <c r="AB415" s="360"/>
      <c r="AC415" s="360"/>
      <c r="AD415" s="360"/>
      <c r="AE415" s="360"/>
      <c r="AF415" s="70"/>
    </row>
    <row r="416" spans="1:36" ht="7" customHeight="1" thickBot="1">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row>
    <row r="417" spans="1:36" ht="25" customHeight="1" thickBot="1">
      <c r="A417" s="70"/>
      <c r="B417" s="332" t="s">
        <v>127</v>
      </c>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4"/>
      <c r="AF417" s="70"/>
    </row>
    <row r="418" spans="1:36" ht="7" customHeight="1">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row>
    <row r="419" spans="1:36" ht="40" customHeight="1">
      <c r="A419" s="73"/>
      <c r="B419" s="37"/>
      <c r="C419" s="359" t="s">
        <v>129</v>
      </c>
      <c r="D419" s="359"/>
      <c r="E419" s="359"/>
      <c r="F419" s="359"/>
      <c r="G419" s="359"/>
      <c r="H419" s="359"/>
      <c r="I419" s="359"/>
      <c r="J419" s="359"/>
      <c r="K419" s="359"/>
      <c r="L419" s="359"/>
      <c r="M419" s="359"/>
      <c r="N419" s="359"/>
      <c r="O419" s="359"/>
      <c r="P419" s="359"/>
      <c r="Q419" s="359"/>
      <c r="R419" s="359"/>
      <c r="S419" s="359"/>
      <c r="T419" s="359"/>
      <c r="U419" s="359"/>
      <c r="V419" s="359"/>
      <c r="W419" s="359"/>
      <c r="X419" s="359"/>
      <c r="Y419" s="359"/>
      <c r="Z419" s="359"/>
      <c r="AA419" s="359"/>
      <c r="AB419" s="359"/>
      <c r="AC419" s="359"/>
      <c r="AD419" s="359"/>
      <c r="AE419" s="37"/>
      <c r="AF419" s="70"/>
    </row>
    <row r="420" spans="1:36" ht="7" customHeight="1">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row>
    <row r="421" spans="1:36" ht="20.149999999999999" customHeight="1">
      <c r="A421" s="70"/>
      <c r="B421" s="392" t="s">
        <v>100</v>
      </c>
      <c r="C421" s="392"/>
      <c r="D421" s="392"/>
      <c r="E421" s="392"/>
      <c r="F421" s="392"/>
      <c r="G421" s="392"/>
      <c r="H421" s="392"/>
      <c r="I421" s="392"/>
      <c r="J421" s="392"/>
      <c r="K421" s="392"/>
      <c r="L421" s="392"/>
      <c r="M421" s="392"/>
      <c r="N421" s="392"/>
      <c r="O421" s="392"/>
      <c r="P421" s="392"/>
      <c r="Q421" s="393" t="s">
        <v>101</v>
      </c>
      <c r="R421" s="393"/>
      <c r="S421" s="393"/>
      <c r="T421" s="393"/>
      <c r="U421" s="393"/>
      <c r="V421" s="393"/>
      <c r="W421" s="364" t="s">
        <v>102</v>
      </c>
      <c r="X421" s="365"/>
      <c r="Y421" s="365"/>
      <c r="Z421" s="394" t="s">
        <v>99</v>
      </c>
      <c r="AA421" s="394"/>
      <c r="AB421" s="394"/>
      <c r="AC421" s="394"/>
      <c r="AD421" s="394"/>
      <c r="AE421" s="394"/>
      <c r="AF421" s="70"/>
    </row>
    <row r="422" spans="1:36" ht="20.149999999999999" customHeight="1">
      <c r="A422" s="70"/>
      <c r="B422" s="392"/>
      <c r="C422" s="392"/>
      <c r="D422" s="392"/>
      <c r="E422" s="392"/>
      <c r="F422" s="392"/>
      <c r="G422" s="392"/>
      <c r="H422" s="392"/>
      <c r="I422" s="392"/>
      <c r="J422" s="392"/>
      <c r="K422" s="392"/>
      <c r="L422" s="392"/>
      <c r="M422" s="392"/>
      <c r="N422" s="392"/>
      <c r="O422" s="392"/>
      <c r="P422" s="392"/>
      <c r="Q422" s="395" t="s">
        <v>97</v>
      </c>
      <c r="R422" s="395"/>
      <c r="S422" s="395"/>
      <c r="T422" s="395" t="s">
        <v>98</v>
      </c>
      <c r="U422" s="395"/>
      <c r="V422" s="395"/>
      <c r="W422" s="365"/>
      <c r="X422" s="365"/>
      <c r="Y422" s="365"/>
      <c r="Z422" s="395" t="s">
        <v>97</v>
      </c>
      <c r="AA422" s="395"/>
      <c r="AB422" s="395"/>
      <c r="AC422" s="395" t="s">
        <v>98</v>
      </c>
      <c r="AD422" s="395"/>
      <c r="AE422" s="395"/>
      <c r="AF422" s="70"/>
    </row>
    <row r="423" spans="1:36" ht="7" customHeight="1">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row>
    <row r="424" spans="1:36" ht="50.15" customHeight="1">
      <c r="A424" s="73"/>
      <c r="B424" s="296" t="s">
        <v>240</v>
      </c>
      <c r="C424" s="296"/>
      <c r="D424" s="296"/>
      <c r="E424" s="296"/>
      <c r="F424" s="296"/>
      <c r="G424" s="296"/>
      <c r="H424" s="296"/>
      <c r="I424" s="296"/>
      <c r="J424" s="296"/>
      <c r="K424" s="296"/>
      <c r="L424" s="296"/>
      <c r="M424" s="296"/>
      <c r="N424" s="296"/>
      <c r="O424" s="296"/>
      <c r="P424" s="296"/>
      <c r="Q424" s="426">
        <f>VLOOKUP($AG424,PriceList,3,FALSE)</f>
        <v>752.93</v>
      </c>
      <c r="R424" s="426"/>
      <c r="S424" s="426"/>
      <c r="T424" s="426">
        <f>VLOOKUP($AG424,PriceList,4,FALSE)</f>
        <v>903.51220000000001</v>
      </c>
      <c r="U424" s="426"/>
      <c r="V424" s="426"/>
      <c r="W424" s="389"/>
      <c r="X424" s="390"/>
      <c r="Y424" s="391"/>
      <c r="Z424" s="426">
        <f>Q424*W424</f>
        <v>0</v>
      </c>
      <c r="AA424" s="426"/>
      <c r="AB424" s="426"/>
      <c r="AC424" s="426">
        <f>T424*W424</f>
        <v>0</v>
      </c>
      <c r="AD424" s="426"/>
      <c r="AE424" s="426"/>
      <c r="AF424" s="70"/>
      <c r="AG424" s="77" t="s">
        <v>527</v>
      </c>
      <c r="AH424" s="83" t="s">
        <v>709</v>
      </c>
      <c r="AI424" s="83" t="b">
        <f>AND(W424&gt;0,AH424="Y")</f>
        <v>0</v>
      </c>
      <c r="AJ424" s="149" t="b">
        <f>OR(ISERROR(Q424),ISERROR(T424),ISERROR(Z424),ISERROR(AC424))</f>
        <v>0</v>
      </c>
    </row>
    <row r="425" spans="1:36" ht="5.15" customHeight="1">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row>
    <row r="426" spans="1:36" ht="5.15" customHeight="1">
      <c r="A426" s="70"/>
      <c r="B426" s="70"/>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0"/>
      <c r="AF426" s="70"/>
    </row>
    <row r="427" spans="1:36" ht="7" customHeight="1">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row>
    <row r="428" spans="1:36" ht="50.15" customHeight="1">
      <c r="A428" s="73"/>
      <c r="B428" s="296" t="s">
        <v>241</v>
      </c>
      <c r="C428" s="296"/>
      <c r="D428" s="296"/>
      <c r="E428" s="296"/>
      <c r="F428" s="296"/>
      <c r="G428" s="296"/>
      <c r="H428" s="296"/>
      <c r="I428" s="296"/>
      <c r="J428" s="296"/>
      <c r="K428" s="296"/>
      <c r="L428" s="296"/>
      <c r="M428" s="296"/>
      <c r="N428" s="296"/>
      <c r="O428" s="296"/>
      <c r="P428" s="296"/>
      <c r="Q428" s="426">
        <f>VLOOKUP($AG428,PriceList,3,FALSE)</f>
        <v>824</v>
      </c>
      <c r="R428" s="426"/>
      <c r="S428" s="426"/>
      <c r="T428" s="426">
        <f>VLOOKUP($AG428,PriceList,4,FALSE)</f>
        <v>988.8</v>
      </c>
      <c r="U428" s="426"/>
      <c r="V428" s="426"/>
      <c r="W428" s="389"/>
      <c r="X428" s="390"/>
      <c r="Y428" s="391"/>
      <c r="Z428" s="426">
        <f>Q428*W428</f>
        <v>0</v>
      </c>
      <c r="AA428" s="426"/>
      <c r="AB428" s="426"/>
      <c r="AC428" s="426">
        <f>T428*W428</f>
        <v>0</v>
      </c>
      <c r="AD428" s="426"/>
      <c r="AE428" s="426"/>
      <c r="AF428" s="70"/>
      <c r="AG428" s="77" t="s">
        <v>530</v>
      </c>
      <c r="AH428" s="83" t="s">
        <v>709</v>
      </c>
      <c r="AI428" s="83" t="b">
        <f>AND(W428&gt;0,AH428="Y")</f>
        <v>0</v>
      </c>
      <c r="AJ428" s="149" t="b">
        <f>OR(ISERROR(Q428),ISERROR(T428),ISERROR(Z428),ISERROR(AC428))</f>
        <v>0</v>
      </c>
    </row>
    <row r="429" spans="1:36" ht="5.15" customHeight="1">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row>
    <row r="430" spans="1:36" ht="5.15" customHeight="1">
      <c r="A430" s="70"/>
      <c r="B430" s="70"/>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0"/>
      <c r="AF430" s="70"/>
    </row>
    <row r="431" spans="1:36" ht="5.15" customHeight="1">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row>
    <row r="432" spans="1:36" ht="50.15" customHeight="1">
      <c r="A432" s="73"/>
      <c r="B432" s="296" t="s">
        <v>242</v>
      </c>
      <c r="C432" s="296"/>
      <c r="D432" s="296"/>
      <c r="E432" s="296"/>
      <c r="F432" s="296"/>
      <c r="G432" s="296"/>
      <c r="H432" s="296"/>
      <c r="I432" s="296"/>
      <c r="J432" s="296"/>
      <c r="K432" s="296"/>
      <c r="L432" s="296"/>
      <c r="M432" s="296"/>
      <c r="N432" s="296"/>
      <c r="O432" s="296"/>
      <c r="P432" s="296"/>
      <c r="Q432" s="426">
        <f>VLOOKUP($AG432,PriceList,3,FALSE)</f>
        <v>1215</v>
      </c>
      <c r="R432" s="426"/>
      <c r="S432" s="426"/>
      <c r="T432" s="426">
        <f>VLOOKUP($AG432,PriceList,4,FALSE)</f>
        <v>1458</v>
      </c>
      <c r="U432" s="426"/>
      <c r="V432" s="426"/>
      <c r="W432" s="389"/>
      <c r="X432" s="390"/>
      <c r="Y432" s="391"/>
      <c r="Z432" s="427">
        <f>Q432*W432</f>
        <v>0</v>
      </c>
      <c r="AA432" s="426"/>
      <c r="AB432" s="426"/>
      <c r="AC432" s="426">
        <f>T432*W432</f>
        <v>0</v>
      </c>
      <c r="AD432" s="426"/>
      <c r="AE432" s="426"/>
      <c r="AF432" s="70"/>
      <c r="AG432" s="77" t="s">
        <v>525</v>
      </c>
      <c r="AH432" s="83" t="s">
        <v>709</v>
      </c>
      <c r="AI432" s="83" t="b">
        <f>AND(W432&gt;0,AH432="Y")</f>
        <v>0</v>
      </c>
      <c r="AJ432" s="149" t="b">
        <f>OR(ISERROR(Q432),ISERROR(T432),ISERROR(Z432),ISERROR(AC432))</f>
        <v>0</v>
      </c>
    </row>
    <row r="433" spans="1:36" ht="5.15" customHeight="1">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row>
    <row r="434" spans="1:36" ht="5.15" customHeight="1">
      <c r="A434" s="70"/>
      <c r="B434" s="70"/>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0"/>
      <c r="AF434" s="70"/>
    </row>
    <row r="435" spans="1:36" ht="5.15" customHeight="1">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row>
    <row r="436" spans="1:36" ht="50.15" customHeight="1">
      <c r="A436" s="73"/>
      <c r="B436" s="296" t="s">
        <v>243</v>
      </c>
      <c r="C436" s="296"/>
      <c r="D436" s="296"/>
      <c r="E436" s="296"/>
      <c r="F436" s="296"/>
      <c r="G436" s="296"/>
      <c r="H436" s="296"/>
      <c r="I436" s="296"/>
      <c r="J436" s="296"/>
      <c r="K436" s="296"/>
      <c r="L436" s="296"/>
      <c r="M436" s="296"/>
      <c r="N436" s="296"/>
      <c r="O436" s="296"/>
      <c r="P436" s="296"/>
      <c r="Q436" s="426">
        <f>VLOOKUP($AG436,PriceList,3,FALSE)</f>
        <v>1506.89</v>
      </c>
      <c r="R436" s="426"/>
      <c r="S436" s="426"/>
      <c r="T436" s="426">
        <f>VLOOKUP($AG436,PriceList,4,FALSE)</f>
        <v>1808.268</v>
      </c>
      <c r="U436" s="426"/>
      <c r="V436" s="426"/>
      <c r="W436" s="389"/>
      <c r="X436" s="390"/>
      <c r="Y436" s="391"/>
      <c r="Z436" s="427">
        <f>Q436*W436</f>
        <v>0</v>
      </c>
      <c r="AA436" s="426"/>
      <c r="AB436" s="426"/>
      <c r="AC436" s="426">
        <f>T436*W436</f>
        <v>0</v>
      </c>
      <c r="AD436" s="426"/>
      <c r="AE436" s="426"/>
      <c r="AF436" s="70"/>
      <c r="AG436" s="77" t="s">
        <v>529</v>
      </c>
      <c r="AH436" s="83" t="s">
        <v>709</v>
      </c>
      <c r="AI436" s="83" t="b">
        <f>AND(W436&gt;0,AH436="Y")</f>
        <v>0</v>
      </c>
      <c r="AJ436" s="149" t="b">
        <f>OR(ISERROR(Q436),ISERROR(T436),ISERROR(Z436),ISERROR(AC436))</f>
        <v>0</v>
      </c>
    </row>
    <row r="437" spans="1:36" ht="5.15" customHeight="1">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row>
    <row r="438" spans="1:36" ht="5.15" customHeight="1">
      <c r="A438" s="70"/>
      <c r="B438" s="70"/>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0"/>
      <c r="AF438" s="70"/>
    </row>
    <row r="439" spans="1:36" ht="5.15" customHeight="1">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row>
    <row r="440" spans="1:36" ht="50.15" customHeight="1">
      <c r="A440" s="73"/>
      <c r="B440" s="296" t="s">
        <v>244</v>
      </c>
      <c r="C440" s="296"/>
      <c r="D440" s="296"/>
      <c r="E440" s="296"/>
      <c r="F440" s="296"/>
      <c r="G440" s="296"/>
      <c r="H440" s="296"/>
      <c r="I440" s="296"/>
      <c r="J440" s="296"/>
      <c r="K440" s="296"/>
      <c r="L440" s="296"/>
      <c r="M440" s="296"/>
      <c r="N440" s="296"/>
      <c r="O440" s="296"/>
      <c r="P440" s="296"/>
      <c r="Q440" s="426">
        <f>VLOOKUP($AG440,PriceList,3,FALSE)</f>
        <v>824</v>
      </c>
      <c r="R440" s="426"/>
      <c r="S440" s="426"/>
      <c r="T440" s="426">
        <f>VLOOKUP($AG440,PriceList,4,FALSE)</f>
        <v>988.8</v>
      </c>
      <c r="U440" s="426"/>
      <c r="V440" s="426"/>
      <c r="W440" s="389"/>
      <c r="X440" s="390"/>
      <c r="Y440" s="391"/>
      <c r="Z440" s="427">
        <f>Q440*W440</f>
        <v>0</v>
      </c>
      <c r="AA440" s="426"/>
      <c r="AB440" s="426"/>
      <c r="AC440" s="426">
        <f>T440*W440</f>
        <v>0</v>
      </c>
      <c r="AD440" s="426"/>
      <c r="AE440" s="426"/>
      <c r="AF440" s="70"/>
      <c r="AG440" s="77" t="s">
        <v>528</v>
      </c>
      <c r="AH440" s="83" t="s">
        <v>709</v>
      </c>
      <c r="AI440" s="83" t="b">
        <f>AND(W440&gt;0,AH440="Y")</f>
        <v>0</v>
      </c>
      <c r="AJ440" s="149" t="b">
        <f>OR(ISERROR(Q440),ISERROR(T440),ISERROR(Z440),ISERROR(AC440))</f>
        <v>0</v>
      </c>
    </row>
    <row r="441" spans="1:36" ht="5.15" customHeight="1">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row>
    <row r="442" spans="1:36" ht="5.15" customHeight="1">
      <c r="A442" s="70"/>
      <c r="B442" s="70"/>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0"/>
      <c r="AF442" s="70"/>
    </row>
    <row r="443" spans="1:36" ht="5.15" customHeight="1">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row>
    <row r="444" spans="1:36" ht="20.149999999999999" customHeight="1">
      <c r="A444" s="73"/>
      <c r="B444" s="324" t="s">
        <v>132</v>
      </c>
      <c r="C444" s="324"/>
      <c r="D444" s="324"/>
      <c r="E444" s="324"/>
      <c r="F444" s="324"/>
      <c r="G444" s="324"/>
      <c r="H444" s="324"/>
      <c r="I444" s="324"/>
      <c r="J444" s="324"/>
      <c r="K444" s="324"/>
      <c r="L444" s="324"/>
      <c r="M444" s="324"/>
      <c r="N444" s="324"/>
      <c r="O444" s="324"/>
      <c r="P444" s="324"/>
      <c r="Q444" s="426">
        <f>VLOOKUP($AG444,PriceList,3,FALSE)</f>
        <v>418.18</v>
      </c>
      <c r="R444" s="426"/>
      <c r="S444" s="426"/>
      <c r="T444" s="426">
        <f>VLOOKUP($AG444,PriceList,4,FALSE)</f>
        <v>501.81599999999997</v>
      </c>
      <c r="U444" s="426"/>
      <c r="V444" s="426"/>
      <c r="W444" s="389"/>
      <c r="X444" s="390"/>
      <c r="Y444" s="391"/>
      <c r="Z444" s="427">
        <f>Q444*W444</f>
        <v>0</v>
      </c>
      <c r="AA444" s="426"/>
      <c r="AB444" s="426"/>
      <c r="AC444" s="426">
        <f>T444*W444</f>
        <v>0</v>
      </c>
      <c r="AD444" s="426"/>
      <c r="AE444" s="426"/>
      <c r="AF444" s="70"/>
      <c r="AG444" s="77" t="s">
        <v>531</v>
      </c>
      <c r="AH444" s="83" t="s">
        <v>709</v>
      </c>
      <c r="AI444" s="83" t="b">
        <f>AND(W444&gt;0,AH444="Y")</f>
        <v>0</v>
      </c>
      <c r="AJ444" s="149" t="b">
        <f>OR(ISERROR(Q444),ISERROR(T444),ISERROR(Z444),ISERROR(AC444))</f>
        <v>0</v>
      </c>
    </row>
    <row r="445" spans="1:36" ht="5.15" customHeight="1">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row>
    <row r="446" spans="1:36" ht="5.15" customHeight="1">
      <c r="A446" s="70"/>
      <c r="B446" s="70"/>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0"/>
      <c r="AF446" s="70"/>
    </row>
    <row r="447" spans="1:36" ht="5.15" customHeight="1">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row>
    <row r="448" spans="1:36" ht="20.149999999999999" customHeight="1">
      <c r="A448" s="73"/>
      <c r="B448" s="324" t="s">
        <v>133</v>
      </c>
      <c r="C448" s="324"/>
      <c r="D448" s="324"/>
      <c r="E448" s="324"/>
      <c r="F448" s="324"/>
      <c r="G448" s="324"/>
      <c r="H448" s="324"/>
      <c r="I448" s="324"/>
      <c r="J448" s="324"/>
      <c r="K448" s="324"/>
      <c r="L448" s="324"/>
      <c r="M448" s="324"/>
      <c r="N448" s="324"/>
      <c r="O448" s="324"/>
      <c r="P448" s="324"/>
      <c r="Q448" s="426">
        <f>VLOOKUP($AG448,PriceList,3,FALSE)</f>
        <v>418.18</v>
      </c>
      <c r="R448" s="426"/>
      <c r="S448" s="426"/>
      <c r="T448" s="426">
        <f>VLOOKUP($AG448,PriceList,4,FALSE)</f>
        <v>501.81599999999997</v>
      </c>
      <c r="U448" s="426"/>
      <c r="V448" s="426"/>
      <c r="W448" s="389"/>
      <c r="X448" s="390"/>
      <c r="Y448" s="391"/>
      <c r="Z448" s="427">
        <f>Q448*W448</f>
        <v>0</v>
      </c>
      <c r="AA448" s="426"/>
      <c r="AB448" s="426"/>
      <c r="AC448" s="426">
        <f>T448*W448</f>
        <v>0</v>
      </c>
      <c r="AD448" s="426"/>
      <c r="AE448" s="426"/>
      <c r="AF448" s="70"/>
      <c r="AG448" s="77" t="s">
        <v>526</v>
      </c>
      <c r="AH448" s="83" t="s">
        <v>709</v>
      </c>
      <c r="AI448" s="83" t="b">
        <f>AND(W448&gt;0,AH448="Y")</f>
        <v>0</v>
      </c>
      <c r="AJ448" s="149" t="b">
        <f>OR(ISERROR(Q448),ISERROR(T448),ISERROR(Z448),ISERROR(AC448))</f>
        <v>0</v>
      </c>
    </row>
    <row r="449" spans="1:36" ht="5.15" customHeight="1">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row>
    <row r="450" spans="1:36" ht="5.15" customHeight="1">
      <c r="A450" s="70"/>
      <c r="B450" s="70"/>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0"/>
      <c r="AF450" s="70"/>
    </row>
    <row r="451" spans="1:36" ht="5.15" customHeight="1">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row>
    <row r="452" spans="1:36" ht="40" customHeight="1">
      <c r="A452" s="73"/>
      <c r="B452" s="296" t="s">
        <v>131</v>
      </c>
      <c r="C452" s="296"/>
      <c r="D452" s="296"/>
      <c r="E452" s="296"/>
      <c r="F452" s="296"/>
      <c r="G452" s="296"/>
      <c r="H452" s="296"/>
      <c r="I452" s="296"/>
      <c r="J452" s="296"/>
      <c r="K452" s="296"/>
      <c r="L452" s="296"/>
      <c r="M452" s="296"/>
      <c r="N452" s="296"/>
      <c r="O452" s="296"/>
      <c r="P452" s="296"/>
      <c r="Q452" s="426">
        <f>VLOOKUP($AG452,PriceList,3,FALSE)</f>
        <v>71.069999999999993</v>
      </c>
      <c r="R452" s="426"/>
      <c r="S452" s="426"/>
      <c r="T452" s="426">
        <f>VLOOKUP($AG452,PriceList,4,FALSE)</f>
        <v>85.284000000000006</v>
      </c>
      <c r="U452" s="426"/>
      <c r="V452" s="426"/>
      <c r="W452" s="389"/>
      <c r="X452" s="390"/>
      <c r="Y452" s="391"/>
      <c r="Z452" s="427">
        <f>Q452*W452</f>
        <v>0</v>
      </c>
      <c r="AA452" s="426"/>
      <c r="AB452" s="426"/>
      <c r="AC452" s="426">
        <f>T452*W452</f>
        <v>0</v>
      </c>
      <c r="AD452" s="426"/>
      <c r="AE452" s="426"/>
      <c r="AF452" s="70"/>
      <c r="AG452" s="77" t="s">
        <v>524</v>
      </c>
      <c r="AH452" s="83" t="s">
        <v>709</v>
      </c>
      <c r="AI452" s="83" t="b">
        <f>AND(W452&gt;0,AH452="Y")</f>
        <v>0</v>
      </c>
      <c r="AJ452" s="149" t="b">
        <f>OR(ISERROR(Q452),ISERROR(T452),ISERROR(Z452),ISERROR(AC452))</f>
        <v>0</v>
      </c>
    </row>
    <row r="453" spans="1:36" ht="5.15" customHeight="1">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row>
    <row r="454" spans="1:36" ht="5.15" customHeight="1">
      <c r="A454" s="70"/>
      <c r="B454" s="70"/>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0"/>
      <c r="AF454" s="70"/>
    </row>
    <row r="455" spans="1:36" ht="5.15" customHeight="1">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row>
    <row r="456" spans="1:36" ht="40" customHeight="1">
      <c r="A456" s="73"/>
      <c r="B456" s="296" t="s">
        <v>130</v>
      </c>
      <c r="C456" s="296"/>
      <c r="D456" s="296"/>
      <c r="E456" s="296"/>
      <c r="F456" s="296"/>
      <c r="G456" s="296"/>
      <c r="H456" s="296"/>
      <c r="I456" s="296"/>
      <c r="J456" s="296"/>
      <c r="K456" s="296"/>
      <c r="L456" s="296"/>
      <c r="M456" s="296"/>
      <c r="N456" s="296"/>
      <c r="O456" s="296"/>
      <c r="P456" s="296"/>
      <c r="Q456" s="426">
        <f>VLOOKUP($AG456,PriceList,3,FALSE)</f>
        <v>71.069999999999993</v>
      </c>
      <c r="R456" s="426"/>
      <c r="S456" s="426"/>
      <c r="T456" s="426">
        <f>VLOOKUP($AG456,PriceList,4,FALSE)</f>
        <v>82.711100000000002</v>
      </c>
      <c r="U456" s="426"/>
      <c r="V456" s="426"/>
      <c r="W456" s="389"/>
      <c r="X456" s="390"/>
      <c r="Y456" s="391"/>
      <c r="Z456" s="427">
        <f>Q456*W456</f>
        <v>0</v>
      </c>
      <c r="AA456" s="426"/>
      <c r="AB456" s="426"/>
      <c r="AC456" s="426">
        <f>T456*W456</f>
        <v>0</v>
      </c>
      <c r="AD456" s="426"/>
      <c r="AE456" s="426"/>
      <c r="AF456" s="70"/>
      <c r="AG456" s="77" t="s">
        <v>523</v>
      </c>
      <c r="AH456" s="83" t="s">
        <v>709</v>
      </c>
      <c r="AI456" s="83" t="b">
        <f>AND(W456&gt;0,AH456="Y")</f>
        <v>0</v>
      </c>
      <c r="AJ456" s="149" t="b">
        <f>OR(ISERROR(Q456),ISERROR(T456),ISERROR(Z456),ISERROR(AC456))</f>
        <v>0</v>
      </c>
    </row>
    <row r="457" spans="1:36" ht="5.15" customHeight="1">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row>
    <row r="458" spans="1:36" ht="5.15" customHeight="1">
      <c r="A458" s="70"/>
      <c r="B458" s="70"/>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0"/>
      <c r="AF458" s="70"/>
    </row>
    <row r="459" spans="1:36" ht="10" customHeight="1" thickBot="1">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row>
    <row r="460" spans="1:36" ht="25" customHeight="1" thickBot="1">
      <c r="A460" s="70"/>
      <c r="B460" s="332" t="s">
        <v>134</v>
      </c>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33"/>
      <c r="AB460" s="333"/>
      <c r="AC460" s="333"/>
      <c r="AD460" s="333"/>
      <c r="AE460" s="334"/>
      <c r="AF460" s="70"/>
    </row>
    <row r="461" spans="1:36" ht="7" customHeight="1">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row>
    <row r="462" spans="1:36" ht="40" customHeight="1">
      <c r="A462" s="73"/>
      <c r="B462" s="37"/>
      <c r="C462" s="377" t="s">
        <v>135</v>
      </c>
      <c r="D462" s="359"/>
      <c r="E462" s="359"/>
      <c r="F462" s="359"/>
      <c r="G462" s="359"/>
      <c r="H462" s="359"/>
      <c r="I462" s="359"/>
      <c r="J462" s="359"/>
      <c r="K462" s="359"/>
      <c r="L462" s="359"/>
      <c r="M462" s="359"/>
      <c r="N462" s="359"/>
      <c r="O462" s="359"/>
      <c r="P462" s="359"/>
      <c r="Q462" s="359"/>
      <c r="R462" s="359"/>
      <c r="S462" s="359"/>
      <c r="T462" s="359"/>
      <c r="U462" s="359"/>
      <c r="V462" s="359"/>
      <c r="W462" s="359"/>
      <c r="X462" s="359"/>
      <c r="Y462" s="359"/>
      <c r="Z462" s="359"/>
      <c r="AA462" s="359"/>
      <c r="AB462" s="359"/>
      <c r="AC462" s="359"/>
      <c r="AD462" s="359"/>
      <c r="AE462" s="37"/>
      <c r="AF462" s="70"/>
    </row>
    <row r="463" spans="1:36" ht="7" customHeight="1">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row>
    <row r="464" spans="1:36" ht="20.149999999999999" customHeight="1">
      <c r="A464" s="70"/>
      <c r="B464" s="392" t="s">
        <v>100</v>
      </c>
      <c r="C464" s="392"/>
      <c r="D464" s="392"/>
      <c r="E464" s="392"/>
      <c r="F464" s="392"/>
      <c r="G464" s="392"/>
      <c r="H464" s="392"/>
      <c r="I464" s="392"/>
      <c r="J464" s="392"/>
      <c r="K464" s="392"/>
      <c r="L464" s="392"/>
      <c r="M464" s="392"/>
      <c r="N464" s="392"/>
      <c r="O464" s="392"/>
      <c r="P464" s="392"/>
      <c r="Q464" s="393" t="s">
        <v>101</v>
      </c>
      <c r="R464" s="393"/>
      <c r="S464" s="393"/>
      <c r="T464" s="393"/>
      <c r="U464" s="393"/>
      <c r="V464" s="393"/>
      <c r="W464" s="364" t="s">
        <v>102</v>
      </c>
      <c r="X464" s="365"/>
      <c r="Y464" s="365"/>
      <c r="Z464" s="394" t="s">
        <v>99</v>
      </c>
      <c r="AA464" s="394"/>
      <c r="AB464" s="394"/>
      <c r="AC464" s="394"/>
      <c r="AD464" s="394"/>
      <c r="AE464" s="394"/>
      <c r="AF464" s="70"/>
    </row>
    <row r="465" spans="1:36" ht="20.149999999999999" customHeight="1">
      <c r="A465" s="70"/>
      <c r="B465" s="392"/>
      <c r="C465" s="392"/>
      <c r="D465" s="392"/>
      <c r="E465" s="392"/>
      <c r="F465" s="392"/>
      <c r="G465" s="392"/>
      <c r="H465" s="392"/>
      <c r="I465" s="392"/>
      <c r="J465" s="392"/>
      <c r="K465" s="392"/>
      <c r="L465" s="392"/>
      <c r="M465" s="392"/>
      <c r="N465" s="392"/>
      <c r="O465" s="392"/>
      <c r="P465" s="392"/>
      <c r="Q465" s="395" t="s">
        <v>97</v>
      </c>
      <c r="R465" s="395"/>
      <c r="S465" s="395"/>
      <c r="T465" s="395" t="s">
        <v>98</v>
      </c>
      <c r="U465" s="395"/>
      <c r="V465" s="395"/>
      <c r="W465" s="365"/>
      <c r="X465" s="365"/>
      <c r="Y465" s="365"/>
      <c r="Z465" s="395" t="s">
        <v>97</v>
      </c>
      <c r="AA465" s="395"/>
      <c r="AB465" s="395"/>
      <c r="AC465" s="395" t="s">
        <v>98</v>
      </c>
      <c r="AD465" s="395"/>
      <c r="AE465" s="395"/>
      <c r="AF465" s="70"/>
    </row>
    <row r="466" spans="1:36" ht="7" customHeight="1">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row>
    <row r="467" spans="1:36" ht="20.149999999999999" customHeight="1">
      <c r="A467" s="73"/>
      <c r="B467" s="324" t="s">
        <v>134</v>
      </c>
      <c r="C467" s="324"/>
      <c r="D467" s="324"/>
      <c r="E467" s="324"/>
      <c r="F467" s="324"/>
      <c r="G467" s="324"/>
      <c r="H467" s="324"/>
      <c r="I467" s="324"/>
      <c r="J467" s="324"/>
      <c r="K467" s="324"/>
      <c r="L467" s="324"/>
      <c r="M467" s="324"/>
      <c r="N467" s="324"/>
      <c r="O467" s="324"/>
      <c r="P467" s="324"/>
      <c r="Q467" s="426">
        <f>VLOOKUP($AG467,PriceList,3,FALSE)</f>
        <v>752.93</v>
      </c>
      <c r="R467" s="426"/>
      <c r="S467" s="426"/>
      <c r="T467" s="426">
        <f>VLOOKUP($AG467,PriceList,4,FALSE)</f>
        <v>903.51599999999996</v>
      </c>
      <c r="U467" s="426"/>
      <c r="V467" s="426"/>
      <c r="W467" s="389"/>
      <c r="X467" s="390"/>
      <c r="Y467" s="391"/>
      <c r="Z467" s="427">
        <f>Q467*W467</f>
        <v>0</v>
      </c>
      <c r="AA467" s="426"/>
      <c r="AB467" s="426"/>
      <c r="AC467" s="426">
        <f>T467*W467</f>
        <v>0</v>
      </c>
      <c r="AD467" s="426"/>
      <c r="AE467" s="426"/>
      <c r="AF467" s="70"/>
      <c r="AG467" s="77" t="s">
        <v>533</v>
      </c>
      <c r="AH467" s="83" t="s">
        <v>709</v>
      </c>
      <c r="AI467" s="83" t="b">
        <f>AND(W467&gt;0,AH467="Y")</f>
        <v>0</v>
      </c>
      <c r="AJ467" s="149" t="b">
        <f>OR(ISERROR(Q467),ISERROR(T467),ISERROR(Z467),ISERROR(AC467))</f>
        <v>0</v>
      </c>
    </row>
    <row r="468" spans="1:36" ht="5.15" customHeight="1">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row>
    <row r="469" spans="1:36" ht="5.15" customHeight="1">
      <c r="A469" s="70"/>
      <c r="B469" s="70"/>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0"/>
      <c r="AF469" s="70"/>
    </row>
    <row r="470" spans="1:36" ht="5.15" customHeight="1">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row>
    <row r="471" spans="1:36" ht="40" customHeight="1">
      <c r="A471" s="73"/>
      <c r="B471" s="296" t="s">
        <v>136</v>
      </c>
      <c r="C471" s="296"/>
      <c r="D471" s="296"/>
      <c r="E471" s="296"/>
      <c r="F471" s="296"/>
      <c r="G471" s="296"/>
      <c r="H471" s="296"/>
      <c r="I471" s="296"/>
      <c r="J471" s="296"/>
      <c r="K471" s="296"/>
      <c r="L471" s="296"/>
      <c r="M471" s="296"/>
      <c r="N471" s="296"/>
      <c r="O471" s="296"/>
      <c r="P471" s="296"/>
      <c r="Q471" s="426">
        <f>VLOOKUP($AG471,PriceList,3,FALSE)</f>
        <v>169.95</v>
      </c>
      <c r="R471" s="426"/>
      <c r="S471" s="426"/>
      <c r="T471" s="426">
        <f>VLOOKUP($AG471,PriceList,4,FALSE)</f>
        <v>203.94</v>
      </c>
      <c r="U471" s="426"/>
      <c r="V471" s="426"/>
      <c r="W471" s="389"/>
      <c r="X471" s="390"/>
      <c r="Y471" s="391"/>
      <c r="Z471" s="427">
        <f>Q471*W471</f>
        <v>0</v>
      </c>
      <c r="AA471" s="426"/>
      <c r="AB471" s="426"/>
      <c r="AC471" s="426">
        <f>T471*W471</f>
        <v>0</v>
      </c>
      <c r="AD471" s="426"/>
      <c r="AE471" s="426"/>
      <c r="AF471" s="70"/>
      <c r="AG471" s="77" t="s">
        <v>532</v>
      </c>
      <c r="AH471" s="83" t="s">
        <v>709</v>
      </c>
      <c r="AI471" s="83" t="b">
        <f>AND(W471&gt;0,AH471="Y")</f>
        <v>0</v>
      </c>
      <c r="AJ471" s="149" t="b">
        <f>OR(ISERROR(Q471),ISERROR(T471),ISERROR(Z471),ISERROR(AC471))</f>
        <v>0</v>
      </c>
    </row>
    <row r="472" spans="1:36" ht="5.15" customHeight="1">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row>
    <row r="473" spans="1:36" ht="20.149999999999999" customHeight="1">
      <c r="A473" s="339">
        <f>A409+1</f>
        <v>7</v>
      </c>
      <c r="B473" s="339"/>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4"/>
      <c r="AE473" s="7"/>
      <c r="AF473" s="7"/>
    </row>
    <row r="474" spans="1:36" ht="10" customHeight="1" thickBot="1">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row>
    <row r="475" spans="1:36" ht="25" customHeight="1" thickBot="1">
      <c r="A475" s="70"/>
      <c r="B475" s="332" t="s">
        <v>138</v>
      </c>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c r="AD475" s="333"/>
      <c r="AE475" s="334"/>
      <c r="AF475" s="70"/>
    </row>
    <row r="476" spans="1:36" ht="7" customHeight="1">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row>
    <row r="477" spans="1:36" ht="40" customHeight="1">
      <c r="A477" s="73"/>
      <c r="B477" s="37"/>
      <c r="C477" s="377" t="s">
        <v>139</v>
      </c>
      <c r="D477" s="359"/>
      <c r="E477" s="359"/>
      <c r="F477" s="359"/>
      <c r="G477" s="359"/>
      <c r="H477" s="359"/>
      <c r="I477" s="359"/>
      <c r="J477" s="359"/>
      <c r="K477" s="359"/>
      <c r="L477" s="359"/>
      <c r="M477" s="359"/>
      <c r="N477" s="359"/>
      <c r="O477" s="359"/>
      <c r="P477" s="359"/>
      <c r="Q477" s="359"/>
      <c r="R477" s="359"/>
      <c r="S477" s="359"/>
      <c r="T477" s="359"/>
      <c r="U477" s="359"/>
      <c r="V477" s="359"/>
      <c r="W477" s="359"/>
      <c r="X477" s="359"/>
      <c r="Y477" s="359"/>
      <c r="Z477" s="359"/>
      <c r="AA477" s="359"/>
      <c r="AB477" s="359"/>
      <c r="AC477" s="359"/>
      <c r="AD477" s="359"/>
      <c r="AE477" s="37"/>
      <c r="AF477" s="70"/>
    </row>
    <row r="478" spans="1:36" ht="7" customHeight="1">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row>
    <row r="479" spans="1:36" ht="20.149999999999999" customHeight="1">
      <c r="A479" s="70"/>
      <c r="B479" s="392" t="s">
        <v>100</v>
      </c>
      <c r="C479" s="392"/>
      <c r="D479" s="392"/>
      <c r="E479" s="392"/>
      <c r="F479" s="392"/>
      <c r="G479" s="392"/>
      <c r="H479" s="392"/>
      <c r="I479" s="392"/>
      <c r="J479" s="392"/>
      <c r="K479" s="392"/>
      <c r="L479" s="392"/>
      <c r="M479" s="392"/>
      <c r="N479" s="392"/>
      <c r="O479" s="392"/>
      <c r="P479" s="392"/>
      <c r="Q479" s="393" t="s">
        <v>101</v>
      </c>
      <c r="R479" s="393"/>
      <c r="S479" s="393"/>
      <c r="T479" s="393"/>
      <c r="U479" s="393"/>
      <c r="V479" s="393"/>
      <c r="W479" s="364" t="s">
        <v>102</v>
      </c>
      <c r="X479" s="365"/>
      <c r="Y479" s="365"/>
      <c r="Z479" s="394" t="s">
        <v>99</v>
      </c>
      <c r="AA479" s="394"/>
      <c r="AB479" s="394"/>
      <c r="AC479" s="394"/>
      <c r="AD479" s="394"/>
      <c r="AE479" s="394"/>
      <c r="AF479" s="70"/>
    </row>
    <row r="480" spans="1:36" ht="20.149999999999999" customHeight="1">
      <c r="A480" s="70"/>
      <c r="B480" s="392"/>
      <c r="C480" s="392"/>
      <c r="D480" s="392"/>
      <c r="E480" s="392"/>
      <c r="F480" s="392"/>
      <c r="G480" s="392"/>
      <c r="H480" s="392"/>
      <c r="I480" s="392"/>
      <c r="J480" s="392"/>
      <c r="K480" s="392"/>
      <c r="L480" s="392"/>
      <c r="M480" s="392"/>
      <c r="N480" s="392"/>
      <c r="O480" s="392"/>
      <c r="P480" s="392"/>
      <c r="Q480" s="395" t="s">
        <v>97</v>
      </c>
      <c r="R480" s="395"/>
      <c r="S480" s="395"/>
      <c r="T480" s="395" t="s">
        <v>98</v>
      </c>
      <c r="U480" s="395"/>
      <c r="V480" s="395"/>
      <c r="W480" s="365"/>
      <c r="X480" s="365"/>
      <c r="Y480" s="365"/>
      <c r="Z480" s="395" t="s">
        <v>97</v>
      </c>
      <c r="AA480" s="395"/>
      <c r="AB480" s="395"/>
      <c r="AC480" s="395" t="s">
        <v>98</v>
      </c>
      <c r="AD480" s="395"/>
      <c r="AE480" s="395"/>
      <c r="AF480" s="70"/>
    </row>
    <row r="481" spans="1:36" ht="7" customHeight="1">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row>
    <row r="482" spans="1:36" ht="20.149999999999999" customHeight="1">
      <c r="A482" s="73"/>
      <c r="B482" s="324" t="s">
        <v>137</v>
      </c>
      <c r="C482" s="324"/>
      <c r="D482" s="324"/>
      <c r="E482" s="324"/>
      <c r="F482" s="324"/>
      <c r="G482" s="324"/>
      <c r="H482" s="324"/>
      <c r="I482" s="324"/>
      <c r="J482" s="324"/>
      <c r="K482" s="324"/>
      <c r="L482" s="324"/>
      <c r="M482" s="324"/>
      <c r="N482" s="324"/>
      <c r="O482" s="324"/>
      <c r="P482" s="324"/>
      <c r="Q482" s="426">
        <f>VLOOKUP($AG482,PriceList,3,FALSE)</f>
        <v>752.93</v>
      </c>
      <c r="R482" s="426"/>
      <c r="S482" s="426"/>
      <c r="T482" s="426">
        <f>VLOOKUP($AG482,PriceList,4,FALSE)</f>
        <v>903.51599999999996</v>
      </c>
      <c r="U482" s="426"/>
      <c r="V482" s="426"/>
      <c r="W482" s="389"/>
      <c r="X482" s="390"/>
      <c r="Y482" s="391"/>
      <c r="Z482" s="427">
        <f>Q482*W482</f>
        <v>0</v>
      </c>
      <c r="AA482" s="426"/>
      <c r="AB482" s="426"/>
      <c r="AC482" s="426">
        <f>T482*W482</f>
        <v>0</v>
      </c>
      <c r="AD482" s="426"/>
      <c r="AE482" s="426"/>
      <c r="AF482" s="70"/>
      <c r="AG482" s="77" t="s">
        <v>536</v>
      </c>
      <c r="AH482" s="83" t="s">
        <v>709</v>
      </c>
      <c r="AI482" s="83" t="b">
        <f>AND(W482&gt;0,AH482="Y")</f>
        <v>0</v>
      </c>
      <c r="AJ482" s="149" t="b">
        <f>OR(ISERROR(Q482),ISERROR(T482),ISERROR(Z482),ISERROR(AC482))</f>
        <v>0</v>
      </c>
    </row>
    <row r="483" spans="1:36" ht="5.15" customHeight="1">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row>
    <row r="484" spans="1:36" ht="5.15" customHeight="1">
      <c r="A484" s="70"/>
      <c r="B484" s="70"/>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0"/>
      <c r="AF484" s="70"/>
    </row>
    <row r="485" spans="1:36" ht="5.15" customHeight="1">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row>
    <row r="486" spans="1:36" ht="40" customHeight="1">
      <c r="A486" s="73"/>
      <c r="B486" s="296" t="s">
        <v>701</v>
      </c>
      <c r="C486" s="296"/>
      <c r="D486" s="296"/>
      <c r="E486" s="296"/>
      <c r="F486" s="296"/>
      <c r="G486" s="296"/>
      <c r="H486" s="296"/>
      <c r="I486" s="296"/>
      <c r="J486" s="296"/>
      <c r="K486" s="296"/>
      <c r="L486" s="296"/>
      <c r="M486" s="296"/>
      <c r="N486" s="296"/>
      <c r="O486" s="296"/>
      <c r="P486" s="296"/>
      <c r="Q486" s="426">
        <f>VLOOKUP($AG486,PriceList,3,FALSE)</f>
        <v>169.95</v>
      </c>
      <c r="R486" s="426"/>
      <c r="S486" s="426"/>
      <c r="T486" s="426">
        <f>VLOOKUP($AG486,PriceList,4,FALSE)</f>
        <v>203.94</v>
      </c>
      <c r="U486" s="426"/>
      <c r="V486" s="426"/>
      <c r="W486" s="389"/>
      <c r="X486" s="390"/>
      <c r="Y486" s="391"/>
      <c r="Z486" s="427">
        <f>Q486*W486</f>
        <v>0</v>
      </c>
      <c r="AA486" s="426"/>
      <c r="AB486" s="426"/>
      <c r="AC486" s="426">
        <f>T486*W486</f>
        <v>0</v>
      </c>
      <c r="AD486" s="426"/>
      <c r="AE486" s="426"/>
      <c r="AF486" s="70"/>
      <c r="AG486" s="77" t="s">
        <v>534</v>
      </c>
      <c r="AH486" s="83" t="s">
        <v>709</v>
      </c>
      <c r="AI486" s="83" t="b">
        <f>AND(W486&gt;0,AH486="Y")</f>
        <v>0</v>
      </c>
      <c r="AJ486" s="149" t="b">
        <f>OR(ISERROR(Q486),ISERROR(T486),ISERROR(Z486),ISERROR(AC486))</f>
        <v>0</v>
      </c>
    </row>
    <row r="487" spans="1:36" ht="7" customHeight="1">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row>
    <row r="488" spans="1:36" ht="5.15" customHeight="1">
      <c r="A488" s="70"/>
      <c r="B488" s="70"/>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0"/>
      <c r="AF488" s="70"/>
    </row>
    <row r="489" spans="1:36" ht="5.15" customHeight="1">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row>
    <row r="490" spans="1:36" ht="20.149999999999999" customHeight="1">
      <c r="A490" s="73"/>
      <c r="B490" s="296" t="s">
        <v>140</v>
      </c>
      <c r="C490" s="296"/>
      <c r="D490" s="296"/>
      <c r="E490" s="296"/>
      <c r="F490" s="296"/>
      <c r="G490" s="296"/>
      <c r="H490" s="296"/>
      <c r="I490" s="296"/>
      <c r="J490" s="296"/>
      <c r="K490" s="296"/>
      <c r="L490" s="296"/>
      <c r="M490" s="296"/>
      <c r="N490" s="296"/>
      <c r="O490" s="296"/>
      <c r="P490" s="296"/>
      <c r="Q490" s="426">
        <f>VLOOKUP($AG490,PriceList,3,FALSE)</f>
        <v>78.28</v>
      </c>
      <c r="R490" s="426"/>
      <c r="S490" s="426"/>
      <c r="T490" s="426">
        <f>VLOOKUP($AG490,PriceList,4,FALSE)</f>
        <v>78.28</v>
      </c>
      <c r="U490" s="426"/>
      <c r="V490" s="426"/>
      <c r="W490" s="389"/>
      <c r="X490" s="390"/>
      <c r="Y490" s="391"/>
      <c r="Z490" s="427">
        <f>Q490*W490</f>
        <v>0</v>
      </c>
      <c r="AA490" s="426"/>
      <c r="AB490" s="426"/>
      <c r="AC490" s="426">
        <f>T490*W490</f>
        <v>0</v>
      </c>
      <c r="AD490" s="426"/>
      <c r="AE490" s="426"/>
      <c r="AF490" s="70"/>
      <c r="AG490" s="77" t="s">
        <v>535</v>
      </c>
      <c r="AI490" s="83" t="b">
        <f>AND(W490&gt;0,AH490="Y")</f>
        <v>0</v>
      </c>
      <c r="AJ490" s="149" t="b">
        <f>OR(ISERROR(Q490),ISERROR(T490),ISERROR(Z490),ISERROR(AC490))</f>
        <v>0</v>
      </c>
    </row>
    <row r="491" spans="1:36" ht="10" customHeight="1">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row>
    <row r="492" spans="1:36" ht="20.149999999999999" customHeight="1">
      <c r="A492" s="339">
        <f>A473+1</f>
        <v>8</v>
      </c>
      <c r="B492" s="339"/>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4"/>
      <c r="AE492" s="7"/>
      <c r="AF492" s="7"/>
    </row>
    <row r="493" spans="1:36" ht="10" customHeight="1">
      <c r="A493" s="73"/>
      <c r="B493" s="9"/>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c r="AF493" s="70"/>
    </row>
    <row r="494" spans="1:36" ht="10" customHeight="1">
      <c r="A494" s="70"/>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70"/>
    </row>
    <row r="495" spans="1:36" ht="20.149999999999999" customHeight="1">
      <c r="A495" s="70"/>
      <c r="B495" s="8"/>
      <c r="C495" s="335" t="s">
        <v>23</v>
      </c>
      <c r="D495" s="335"/>
      <c r="E495" s="335"/>
      <c r="F495" s="335"/>
      <c r="G495" s="335"/>
      <c r="H495" s="335"/>
      <c r="I495" s="335"/>
      <c r="J495" s="335"/>
      <c r="K495" s="335"/>
      <c r="L495" s="335"/>
      <c r="M495" s="335"/>
      <c r="N495" s="335"/>
      <c r="O495" s="335"/>
      <c r="P495" s="335"/>
      <c r="Q495" s="335"/>
      <c r="R495" s="335"/>
      <c r="S495" s="335"/>
      <c r="T495" s="335"/>
      <c r="U495" s="335"/>
      <c r="V495" s="335"/>
      <c r="W495" s="335"/>
      <c r="X495" s="335"/>
      <c r="Y495" s="335"/>
      <c r="Z495" s="335"/>
      <c r="AA495" s="335"/>
      <c r="AB495" s="335"/>
      <c r="AC495" s="335"/>
      <c r="AD495" s="335"/>
      <c r="AE495" s="8"/>
      <c r="AF495" s="70"/>
      <c r="AJ495" s="149" t="b">
        <f>IF(COUNTIF(AJ500:AJ530,TRUE)&gt;0,TRUE,FALSE)</f>
        <v>0</v>
      </c>
    </row>
    <row r="496" spans="1:36" ht="10" customHeight="1">
      <c r="A496" s="70"/>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70"/>
    </row>
    <row r="497" spans="1:36" ht="7" customHeight="1">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row>
    <row r="498" spans="1:36" ht="130" customHeight="1">
      <c r="A498" s="73"/>
      <c r="B498" s="360" t="s">
        <v>141</v>
      </c>
      <c r="C498" s="360"/>
      <c r="D498" s="360"/>
      <c r="E498" s="360"/>
      <c r="F498" s="360"/>
      <c r="G498" s="360"/>
      <c r="H498" s="360"/>
      <c r="I498" s="360"/>
      <c r="J498" s="360"/>
      <c r="K498" s="360"/>
      <c r="L498" s="360"/>
      <c r="M498" s="360"/>
      <c r="N498" s="360"/>
      <c r="O498" s="360"/>
      <c r="P498" s="360"/>
      <c r="Q498" s="360"/>
      <c r="R498" s="360"/>
      <c r="S498" s="360"/>
      <c r="T498" s="360"/>
      <c r="U498" s="360"/>
      <c r="V498" s="360"/>
      <c r="W498" s="360"/>
      <c r="X498" s="360"/>
      <c r="Y498" s="360"/>
      <c r="Z498" s="360"/>
      <c r="AA498" s="360"/>
      <c r="AB498" s="360"/>
      <c r="AC498" s="360"/>
      <c r="AD498" s="360"/>
      <c r="AE498" s="360"/>
      <c r="AF498" s="70"/>
    </row>
    <row r="499" spans="1:36" ht="7" customHeight="1" thickBot="1">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row>
    <row r="500" spans="1:36" ht="25" customHeight="1" thickBot="1">
      <c r="A500" s="70"/>
      <c r="B500" s="332" t="s">
        <v>87</v>
      </c>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4"/>
      <c r="AF500" s="70"/>
    </row>
    <row r="501" spans="1:36" ht="7" customHeight="1">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row>
    <row r="502" spans="1:36" ht="60" customHeight="1">
      <c r="A502" s="73"/>
      <c r="B502" s="37"/>
      <c r="C502" s="359" t="s">
        <v>167</v>
      </c>
      <c r="D502" s="359"/>
      <c r="E502" s="359"/>
      <c r="F502" s="359"/>
      <c r="G502" s="359"/>
      <c r="H502" s="359"/>
      <c r="I502" s="359"/>
      <c r="J502" s="359"/>
      <c r="K502" s="359"/>
      <c r="L502" s="359"/>
      <c r="M502" s="359"/>
      <c r="N502" s="359"/>
      <c r="O502" s="359"/>
      <c r="P502" s="359"/>
      <c r="Q502" s="359"/>
      <c r="R502" s="359"/>
      <c r="S502" s="359"/>
      <c r="T502" s="359"/>
      <c r="U502" s="359"/>
      <c r="V502" s="359"/>
      <c r="W502" s="359"/>
      <c r="X502" s="359"/>
      <c r="Y502" s="359"/>
      <c r="Z502" s="359"/>
      <c r="AA502" s="359"/>
      <c r="AB502" s="359"/>
      <c r="AC502" s="359"/>
      <c r="AD502" s="359"/>
      <c r="AE502" s="37"/>
      <c r="AF502" s="70"/>
    </row>
    <row r="503" spans="1:36" ht="7" customHeight="1">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row>
    <row r="504" spans="1:36" ht="20.149999999999999" customHeight="1">
      <c r="A504" s="70"/>
      <c r="B504" s="392" t="s">
        <v>100</v>
      </c>
      <c r="C504" s="392"/>
      <c r="D504" s="392"/>
      <c r="E504" s="392"/>
      <c r="F504" s="392"/>
      <c r="G504" s="392"/>
      <c r="H504" s="392"/>
      <c r="I504" s="392"/>
      <c r="J504" s="392"/>
      <c r="K504" s="392"/>
      <c r="L504" s="392"/>
      <c r="M504" s="392"/>
      <c r="N504" s="392"/>
      <c r="O504" s="392"/>
      <c r="P504" s="392"/>
      <c r="Q504" s="393" t="s">
        <v>101</v>
      </c>
      <c r="R504" s="393"/>
      <c r="S504" s="393"/>
      <c r="T504" s="393"/>
      <c r="U504" s="393"/>
      <c r="V504" s="393"/>
      <c r="W504" s="364" t="s">
        <v>102</v>
      </c>
      <c r="X504" s="365"/>
      <c r="Y504" s="365"/>
      <c r="Z504" s="394" t="s">
        <v>99</v>
      </c>
      <c r="AA504" s="394"/>
      <c r="AB504" s="394"/>
      <c r="AC504" s="394"/>
      <c r="AD504" s="394"/>
      <c r="AE504" s="394"/>
      <c r="AF504" s="70"/>
    </row>
    <row r="505" spans="1:36" ht="20.149999999999999" customHeight="1">
      <c r="A505" s="70"/>
      <c r="B505" s="392"/>
      <c r="C505" s="392"/>
      <c r="D505" s="392"/>
      <c r="E505" s="392"/>
      <c r="F505" s="392"/>
      <c r="G505" s="392"/>
      <c r="H505" s="392"/>
      <c r="I505" s="392"/>
      <c r="J505" s="392"/>
      <c r="K505" s="392"/>
      <c r="L505" s="392"/>
      <c r="M505" s="392"/>
      <c r="N505" s="392"/>
      <c r="O505" s="392"/>
      <c r="P505" s="392"/>
      <c r="Q505" s="395" t="s">
        <v>97</v>
      </c>
      <c r="R505" s="395"/>
      <c r="S505" s="395"/>
      <c r="T505" s="395" t="s">
        <v>98</v>
      </c>
      <c r="U505" s="395"/>
      <c r="V505" s="395"/>
      <c r="W505" s="365"/>
      <c r="X505" s="365"/>
      <c r="Y505" s="365"/>
      <c r="Z505" s="395" t="s">
        <v>97</v>
      </c>
      <c r="AA505" s="395"/>
      <c r="AB505" s="395"/>
      <c r="AC505" s="395" t="s">
        <v>98</v>
      </c>
      <c r="AD505" s="395"/>
      <c r="AE505" s="395"/>
      <c r="AF505" s="70"/>
    </row>
    <row r="506" spans="1:36" ht="7" customHeight="1">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row>
    <row r="507" spans="1:36" ht="20.149999999999999" customHeight="1">
      <c r="A507" s="73"/>
      <c r="B507" s="324" t="s">
        <v>142</v>
      </c>
      <c r="C507" s="324"/>
      <c r="D507" s="324"/>
      <c r="E507" s="324"/>
      <c r="F507" s="324"/>
      <c r="G507" s="324"/>
      <c r="H507" s="324"/>
      <c r="I507" s="324"/>
      <c r="J507" s="324"/>
      <c r="K507" s="324"/>
      <c r="L507" s="324"/>
      <c r="M507" s="324"/>
      <c r="N507" s="324"/>
      <c r="O507" s="324"/>
      <c r="P507" s="324"/>
      <c r="Q507" s="426">
        <f>VLOOKUP($AG507,PriceList,3,FALSE)</f>
        <v>200</v>
      </c>
      <c r="R507" s="426"/>
      <c r="S507" s="426"/>
      <c r="T507" s="426">
        <f>VLOOKUP($AG507,PriceList,4,FALSE)</f>
        <v>240</v>
      </c>
      <c r="U507" s="426"/>
      <c r="V507" s="426"/>
      <c r="W507" s="389"/>
      <c r="X507" s="390"/>
      <c r="Y507" s="391"/>
      <c r="Z507" s="427">
        <f>Q507*W507</f>
        <v>0</v>
      </c>
      <c r="AA507" s="426"/>
      <c r="AB507" s="426"/>
      <c r="AC507" s="426">
        <f>T507*W507</f>
        <v>0</v>
      </c>
      <c r="AD507" s="426"/>
      <c r="AE507" s="426"/>
      <c r="AF507" s="70"/>
      <c r="AG507" s="77" t="s">
        <v>520</v>
      </c>
      <c r="AH507" s="83" t="s">
        <v>709</v>
      </c>
      <c r="AI507" s="83" t="b">
        <f>AND(W507&gt;0,AH507="Y")</f>
        <v>0</v>
      </c>
      <c r="AJ507" s="149" t="b">
        <f>OR(ISERROR(Q507),ISERROR(T507),ISERROR(Z507),ISERROR(AC507))</f>
        <v>0</v>
      </c>
    </row>
    <row r="508" spans="1:36" ht="5.15" customHeight="1">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row>
    <row r="509" spans="1:36" ht="5.15" customHeight="1">
      <c r="A509" s="70"/>
      <c r="B509" s="70"/>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0"/>
      <c r="AF509" s="70"/>
    </row>
    <row r="510" spans="1:36" ht="5.15" customHeight="1">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row>
    <row r="511" spans="1:36" ht="20.149999999999999" customHeight="1">
      <c r="A511" s="73"/>
      <c r="B511" s="324" t="s">
        <v>143</v>
      </c>
      <c r="C511" s="324"/>
      <c r="D511" s="324"/>
      <c r="E511" s="324"/>
      <c r="F511" s="324"/>
      <c r="G511" s="324"/>
      <c r="H511" s="324"/>
      <c r="I511" s="324"/>
      <c r="J511" s="324"/>
      <c r="K511" s="324"/>
      <c r="L511" s="324"/>
      <c r="M511" s="324"/>
      <c r="N511" s="324"/>
      <c r="O511" s="324"/>
      <c r="P511" s="324"/>
      <c r="Q511" s="426">
        <f>VLOOKUP($AG511,PriceList,3,FALSE)</f>
        <v>350</v>
      </c>
      <c r="R511" s="426"/>
      <c r="S511" s="426"/>
      <c r="T511" s="426">
        <f>VLOOKUP($AG511,PriceList,4,FALSE)</f>
        <v>420</v>
      </c>
      <c r="U511" s="426"/>
      <c r="V511" s="426"/>
      <c r="W511" s="389"/>
      <c r="X511" s="390"/>
      <c r="Y511" s="391"/>
      <c r="Z511" s="427">
        <f>Q511*W511</f>
        <v>0</v>
      </c>
      <c r="AA511" s="426"/>
      <c r="AB511" s="426"/>
      <c r="AC511" s="426">
        <f>T511*W511</f>
        <v>0</v>
      </c>
      <c r="AD511" s="426"/>
      <c r="AE511" s="426"/>
      <c r="AF511" s="70"/>
      <c r="AG511" s="77" t="s">
        <v>521</v>
      </c>
      <c r="AH511" s="83" t="s">
        <v>709</v>
      </c>
      <c r="AI511" s="83" t="b">
        <f>AND(W511&gt;0,AH511="Y")</f>
        <v>0</v>
      </c>
      <c r="AJ511" s="149" t="b">
        <f>OR(ISERROR(Q511),ISERROR(T511),ISERROR(Z511),ISERROR(AC511))</f>
        <v>0</v>
      </c>
    </row>
    <row r="512" spans="1:36" ht="5.15" customHeight="1">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row>
    <row r="513" spans="1:38" ht="5.15" customHeight="1">
      <c r="A513" s="70"/>
      <c r="B513" s="70"/>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0"/>
      <c r="AF513" s="70"/>
    </row>
    <row r="514" spans="1:38" ht="10" customHeight="1" thickBot="1">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row>
    <row r="515" spans="1:38" ht="25" customHeight="1" thickBot="1">
      <c r="A515" s="70"/>
      <c r="B515" s="332" t="s">
        <v>144</v>
      </c>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334"/>
      <c r="AF515" s="70"/>
    </row>
    <row r="516" spans="1:38" ht="7" customHeight="1">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row>
    <row r="517" spans="1:38" ht="40" customHeight="1">
      <c r="A517" s="73"/>
      <c r="B517" s="37"/>
      <c r="C517" s="359" t="s">
        <v>145</v>
      </c>
      <c r="D517" s="359"/>
      <c r="E517" s="359"/>
      <c r="F517" s="359"/>
      <c r="G517" s="359"/>
      <c r="H517" s="359"/>
      <c r="I517" s="359"/>
      <c r="J517" s="359"/>
      <c r="K517" s="359"/>
      <c r="L517" s="359"/>
      <c r="M517" s="359"/>
      <c r="N517" s="359"/>
      <c r="O517" s="359"/>
      <c r="P517" s="359"/>
      <c r="Q517" s="359"/>
      <c r="R517" s="359"/>
      <c r="S517" s="359"/>
      <c r="T517" s="359"/>
      <c r="U517" s="359"/>
      <c r="V517" s="359"/>
      <c r="W517" s="359"/>
      <c r="X517" s="359"/>
      <c r="Y517" s="359"/>
      <c r="Z517" s="359"/>
      <c r="AA517" s="359"/>
      <c r="AB517" s="359"/>
      <c r="AC517" s="359"/>
      <c r="AD517" s="359"/>
      <c r="AE517" s="37"/>
      <c r="AF517" s="70"/>
    </row>
    <row r="518" spans="1:38" ht="7" customHeight="1">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row>
    <row r="519" spans="1:38" ht="20.149999999999999" customHeight="1">
      <c r="A519" s="70"/>
      <c r="B519" s="38"/>
      <c r="C519" s="38"/>
      <c r="D519" s="38"/>
      <c r="E519" s="38"/>
      <c r="F519" s="38"/>
      <c r="G519" s="38"/>
      <c r="H519" s="70"/>
      <c r="I519" s="70"/>
      <c r="J519" s="70"/>
      <c r="K519" s="70"/>
      <c r="L519" s="70"/>
      <c r="M519" s="70"/>
      <c r="N519" s="393" t="s">
        <v>149</v>
      </c>
      <c r="O519" s="393"/>
      <c r="P519" s="393"/>
      <c r="Q519" s="393"/>
      <c r="R519" s="393"/>
      <c r="S519" s="393"/>
      <c r="T519" s="437" t="s">
        <v>191</v>
      </c>
      <c r="U519" s="395"/>
      <c r="V519" s="395"/>
      <c r="W519" s="437" t="s">
        <v>148</v>
      </c>
      <c r="X519" s="395"/>
      <c r="Y519" s="395"/>
      <c r="Z519" s="394" t="s">
        <v>99</v>
      </c>
      <c r="AA519" s="394"/>
      <c r="AB519" s="394"/>
      <c r="AC519" s="394"/>
      <c r="AD519" s="394"/>
      <c r="AE519" s="394"/>
      <c r="AF519" s="70"/>
    </row>
    <row r="520" spans="1:38" ht="20.149999999999999" customHeight="1">
      <c r="A520" s="70"/>
      <c r="B520" s="38"/>
      <c r="C520" s="39"/>
      <c r="D520" s="39"/>
      <c r="E520" s="39"/>
      <c r="F520" s="39"/>
      <c r="G520" s="39"/>
      <c r="H520" s="39"/>
      <c r="I520" s="39"/>
      <c r="J520" s="39"/>
      <c r="K520" s="39"/>
      <c r="L520" s="39"/>
      <c r="M520" s="70"/>
      <c r="N520" s="395" t="s">
        <v>97</v>
      </c>
      <c r="O520" s="395"/>
      <c r="P520" s="395"/>
      <c r="Q520" s="395" t="s">
        <v>98</v>
      </c>
      <c r="R520" s="395"/>
      <c r="S520" s="395"/>
      <c r="T520" s="395"/>
      <c r="U520" s="395"/>
      <c r="V520" s="395"/>
      <c r="W520" s="395"/>
      <c r="X520" s="395"/>
      <c r="Y520" s="395"/>
      <c r="Z520" s="395" t="s">
        <v>97</v>
      </c>
      <c r="AA520" s="395"/>
      <c r="AB520" s="395"/>
      <c r="AC520" s="395" t="s">
        <v>98</v>
      </c>
      <c r="AD520" s="395"/>
      <c r="AE520" s="395"/>
      <c r="AF520" s="70"/>
    </row>
    <row r="521" spans="1:38" ht="7" customHeight="1">
      <c r="A521" s="70"/>
      <c r="B521" s="39"/>
      <c r="C521" s="39"/>
      <c r="D521" s="39"/>
      <c r="E521" s="39"/>
      <c r="F521" s="39"/>
      <c r="G521" s="39"/>
      <c r="H521" s="39"/>
      <c r="I521" s="39"/>
      <c r="J521" s="39"/>
      <c r="K521" s="39"/>
      <c r="L521" s="39"/>
      <c r="M521" s="70"/>
      <c r="N521" s="70"/>
      <c r="O521" s="70"/>
      <c r="P521" s="70"/>
      <c r="Q521" s="70"/>
      <c r="R521" s="70"/>
      <c r="S521" s="70"/>
      <c r="T521" s="70"/>
      <c r="U521" s="70"/>
      <c r="V521" s="70"/>
      <c r="W521" s="70"/>
      <c r="X521" s="70"/>
      <c r="Y521" s="70"/>
      <c r="Z521" s="70"/>
      <c r="AA521" s="70"/>
      <c r="AB521" s="70"/>
      <c r="AC521" s="70"/>
      <c r="AD521" s="70"/>
      <c r="AE521" s="70"/>
      <c r="AF521" s="70"/>
    </row>
    <row r="522" spans="1:38" ht="20.149999999999999" customHeight="1">
      <c r="A522" s="73"/>
      <c r="B522" s="539" t="s">
        <v>150</v>
      </c>
      <c r="C522" s="539"/>
      <c r="D522" s="539"/>
      <c r="E522" s="539"/>
      <c r="F522" s="539"/>
      <c r="G522" s="539"/>
      <c r="H522" s="539"/>
      <c r="I522" s="539"/>
      <c r="J522" s="539"/>
      <c r="K522" s="539"/>
      <c r="L522" s="539"/>
      <c r="M522" s="539"/>
      <c r="N522" s="426">
        <f>VLOOKUP($AG522,PriceList,3,FALSE)</f>
        <v>15.81</v>
      </c>
      <c r="O522" s="426"/>
      <c r="P522" s="426"/>
      <c r="Q522" s="426">
        <f>VLOOKUP($AG522,PriceList,4,FALSE)</f>
        <v>19.335599999999999</v>
      </c>
      <c r="R522" s="426"/>
      <c r="S522" s="426"/>
      <c r="T522" s="545"/>
      <c r="U522" s="546"/>
      <c r="V522" s="547"/>
      <c r="W522" s="424">
        <f>SUM(K525:M529,Z525:AB529)</f>
        <v>0</v>
      </c>
      <c r="X522" s="424"/>
      <c r="Y522" s="424"/>
      <c r="Z522" s="425">
        <f>(N522*W522)*T522</f>
        <v>0</v>
      </c>
      <c r="AA522" s="425"/>
      <c r="AB522" s="425"/>
      <c r="AC522" s="425">
        <f>(Q522*W522)*T522</f>
        <v>0</v>
      </c>
      <c r="AD522" s="425"/>
      <c r="AE522" s="425"/>
      <c r="AF522" s="70"/>
      <c r="AG522" s="77" t="s">
        <v>522</v>
      </c>
      <c r="AJ522" s="149" t="b">
        <f>OR(ISERROR(N522),ISERROR(Q522),ISERROR(Z522),ISERROR(AC522))</f>
        <v>0</v>
      </c>
    </row>
    <row r="523" spans="1:38" ht="15" customHeight="1" thickBot="1">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row>
    <row r="524" spans="1:38" ht="20.149999999999999" customHeight="1">
      <c r="A524" s="70"/>
      <c r="B524" s="548" t="s">
        <v>146</v>
      </c>
      <c r="C524" s="537"/>
      <c r="D524" s="537"/>
      <c r="E524" s="537" t="s">
        <v>147</v>
      </c>
      <c r="F524" s="537"/>
      <c r="G524" s="537"/>
      <c r="H524" s="537" t="s">
        <v>151</v>
      </c>
      <c r="I524" s="537"/>
      <c r="J524" s="537"/>
      <c r="K524" s="537" t="s">
        <v>148</v>
      </c>
      <c r="L524" s="537"/>
      <c r="M524" s="537"/>
      <c r="N524" s="537" t="s">
        <v>101</v>
      </c>
      <c r="O524" s="537"/>
      <c r="P524" s="538"/>
      <c r="Q524" s="548" t="s">
        <v>146</v>
      </c>
      <c r="R524" s="537"/>
      <c r="S524" s="537"/>
      <c r="T524" s="537" t="s">
        <v>147</v>
      </c>
      <c r="U524" s="537"/>
      <c r="V524" s="537"/>
      <c r="W524" s="537" t="s">
        <v>151</v>
      </c>
      <c r="X524" s="537"/>
      <c r="Y524" s="537"/>
      <c r="Z524" s="537" t="s">
        <v>148</v>
      </c>
      <c r="AA524" s="537"/>
      <c r="AB524" s="537"/>
      <c r="AC524" s="537" t="s">
        <v>101</v>
      </c>
      <c r="AD524" s="537"/>
      <c r="AE524" s="538"/>
      <c r="AF524" s="70"/>
    </row>
    <row r="525" spans="1:38" ht="40" customHeight="1">
      <c r="A525" s="27"/>
      <c r="B525" s="543"/>
      <c r="C525" s="544"/>
      <c r="D525" s="544"/>
      <c r="E525" s="549"/>
      <c r="F525" s="549"/>
      <c r="G525" s="549"/>
      <c r="H525" s="549"/>
      <c r="I525" s="549"/>
      <c r="J525" s="549"/>
      <c r="K525" s="540" t="str">
        <f>IF(H525=0," ",($AK525-INT($AK525))*24)</f>
        <v xml:space="preserve"> </v>
      </c>
      <c r="L525" s="540"/>
      <c r="M525" s="540"/>
      <c r="N525" s="541" t="e">
        <f>IF(K525=0,"","A: £"&amp;(K525*$N$522)&amp;"
S: £"&amp;(K525*$Q$522))</f>
        <v>#VALUE!</v>
      </c>
      <c r="O525" s="541"/>
      <c r="P525" s="542"/>
      <c r="Q525" s="543"/>
      <c r="R525" s="544"/>
      <c r="S525" s="544"/>
      <c r="T525" s="549"/>
      <c r="U525" s="549"/>
      <c r="V525" s="549"/>
      <c r="W525" s="549"/>
      <c r="X525" s="549"/>
      <c r="Y525" s="549"/>
      <c r="Z525" s="540" t="str">
        <f>IF(W525=0," ",($AL525-INT($AL525))*24)</f>
        <v xml:space="preserve"> </v>
      </c>
      <c r="AA525" s="540"/>
      <c r="AB525" s="540"/>
      <c r="AC525" s="541" t="e">
        <f>IF(Z525=0,"","A: £"&amp;(Z525*$N$522)&amp;"
S: £"&amp;(Z525*$Q$522))</f>
        <v>#VALUE!</v>
      </c>
      <c r="AD525" s="541"/>
      <c r="AE525" s="542"/>
      <c r="AF525" s="70"/>
      <c r="AK525" s="140" t="str">
        <f>IF(H525=0," ",H525-E525)</f>
        <v xml:space="preserve"> </v>
      </c>
      <c r="AL525" s="141" t="str">
        <f>IF(W525=0," ",W525-T525)</f>
        <v xml:space="preserve"> </v>
      </c>
    </row>
    <row r="526" spans="1:38" ht="40" customHeight="1">
      <c r="A526" s="73"/>
      <c r="B526" s="543"/>
      <c r="C526" s="544"/>
      <c r="D526" s="544"/>
      <c r="E526" s="549"/>
      <c r="F526" s="549"/>
      <c r="G526" s="549"/>
      <c r="H526" s="549"/>
      <c r="I526" s="549"/>
      <c r="J526" s="549"/>
      <c r="K526" s="540" t="str">
        <f>IF(H526=0," ",($AK526-INT($AK526))*24)</f>
        <v xml:space="preserve"> </v>
      </c>
      <c r="L526" s="540"/>
      <c r="M526" s="540"/>
      <c r="N526" s="541" t="e">
        <f>IF(K526=0,"","A: £"&amp;(K526*$N$522)&amp;"
S: £"&amp;(K526*$Q$522))</f>
        <v>#VALUE!</v>
      </c>
      <c r="O526" s="541"/>
      <c r="P526" s="542"/>
      <c r="Q526" s="543"/>
      <c r="R526" s="544"/>
      <c r="S526" s="544"/>
      <c r="T526" s="549"/>
      <c r="U526" s="549"/>
      <c r="V526" s="549"/>
      <c r="W526" s="549"/>
      <c r="X526" s="549"/>
      <c r="Y526" s="549"/>
      <c r="Z526" s="540" t="str">
        <f>IF(W526=0," ",($AL526-INT($AL526))*24)</f>
        <v xml:space="preserve"> </v>
      </c>
      <c r="AA526" s="540"/>
      <c r="AB526" s="540"/>
      <c r="AC526" s="541" t="e">
        <f>IF(Z526=0,"","A: £"&amp;(Z526*$N$522)&amp;"
S: £"&amp;(Z526*$Q$522))</f>
        <v>#VALUE!</v>
      </c>
      <c r="AD526" s="541"/>
      <c r="AE526" s="542"/>
      <c r="AF526" s="70"/>
      <c r="AK526" s="142" t="str">
        <f t="shared" ref="AK526:AK529" si="0">IF(H526=0," ",H526-E526)</f>
        <v xml:space="preserve"> </v>
      </c>
      <c r="AL526" s="143" t="str">
        <f t="shared" ref="AL526:AL529" si="1">IF(W526=0," ",W526-T526)</f>
        <v xml:space="preserve"> </v>
      </c>
    </row>
    <row r="527" spans="1:38" ht="40" customHeight="1">
      <c r="A527" s="70"/>
      <c r="B527" s="543"/>
      <c r="C527" s="544"/>
      <c r="D527" s="544"/>
      <c r="E527" s="549"/>
      <c r="F527" s="549"/>
      <c r="G527" s="549"/>
      <c r="H527" s="549"/>
      <c r="I527" s="549"/>
      <c r="J527" s="549"/>
      <c r="K527" s="540" t="str">
        <f>IF(H527=0," ",($AK527-INT($AK527))*24)</f>
        <v xml:space="preserve"> </v>
      </c>
      <c r="L527" s="540"/>
      <c r="M527" s="540"/>
      <c r="N527" s="541" t="e">
        <f>IF(K527=0,"","A: £"&amp;(K527*$N$522)&amp;"
S: £"&amp;(K527*$Q$522))</f>
        <v>#VALUE!</v>
      </c>
      <c r="O527" s="541"/>
      <c r="P527" s="542"/>
      <c r="Q527" s="543"/>
      <c r="R527" s="544"/>
      <c r="S527" s="544"/>
      <c r="T527" s="549"/>
      <c r="U527" s="549"/>
      <c r="V527" s="549"/>
      <c r="W527" s="549"/>
      <c r="X527" s="549"/>
      <c r="Y527" s="549"/>
      <c r="Z527" s="540" t="str">
        <f>IF(W527=0," ",($AL527-INT($AL527))*24)</f>
        <v xml:space="preserve"> </v>
      </c>
      <c r="AA527" s="540"/>
      <c r="AB527" s="540"/>
      <c r="AC527" s="541" t="e">
        <f>IF(Z527=0,"","A: £"&amp;(Z527*$N$522)&amp;"
S: £"&amp;(Z527*$Q$522))</f>
        <v>#VALUE!</v>
      </c>
      <c r="AD527" s="541"/>
      <c r="AE527" s="542"/>
      <c r="AF527" s="70"/>
      <c r="AK527" s="142" t="str">
        <f t="shared" si="0"/>
        <v xml:space="preserve"> </v>
      </c>
      <c r="AL527" s="143" t="str">
        <f t="shared" si="1"/>
        <v xml:space="preserve"> </v>
      </c>
    </row>
    <row r="528" spans="1:38" ht="40" customHeight="1">
      <c r="A528" s="70"/>
      <c r="B528" s="543"/>
      <c r="C528" s="544"/>
      <c r="D528" s="544"/>
      <c r="E528" s="549"/>
      <c r="F528" s="549"/>
      <c r="G528" s="549"/>
      <c r="H528" s="549"/>
      <c r="I528" s="549"/>
      <c r="J528" s="549"/>
      <c r="K528" s="540" t="str">
        <f>IF(H528=0," ",($AK528-INT($AK528))*24)</f>
        <v xml:space="preserve"> </v>
      </c>
      <c r="L528" s="540"/>
      <c r="M528" s="540"/>
      <c r="N528" s="541" t="e">
        <f>IF(K528=0,"","A: £"&amp;(K528*$N$522)&amp;"
S: £"&amp;(K528*$Q$522))</f>
        <v>#VALUE!</v>
      </c>
      <c r="O528" s="541"/>
      <c r="P528" s="542"/>
      <c r="Q528" s="543"/>
      <c r="R528" s="544"/>
      <c r="S528" s="544"/>
      <c r="T528" s="549"/>
      <c r="U528" s="549"/>
      <c r="V528" s="549"/>
      <c r="W528" s="549"/>
      <c r="X528" s="549"/>
      <c r="Y528" s="549"/>
      <c r="Z528" s="540" t="str">
        <f>IF(W528=0," ",($AL528-INT($AL528))*24)</f>
        <v xml:space="preserve"> </v>
      </c>
      <c r="AA528" s="540"/>
      <c r="AB528" s="540"/>
      <c r="AC528" s="541" t="e">
        <f>IF(Z528=0,"","A: £"&amp;(Z528*$N$522)&amp;"
S: £"&amp;(Z528*$Q$522))</f>
        <v>#VALUE!</v>
      </c>
      <c r="AD528" s="541"/>
      <c r="AE528" s="542"/>
      <c r="AF528" s="70"/>
      <c r="AK528" s="142" t="str">
        <f t="shared" si="0"/>
        <v xml:space="preserve"> </v>
      </c>
      <c r="AL528" s="143" t="str">
        <f t="shared" si="1"/>
        <v xml:space="preserve"> </v>
      </c>
    </row>
    <row r="529" spans="1:38" ht="40" customHeight="1" thickBot="1">
      <c r="A529" s="70"/>
      <c r="B529" s="550"/>
      <c r="C529" s="551"/>
      <c r="D529" s="551"/>
      <c r="E529" s="552"/>
      <c r="F529" s="552"/>
      <c r="G529" s="552"/>
      <c r="H529" s="552"/>
      <c r="I529" s="552"/>
      <c r="J529" s="552"/>
      <c r="K529" s="553" t="str">
        <f>IF(H529=0," ",($AK529-INT($AK529))*24)</f>
        <v xml:space="preserve"> </v>
      </c>
      <c r="L529" s="553"/>
      <c r="M529" s="553"/>
      <c r="N529" s="554" t="e">
        <f>IF(K529=0,"","A: £"&amp;(K529*$N$522)&amp;"
S: £"&amp;(K529*$Q$522))</f>
        <v>#VALUE!</v>
      </c>
      <c r="O529" s="554"/>
      <c r="P529" s="555"/>
      <c r="Q529" s="550"/>
      <c r="R529" s="551"/>
      <c r="S529" s="551"/>
      <c r="T529" s="552"/>
      <c r="U529" s="552"/>
      <c r="V529" s="552"/>
      <c r="W529" s="552"/>
      <c r="X529" s="552"/>
      <c r="Y529" s="552"/>
      <c r="Z529" s="553" t="str">
        <f>IF(W529=0," ",($AL529-INT($AL529))*24)</f>
        <v xml:space="preserve"> </v>
      </c>
      <c r="AA529" s="553"/>
      <c r="AB529" s="553"/>
      <c r="AC529" s="554" t="e">
        <f>IF(Z529=0,"","A: £"&amp;(Z529*$N$522)&amp;"
S: £"&amp;(Z529*$Q$522))</f>
        <v>#VALUE!</v>
      </c>
      <c r="AD529" s="554"/>
      <c r="AE529" s="555"/>
      <c r="AF529" s="70"/>
      <c r="AK529" s="144" t="str">
        <f t="shared" si="0"/>
        <v xml:space="preserve"> </v>
      </c>
      <c r="AL529" s="145" t="str">
        <f t="shared" si="1"/>
        <v xml:space="preserve"> </v>
      </c>
    </row>
    <row r="530" spans="1:38" ht="10" customHeight="1">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row>
    <row r="531" spans="1:38" ht="20.149999999999999" customHeight="1">
      <c r="A531" s="339">
        <f>A492+1</f>
        <v>9</v>
      </c>
      <c r="B531" s="339"/>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c r="AC531" s="93"/>
      <c r="AD531" s="94"/>
      <c r="AE531" s="7"/>
      <c r="AF531" s="7"/>
    </row>
    <row r="532" spans="1:38" ht="10" customHeight="1">
      <c r="A532" s="73"/>
      <c r="B532" s="9"/>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c r="AF532" s="70"/>
    </row>
    <row r="533" spans="1:38" ht="10" customHeight="1">
      <c r="A533" s="70"/>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70"/>
    </row>
    <row r="534" spans="1:38" ht="20.149999999999999" customHeight="1">
      <c r="A534" s="70"/>
      <c r="B534" s="8"/>
      <c r="C534" s="335" t="s">
        <v>152</v>
      </c>
      <c r="D534" s="335"/>
      <c r="E534" s="335"/>
      <c r="F534" s="335"/>
      <c r="G534" s="335"/>
      <c r="H534" s="335"/>
      <c r="I534" s="335"/>
      <c r="J534" s="335"/>
      <c r="K534" s="335"/>
      <c r="L534" s="335"/>
      <c r="M534" s="335"/>
      <c r="N534" s="335"/>
      <c r="O534" s="335"/>
      <c r="P534" s="335"/>
      <c r="Q534" s="335"/>
      <c r="R534" s="335"/>
      <c r="S534" s="335"/>
      <c r="T534" s="335"/>
      <c r="U534" s="335"/>
      <c r="V534" s="335"/>
      <c r="W534" s="335"/>
      <c r="X534" s="335"/>
      <c r="Y534" s="335"/>
      <c r="Z534" s="335"/>
      <c r="AA534" s="335"/>
      <c r="AB534" s="335"/>
      <c r="AC534" s="335"/>
      <c r="AD534" s="335"/>
      <c r="AE534" s="8"/>
      <c r="AF534" s="70"/>
      <c r="AJ534" s="149" t="b">
        <f>IF(COUNTIF(AJ539:AJ583,TRUE)&gt;0,TRUE,FALSE)</f>
        <v>0</v>
      </c>
    </row>
    <row r="535" spans="1:38" ht="10" customHeight="1">
      <c r="A535" s="70"/>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70"/>
    </row>
    <row r="536" spans="1:38" ht="7" customHeight="1">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row>
    <row r="537" spans="1:38" ht="20.149999999999999" customHeight="1">
      <c r="A537" s="73"/>
      <c r="B537" s="360" t="s">
        <v>153</v>
      </c>
      <c r="C537" s="360"/>
      <c r="D537" s="360"/>
      <c r="E537" s="360"/>
      <c r="F537" s="360"/>
      <c r="G537" s="360"/>
      <c r="H537" s="360"/>
      <c r="I537" s="360"/>
      <c r="J537" s="360"/>
      <c r="K537" s="360"/>
      <c r="L537" s="360"/>
      <c r="M537" s="360"/>
      <c r="N537" s="360"/>
      <c r="O537" s="360"/>
      <c r="P537" s="360"/>
      <c r="Q537" s="360"/>
      <c r="R537" s="360"/>
      <c r="S537" s="360"/>
      <c r="T537" s="360"/>
      <c r="U537" s="360"/>
      <c r="V537" s="360"/>
      <c r="W537" s="360"/>
      <c r="X537" s="360"/>
      <c r="Y537" s="360"/>
      <c r="Z537" s="360"/>
      <c r="AA537" s="360"/>
      <c r="AB537" s="360"/>
      <c r="AC537" s="360"/>
      <c r="AD537" s="360"/>
      <c r="AE537" s="360"/>
      <c r="AF537" s="70"/>
    </row>
    <row r="538" spans="1:38" ht="7" customHeight="1" thickBot="1">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row>
    <row r="539" spans="1:38" ht="25" customHeight="1" thickBot="1">
      <c r="A539" s="70"/>
      <c r="B539" s="332" t="s">
        <v>154</v>
      </c>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33"/>
      <c r="AB539" s="333"/>
      <c r="AC539" s="333"/>
      <c r="AD539" s="333"/>
      <c r="AE539" s="334"/>
      <c r="AF539" s="70"/>
    </row>
    <row r="540" spans="1:38" ht="7" customHeight="1">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row>
    <row r="541" spans="1:38" ht="20.149999999999999" customHeight="1">
      <c r="A541" s="70"/>
      <c r="B541" s="392" t="s">
        <v>100</v>
      </c>
      <c r="C541" s="392"/>
      <c r="D541" s="392"/>
      <c r="E541" s="392"/>
      <c r="F541" s="392"/>
      <c r="G541" s="392"/>
      <c r="H541" s="392"/>
      <c r="I541" s="392"/>
      <c r="J541" s="392"/>
      <c r="K541" s="392"/>
      <c r="L541" s="392"/>
      <c r="M541" s="392"/>
      <c r="N541" s="392"/>
      <c r="O541" s="392"/>
      <c r="P541" s="392"/>
      <c r="Q541" s="393" t="s">
        <v>101</v>
      </c>
      <c r="R541" s="393"/>
      <c r="S541" s="393"/>
      <c r="T541" s="393"/>
      <c r="U541" s="393"/>
      <c r="V541" s="393"/>
      <c r="W541" s="364" t="s">
        <v>102</v>
      </c>
      <c r="X541" s="364"/>
      <c r="Y541" s="364"/>
      <c r="Z541" s="394" t="s">
        <v>99</v>
      </c>
      <c r="AA541" s="394"/>
      <c r="AB541" s="394"/>
      <c r="AC541" s="394"/>
      <c r="AD541" s="394"/>
      <c r="AE541" s="394"/>
      <c r="AF541" s="70"/>
    </row>
    <row r="542" spans="1:38" ht="20.149999999999999" customHeight="1">
      <c r="A542" s="70"/>
      <c r="B542" s="392"/>
      <c r="C542" s="392"/>
      <c r="D542" s="392"/>
      <c r="E542" s="392"/>
      <c r="F542" s="392"/>
      <c r="G542" s="392"/>
      <c r="H542" s="392"/>
      <c r="I542" s="392"/>
      <c r="J542" s="392"/>
      <c r="K542" s="392"/>
      <c r="L542" s="392"/>
      <c r="M542" s="392"/>
      <c r="N542" s="392"/>
      <c r="O542" s="392"/>
      <c r="P542" s="392"/>
      <c r="Q542" s="438" t="s">
        <v>97</v>
      </c>
      <c r="R542" s="438"/>
      <c r="S542" s="438"/>
      <c r="T542" s="438" t="s">
        <v>98</v>
      </c>
      <c r="U542" s="438"/>
      <c r="V542" s="438"/>
      <c r="W542" s="364"/>
      <c r="X542" s="364"/>
      <c r="Y542" s="364"/>
      <c r="Z542" s="438" t="s">
        <v>97</v>
      </c>
      <c r="AA542" s="438"/>
      <c r="AB542" s="438"/>
      <c r="AC542" s="438" t="s">
        <v>98</v>
      </c>
      <c r="AD542" s="438"/>
      <c r="AE542" s="438"/>
      <c r="AF542" s="70"/>
    </row>
    <row r="543" spans="1:38" ht="7" customHeight="1">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row>
    <row r="544" spans="1:38" ht="30" customHeight="1">
      <c r="A544" s="73"/>
      <c r="B544" s="296" t="s">
        <v>155</v>
      </c>
      <c r="C544" s="324"/>
      <c r="D544" s="324"/>
      <c r="E544" s="324"/>
      <c r="F544" s="324"/>
      <c r="G544" s="324"/>
      <c r="H544" s="324"/>
      <c r="I544" s="324"/>
      <c r="J544" s="324"/>
      <c r="K544" s="324"/>
      <c r="L544" s="324"/>
      <c r="M544" s="324"/>
      <c r="N544" s="324"/>
      <c r="O544" s="324"/>
      <c r="P544" s="324"/>
      <c r="Q544" s="426">
        <f>VLOOKUP($AG544,PriceList,3,FALSE)</f>
        <v>22.15</v>
      </c>
      <c r="R544" s="426"/>
      <c r="S544" s="426"/>
      <c r="T544" s="426">
        <f>VLOOKUP($AG544,PriceList,4,FALSE)</f>
        <v>26.58</v>
      </c>
      <c r="U544" s="426"/>
      <c r="V544" s="426"/>
      <c r="W544" s="389"/>
      <c r="X544" s="390"/>
      <c r="Y544" s="391"/>
      <c r="Z544" s="427">
        <f>Q544*W544</f>
        <v>0</v>
      </c>
      <c r="AA544" s="426"/>
      <c r="AB544" s="426"/>
      <c r="AC544" s="426">
        <f>T544*W544</f>
        <v>0</v>
      </c>
      <c r="AD544" s="426"/>
      <c r="AE544" s="426"/>
      <c r="AF544" s="70"/>
      <c r="AG544" s="77" t="s">
        <v>515</v>
      </c>
      <c r="AI544" s="83" t="b">
        <f>AND(W544&gt;0,AH544="Y")</f>
        <v>0</v>
      </c>
      <c r="AJ544" s="149" t="b">
        <f>OR(ISERROR(Q544),ISERROR(T544),ISERROR(Z544),ISERROR(AC544))</f>
        <v>0</v>
      </c>
    </row>
    <row r="545" spans="1:36" ht="5.15" customHeight="1">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row>
    <row r="546" spans="1:36" ht="5.15" customHeight="1">
      <c r="A546" s="70"/>
      <c r="B546" s="70"/>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0"/>
      <c r="AF546" s="70"/>
    </row>
    <row r="547" spans="1:36" ht="5.15" customHeight="1">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row>
    <row r="548" spans="1:36" ht="50.15" customHeight="1">
      <c r="A548" s="73"/>
      <c r="B548" s="296" t="s">
        <v>156</v>
      </c>
      <c r="C548" s="324"/>
      <c r="D548" s="324"/>
      <c r="E548" s="324"/>
      <c r="F548" s="324"/>
      <c r="G548" s="324"/>
      <c r="H548" s="324"/>
      <c r="I548" s="324"/>
      <c r="J548" s="324"/>
      <c r="K548" s="324"/>
      <c r="L548" s="324"/>
      <c r="M548" s="324"/>
      <c r="N548" s="324"/>
      <c r="O548" s="324"/>
      <c r="P548" s="324"/>
      <c r="Q548" s="426">
        <f>VLOOKUP($AG548,PriceList,3,FALSE)</f>
        <v>22.15</v>
      </c>
      <c r="R548" s="426"/>
      <c r="S548" s="426"/>
      <c r="T548" s="426">
        <f>VLOOKUP($AG548,PriceList,4,FALSE)</f>
        <v>26.58</v>
      </c>
      <c r="U548" s="426"/>
      <c r="V548" s="426"/>
      <c r="W548" s="389"/>
      <c r="X548" s="390"/>
      <c r="Y548" s="391"/>
      <c r="Z548" s="427">
        <f>Q548*W548</f>
        <v>0</v>
      </c>
      <c r="AA548" s="426"/>
      <c r="AB548" s="426"/>
      <c r="AC548" s="426">
        <f>T548*W548</f>
        <v>0</v>
      </c>
      <c r="AD548" s="426"/>
      <c r="AE548" s="426"/>
      <c r="AF548" s="70"/>
      <c r="AG548" s="77" t="s">
        <v>511</v>
      </c>
      <c r="AI548" s="83" t="b">
        <f>AND(W548&gt;0,AH548="Y")</f>
        <v>0</v>
      </c>
      <c r="AJ548" s="149" t="b">
        <f>OR(ISERROR(Q548),ISERROR(T548),ISERROR(Z548),ISERROR(AC548))</f>
        <v>0</v>
      </c>
    </row>
    <row r="549" spans="1:36" ht="5.15" customHeight="1">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row>
    <row r="550" spans="1:36" ht="5.15" customHeight="1">
      <c r="A550" s="70"/>
      <c r="B550" s="70"/>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0"/>
      <c r="AF550" s="70"/>
    </row>
    <row r="551" spans="1:36" ht="5.15" customHeight="1">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row>
    <row r="552" spans="1:36" ht="65.150000000000006" customHeight="1">
      <c r="A552" s="73"/>
      <c r="B552" s="296" t="s">
        <v>161</v>
      </c>
      <c r="C552" s="324"/>
      <c r="D552" s="324"/>
      <c r="E552" s="324"/>
      <c r="F552" s="324"/>
      <c r="G552" s="324"/>
      <c r="H552" s="324"/>
      <c r="I552" s="324"/>
      <c r="J552" s="324"/>
      <c r="K552" s="324"/>
      <c r="L552" s="324"/>
      <c r="M552" s="324"/>
      <c r="N552" s="324"/>
      <c r="O552" s="324"/>
      <c r="P552" s="324"/>
      <c r="Q552" s="426">
        <f>VLOOKUP($AG552,PriceList,3,FALSE)</f>
        <v>22.15</v>
      </c>
      <c r="R552" s="426"/>
      <c r="S552" s="426"/>
      <c r="T552" s="426">
        <f>VLOOKUP($AG552,PriceList,4,FALSE)</f>
        <v>26.58</v>
      </c>
      <c r="U552" s="426"/>
      <c r="V552" s="426"/>
      <c r="W552" s="389"/>
      <c r="X552" s="390"/>
      <c r="Y552" s="391"/>
      <c r="Z552" s="427">
        <f>Q552*W552</f>
        <v>0</v>
      </c>
      <c r="AA552" s="426"/>
      <c r="AB552" s="426"/>
      <c r="AC552" s="426">
        <f>T552*W552</f>
        <v>0</v>
      </c>
      <c r="AD552" s="426"/>
      <c r="AE552" s="426"/>
      <c r="AF552" s="70"/>
      <c r="AG552" s="77" t="s">
        <v>514</v>
      </c>
      <c r="AI552" s="83" t="b">
        <f>AND(W552&gt;0,AH552="Y")</f>
        <v>0</v>
      </c>
      <c r="AJ552" s="149" t="b">
        <f>OR(ISERROR(Q552),ISERROR(T552),ISERROR(Z552),ISERROR(AC552))</f>
        <v>0</v>
      </c>
    </row>
    <row r="553" spans="1:36" ht="5.15" customHeight="1">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row>
    <row r="554" spans="1:36" ht="5.15" customHeight="1">
      <c r="A554" s="70"/>
      <c r="B554" s="70"/>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0"/>
      <c r="AF554" s="70"/>
    </row>
    <row r="555" spans="1:36" ht="5.15" customHeight="1">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row>
    <row r="556" spans="1:36" ht="30" customHeight="1">
      <c r="A556" s="73"/>
      <c r="B556" s="296" t="s">
        <v>160</v>
      </c>
      <c r="C556" s="324"/>
      <c r="D556" s="324"/>
      <c r="E556" s="324"/>
      <c r="F556" s="324"/>
      <c r="G556" s="324"/>
      <c r="H556" s="324"/>
      <c r="I556" s="324"/>
      <c r="J556" s="324"/>
      <c r="K556" s="324"/>
      <c r="L556" s="324"/>
      <c r="M556" s="324"/>
      <c r="N556" s="324"/>
      <c r="O556" s="324"/>
      <c r="P556" s="324"/>
      <c r="Q556" s="426">
        <f>VLOOKUP($AG556,PriceList,3,FALSE)</f>
        <v>22.15</v>
      </c>
      <c r="R556" s="426"/>
      <c r="S556" s="426"/>
      <c r="T556" s="426">
        <f>VLOOKUP($AG556,PriceList,4,FALSE)</f>
        <v>26.58</v>
      </c>
      <c r="U556" s="426"/>
      <c r="V556" s="426"/>
      <c r="W556" s="389"/>
      <c r="X556" s="390"/>
      <c r="Y556" s="391"/>
      <c r="Z556" s="427">
        <f>Q556*W556</f>
        <v>0</v>
      </c>
      <c r="AA556" s="426"/>
      <c r="AB556" s="426"/>
      <c r="AC556" s="426">
        <f>T556*W556</f>
        <v>0</v>
      </c>
      <c r="AD556" s="426"/>
      <c r="AE556" s="426"/>
      <c r="AF556" s="70"/>
      <c r="AG556" s="77" t="s">
        <v>512</v>
      </c>
      <c r="AI556" s="83" t="b">
        <f>AND(W556&gt;0,AH556="Y")</f>
        <v>0</v>
      </c>
      <c r="AJ556" s="149" t="b">
        <f>OR(ISERROR(Q556),ISERROR(T556),ISERROR(Z556),ISERROR(AC556))</f>
        <v>0</v>
      </c>
    </row>
    <row r="557" spans="1:36" ht="5.15" customHeight="1">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row>
    <row r="558" spans="1:36" ht="5.15" customHeight="1">
      <c r="A558" s="70"/>
      <c r="B558" s="70"/>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0"/>
      <c r="AF558" s="70"/>
    </row>
    <row r="559" spans="1:36" ht="5.15" customHeight="1">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row>
    <row r="560" spans="1:36" ht="30" customHeight="1">
      <c r="A560" s="73"/>
      <c r="B560" s="296" t="s">
        <v>159</v>
      </c>
      <c r="C560" s="324"/>
      <c r="D560" s="324"/>
      <c r="E560" s="324"/>
      <c r="F560" s="324"/>
      <c r="G560" s="324"/>
      <c r="H560" s="324"/>
      <c r="I560" s="324"/>
      <c r="J560" s="324"/>
      <c r="K560" s="324"/>
      <c r="L560" s="324"/>
      <c r="M560" s="324"/>
      <c r="N560" s="324"/>
      <c r="O560" s="324"/>
      <c r="P560" s="324"/>
      <c r="Q560" s="426">
        <f>VLOOKUP($AG560,PriceList,3,FALSE)</f>
        <v>25.24</v>
      </c>
      <c r="R560" s="426"/>
      <c r="S560" s="426"/>
      <c r="T560" s="426">
        <f>VLOOKUP($AG560,PriceList,4,FALSE)</f>
        <v>30.288</v>
      </c>
      <c r="U560" s="426"/>
      <c r="V560" s="426"/>
      <c r="W560" s="389"/>
      <c r="X560" s="390"/>
      <c r="Y560" s="391"/>
      <c r="Z560" s="427">
        <f>Q560*W560</f>
        <v>0</v>
      </c>
      <c r="AA560" s="426"/>
      <c r="AB560" s="426"/>
      <c r="AC560" s="426">
        <f>T560*W560</f>
        <v>0</v>
      </c>
      <c r="AD560" s="426"/>
      <c r="AE560" s="426"/>
      <c r="AF560" s="70"/>
      <c r="AG560" s="77" t="s">
        <v>513</v>
      </c>
      <c r="AI560" s="83" t="b">
        <f>AND(W560&gt;0,AH560="Y")</f>
        <v>0</v>
      </c>
      <c r="AJ560" s="149" t="b">
        <f>OR(ISERROR(Q560),ISERROR(T560),ISERROR(Z560),ISERROR(AC560))</f>
        <v>0</v>
      </c>
    </row>
    <row r="561" spans="1:36" ht="5.15" customHeight="1">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row>
    <row r="562" spans="1:36" ht="5.15" customHeight="1">
      <c r="A562" s="70"/>
      <c r="B562" s="70"/>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0"/>
      <c r="AF562" s="70"/>
    </row>
    <row r="563" spans="1:36" ht="5.15" customHeight="1">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row>
    <row r="564" spans="1:36" ht="50.15" customHeight="1">
      <c r="A564" s="73"/>
      <c r="B564" s="296" t="s">
        <v>158</v>
      </c>
      <c r="C564" s="324"/>
      <c r="D564" s="324"/>
      <c r="E564" s="324"/>
      <c r="F564" s="324"/>
      <c r="G564" s="324"/>
      <c r="H564" s="324"/>
      <c r="I564" s="324"/>
      <c r="J564" s="324"/>
      <c r="K564" s="324"/>
      <c r="L564" s="324"/>
      <c r="M564" s="324"/>
      <c r="N564" s="324"/>
      <c r="O564" s="324"/>
      <c r="P564" s="324"/>
      <c r="Q564" s="426">
        <f>VLOOKUP($AG564,PriceList,3,FALSE)</f>
        <v>22.15</v>
      </c>
      <c r="R564" s="426"/>
      <c r="S564" s="426"/>
      <c r="T564" s="426">
        <f>VLOOKUP($AG564,PriceList,4,FALSE)</f>
        <v>26.58</v>
      </c>
      <c r="U564" s="426"/>
      <c r="V564" s="426"/>
      <c r="W564" s="389"/>
      <c r="X564" s="390"/>
      <c r="Y564" s="391"/>
      <c r="Z564" s="427">
        <f>Q564*W564</f>
        <v>0</v>
      </c>
      <c r="AA564" s="426"/>
      <c r="AB564" s="426"/>
      <c r="AC564" s="426">
        <f>T564*W564</f>
        <v>0</v>
      </c>
      <c r="AD564" s="426"/>
      <c r="AE564" s="426"/>
      <c r="AF564" s="70"/>
      <c r="AG564" s="77" t="s">
        <v>516</v>
      </c>
      <c r="AI564" s="83" t="b">
        <f>AND(W564&gt;0,AH564="Y")</f>
        <v>0</v>
      </c>
      <c r="AJ564" s="149" t="b">
        <f>OR(ISERROR(Q564),ISERROR(T564),ISERROR(Z564),ISERROR(AC564))</f>
        <v>0</v>
      </c>
    </row>
    <row r="565" spans="1:36" ht="5.15" customHeight="1">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row>
    <row r="566" spans="1:36" ht="5.15" customHeight="1">
      <c r="A566" s="70"/>
      <c r="B566" s="70"/>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0"/>
      <c r="AF566" s="70"/>
    </row>
    <row r="567" spans="1:36" ht="5.15" customHeight="1">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row>
    <row r="568" spans="1:36" ht="30" customHeight="1">
      <c r="A568" s="73"/>
      <c r="B568" s="296" t="s">
        <v>157</v>
      </c>
      <c r="C568" s="324"/>
      <c r="D568" s="324"/>
      <c r="E568" s="324"/>
      <c r="F568" s="324"/>
      <c r="G568" s="324"/>
      <c r="H568" s="324"/>
      <c r="I568" s="324"/>
      <c r="J568" s="324"/>
      <c r="K568" s="324"/>
      <c r="L568" s="324"/>
      <c r="M568" s="324"/>
      <c r="N568" s="324"/>
      <c r="O568" s="324"/>
      <c r="P568" s="324"/>
      <c r="Q568" s="426">
        <f>VLOOKUP($AG568,PriceList,3,FALSE)</f>
        <v>14.42</v>
      </c>
      <c r="R568" s="426"/>
      <c r="S568" s="426"/>
      <c r="T568" s="426">
        <f>VLOOKUP($AG568,PriceList,4,FALSE)</f>
        <v>17.303999999999998</v>
      </c>
      <c r="U568" s="426"/>
      <c r="V568" s="426"/>
      <c r="W568" s="389"/>
      <c r="X568" s="390"/>
      <c r="Y568" s="391"/>
      <c r="Z568" s="427">
        <f>Q568*W568</f>
        <v>0</v>
      </c>
      <c r="AA568" s="426"/>
      <c r="AB568" s="426"/>
      <c r="AC568" s="426">
        <f>T568*W568</f>
        <v>0</v>
      </c>
      <c r="AD568" s="426"/>
      <c r="AE568" s="426"/>
      <c r="AF568" s="70"/>
      <c r="AG568" s="77" t="s">
        <v>510</v>
      </c>
      <c r="AI568" s="83" t="b">
        <f>AND(W568&gt;0,AH568="Y")</f>
        <v>0</v>
      </c>
      <c r="AJ568" s="149" t="b">
        <f>OR(ISERROR(Q568),ISERROR(T568),ISERROR(Z568),ISERROR(AC568))</f>
        <v>0</v>
      </c>
    </row>
    <row r="569" spans="1:36" ht="5.15" customHeight="1">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row>
    <row r="570" spans="1:36" ht="5.15" customHeight="1">
      <c r="A570" s="70"/>
      <c r="B570" s="70"/>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0"/>
      <c r="AF570" s="70"/>
    </row>
    <row r="571" spans="1:36" ht="5.15" customHeight="1">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row>
    <row r="572" spans="1:36" ht="32.15" customHeight="1">
      <c r="A572" s="73"/>
      <c r="B572" s="296" t="s">
        <v>162</v>
      </c>
      <c r="C572" s="324"/>
      <c r="D572" s="324"/>
      <c r="E572" s="324"/>
      <c r="F572" s="324"/>
      <c r="G572" s="324"/>
      <c r="H572" s="324"/>
      <c r="I572" s="324"/>
      <c r="J572" s="324"/>
      <c r="K572" s="324"/>
      <c r="L572" s="324"/>
      <c r="M572" s="324"/>
      <c r="N572" s="324"/>
      <c r="O572" s="324"/>
      <c r="P572" s="324"/>
      <c r="Q572" s="426">
        <f>VLOOKUP($AG572,PriceList,3,FALSE)</f>
        <v>17.77</v>
      </c>
      <c r="R572" s="426"/>
      <c r="S572" s="426"/>
      <c r="T572" s="426">
        <f>VLOOKUP($AG572,PriceList,4,FALSE)</f>
        <v>21.324000000000002</v>
      </c>
      <c r="U572" s="426"/>
      <c r="V572" s="426"/>
      <c r="W572" s="389"/>
      <c r="X572" s="390"/>
      <c r="Y572" s="391"/>
      <c r="Z572" s="427">
        <f>Q572*W572</f>
        <v>0</v>
      </c>
      <c r="AA572" s="426"/>
      <c r="AB572" s="426"/>
      <c r="AC572" s="426">
        <f>T572*W572</f>
        <v>0</v>
      </c>
      <c r="AD572" s="426"/>
      <c r="AE572" s="426"/>
      <c r="AF572" s="70"/>
      <c r="AG572" s="77" t="s">
        <v>519</v>
      </c>
      <c r="AI572" s="83" t="b">
        <f>AND(W572&gt;0,AH572="Y")</f>
        <v>0</v>
      </c>
      <c r="AJ572" s="149" t="b">
        <f>OR(ISERROR(Q572),ISERROR(T572),ISERROR(Z572),ISERROR(AC572))</f>
        <v>0</v>
      </c>
    </row>
    <row r="573" spans="1:36" ht="5.15" customHeight="1">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row>
    <row r="574" spans="1:36" ht="5.15" customHeight="1">
      <c r="A574" s="70"/>
      <c r="B574" s="70"/>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0"/>
      <c r="AF574" s="70"/>
    </row>
    <row r="575" spans="1:36" ht="5.15" customHeight="1">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row>
    <row r="576" spans="1:36" ht="32.15" customHeight="1">
      <c r="A576" s="73"/>
      <c r="B576" s="296" t="s">
        <v>163</v>
      </c>
      <c r="C576" s="324"/>
      <c r="D576" s="324"/>
      <c r="E576" s="324"/>
      <c r="F576" s="324"/>
      <c r="G576" s="324"/>
      <c r="H576" s="324"/>
      <c r="I576" s="324"/>
      <c r="J576" s="324"/>
      <c r="K576" s="324"/>
      <c r="L576" s="324"/>
      <c r="M576" s="324"/>
      <c r="N576" s="324"/>
      <c r="O576" s="324"/>
      <c r="P576" s="324"/>
      <c r="Q576" s="426">
        <f>VLOOKUP($AG576,PriceList,3,FALSE)</f>
        <v>26.27</v>
      </c>
      <c r="R576" s="426"/>
      <c r="S576" s="426"/>
      <c r="T576" s="426">
        <f>VLOOKUP($AG576,PriceList,4,FALSE)</f>
        <v>31.524000000000001</v>
      </c>
      <c r="U576" s="426"/>
      <c r="V576" s="426"/>
      <c r="W576" s="389"/>
      <c r="X576" s="390"/>
      <c r="Y576" s="391"/>
      <c r="Z576" s="427">
        <f>Q576*W576</f>
        <v>0</v>
      </c>
      <c r="AA576" s="426"/>
      <c r="AB576" s="426"/>
      <c r="AC576" s="426">
        <f>T576*W576</f>
        <v>0</v>
      </c>
      <c r="AD576" s="426"/>
      <c r="AE576" s="426"/>
      <c r="AF576" s="70"/>
      <c r="AG576" s="77" t="s">
        <v>518</v>
      </c>
      <c r="AI576" s="83" t="b">
        <f>AND(W576&gt;0,AH576="Y")</f>
        <v>0</v>
      </c>
      <c r="AJ576" s="149" t="b">
        <f>OR(ISERROR(Q576),ISERROR(T576),ISERROR(Z576),ISERROR(AC576))</f>
        <v>0</v>
      </c>
    </row>
    <row r="577" spans="1:36" ht="5.15" customHeight="1">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row>
    <row r="578" spans="1:36" ht="5.15" customHeight="1">
      <c r="A578" s="70"/>
      <c r="B578" s="70"/>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0"/>
      <c r="AF578" s="70"/>
    </row>
    <row r="579" spans="1:36" ht="5.15" customHeight="1">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row>
    <row r="580" spans="1:36" ht="32.15" customHeight="1">
      <c r="A580" s="73"/>
      <c r="B580" s="296" t="s">
        <v>164</v>
      </c>
      <c r="C580" s="324"/>
      <c r="D580" s="324"/>
      <c r="E580" s="324"/>
      <c r="F580" s="324"/>
      <c r="G580" s="324"/>
      <c r="H580" s="324"/>
      <c r="I580" s="324"/>
      <c r="J580" s="324"/>
      <c r="K580" s="324"/>
      <c r="L580" s="324"/>
      <c r="M580" s="324"/>
      <c r="N580" s="324"/>
      <c r="O580" s="324"/>
      <c r="P580" s="324"/>
      <c r="Q580" s="426">
        <f>VLOOKUP($AG580,PriceList,3,FALSE)</f>
        <v>91.67</v>
      </c>
      <c r="R580" s="426"/>
      <c r="S580" s="426"/>
      <c r="T580" s="426">
        <f>VLOOKUP($AG580,PriceList,4,FALSE)</f>
        <v>110.004</v>
      </c>
      <c r="U580" s="426"/>
      <c r="V580" s="426"/>
      <c r="W580" s="389"/>
      <c r="X580" s="390"/>
      <c r="Y580" s="391"/>
      <c r="Z580" s="427">
        <f>Q580*W580</f>
        <v>0</v>
      </c>
      <c r="AA580" s="426"/>
      <c r="AB580" s="426"/>
      <c r="AC580" s="426">
        <f>T580*W580</f>
        <v>0</v>
      </c>
      <c r="AD580" s="426"/>
      <c r="AE580" s="426"/>
      <c r="AF580" s="70"/>
      <c r="AG580" s="77" t="s">
        <v>517</v>
      </c>
      <c r="AI580" s="83" t="b">
        <f>AND(W580&gt;0,AH580="Y")</f>
        <v>0</v>
      </c>
      <c r="AJ580" s="149" t="b">
        <f>OR(ISERROR(Q580),ISERROR(T580),ISERROR(Z580),ISERROR(AC580))</f>
        <v>0</v>
      </c>
    </row>
    <row r="581" spans="1:36" ht="5.15" customHeight="1">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row>
    <row r="582" spans="1:36" ht="5.15" customHeight="1">
      <c r="A582" s="70"/>
      <c r="B582" s="70"/>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0"/>
      <c r="AF582" s="70"/>
    </row>
    <row r="583" spans="1:36" ht="10" customHeight="1">
      <c r="A583" s="73"/>
      <c r="B583" s="9"/>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c r="AF583" s="70"/>
    </row>
    <row r="584" spans="1:36" ht="20.149999999999999" customHeight="1">
      <c r="A584" s="339">
        <f>A531+1</f>
        <v>10</v>
      </c>
      <c r="B584" s="339"/>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c r="AC584" s="93"/>
      <c r="AD584" s="94"/>
      <c r="AE584" s="7"/>
      <c r="AF584" s="7"/>
    </row>
    <row r="585" spans="1:36" ht="10" customHeight="1">
      <c r="A585" s="73"/>
      <c r="B585" s="9"/>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70"/>
    </row>
    <row r="586" spans="1:36" ht="10" customHeight="1">
      <c r="A586" s="70"/>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70"/>
    </row>
    <row r="587" spans="1:36" ht="20.149999999999999" customHeight="1">
      <c r="A587" s="70"/>
      <c r="B587" s="8"/>
      <c r="C587" s="335" t="s">
        <v>165</v>
      </c>
      <c r="D587" s="335"/>
      <c r="E587" s="335"/>
      <c r="F587" s="335"/>
      <c r="G587" s="335"/>
      <c r="H587" s="335"/>
      <c r="I587" s="335"/>
      <c r="J587" s="335"/>
      <c r="K587" s="335"/>
      <c r="L587" s="335"/>
      <c r="M587" s="335"/>
      <c r="N587" s="335"/>
      <c r="O587" s="335"/>
      <c r="P587" s="335"/>
      <c r="Q587" s="335"/>
      <c r="R587" s="335"/>
      <c r="S587" s="335"/>
      <c r="T587" s="335"/>
      <c r="U587" s="335"/>
      <c r="V587" s="335"/>
      <c r="W587" s="335"/>
      <c r="X587" s="335"/>
      <c r="Y587" s="335"/>
      <c r="Z587" s="335"/>
      <c r="AA587" s="335"/>
      <c r="AB587" s="335"/>
      <c r="AC587" s="335"/>
      <c r="AD587" s="335"/>
      <c r="AE587" s="8"/>
      <c r="AF587" s="70"/>
      <c r="AJ587" s="149" t="b">
        <f>IF(COUNTIF(AJ592:AJ606,TRUE)&gt;0,TRUE,FALSE)</f>
        <v>0</v>
      </c>
    </row>
    <row r="588" spans="1:36" ht="10" customHeight="1">
      <c r="A588" s="70"/>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70"/>
    </row>
    <row r="589" spans="1:36" ht="7" customHeight="1">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row>
    <row r="590" spans="1:36" ht="50.15" customHeight="1">
      <c r="A590" s="73"/>
      <c r="B590" s="360" t="s">
        <v>166</v>
      </c>
      <c r="C590" s="360"/>
      <c r="D590" s="360"/>
      <c r="E590" s="360"/>
      <c r="F590" s="360"/>
      <c r="G590" s="360"/>
      <c r="H590" s="360"/>
      <c r="I590" s="360"/>
      <c r="J590" s="360"/>
      <c r="K590" s="360"/>
      <c r="L590" s="360"/>
      <c r="M590" s="360"/>
      <c r="N590" s="360"/>
      <c r="O590" s="360"/>
      <c r="P590" s="360"/>
      <c r="Q590" s="360"/>
      <c r="R590" s="360"/>
      <c r="S590" s="360"/>
      <c r="T590" s="360"/>
      <c r="U590" s="360"/>
      <c r="V590" s="360"/>
      <c r="W590" s="360"/>
      <c r="X590" s="360"/>
      <c r="Y590" s="360"/>
      <c r="Z590" s="360"/>
      <c r="AA590" s="360"/>
      <c r="AB590" s="360"/>
      <c r="AC590" s="360"/>
      <c r="AD590" s="360"/>
      <c r="AE590" s="360"/>
      <c r="AF590" s="70"/>
    </row>
    <row r="591" spans="1:36" ht="7" customHeight="1">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row>
    <row r="592" spans="1:36" ht="20.149999999999999" customHeight="1">
      <c r="A592" s="70"/>
      <c r="B592" s="392" t="s">
        <v>100</v>
      </c>
      <c r="C592" s="392"/>
      <c r="D592" s="392"/>
      <c r="E592" s="392"/>
      <c r="F592" s="392"/>
      <c r="G592" s="392"/>
      <c r="H592" s="392"/>
      <c r="I592" s="392"/>
      <c r="J592" s="392"/>
      <c r="K592" s="392"/>
      <c r="L592" s="392"/>
      <c r="M592" s="392"/>
      <c r="N592" s="392"/>
      <c r="O592" s="392"/>
      <c r="P592" s="392"/>
      <c r="Q592" s="393" t="s">
        <v>101</v>
      </c>
      <c r="R592" s="393"/>
      <c r="S592" s="393"/>
      <c r="T592" s="393"/>
      <c r="U592" s="393"/>
      <c r="V592" s="393"/>
      <c r="W592" s="364" t="s">
        <v>102</v>
      </c>
      <c r="X592" s="364"/>
      <c r="Y592" s="364"/>
      <c r="Z592" s="394" t="s">
        <v>99</v>
      </c>
      <c r="AA592" s="394"/>
      <c r="AB592" s="394"/>
      <c r="AC592" s="394"/>
      <c r="AD592" s="394"/>
      <c r="AE592" s="394"/>
      <c r="AF592" s="70"/>
    </row>
    <row r="593" spans="1:36" ht="20.149999999999999" customHeight="1">
      <c r="A593" s="70"/>
      <c r="B593" s="392"/>
      <c r="C593" s="392"/>
      <c r="D593" s="392"/>
      <c r="E593" s="392"/>
      <c r="F593" s="392"/>
      <c r="G593" s="392"/>
      <c r="H593" s="392"/>
      <c r="I593" s="392"/>
      <c r="J593" s="392"/>
      <c r="K593" s="392"/>
      <c r="L593" s="392"/>
      <c r="M593" s="392"/>
      <c r="N593" s="392"/>
      <c r="O593" s="392"/>
      <c r="P593" s="392"/>
      <c r="Q593" s="438" t="s">
        <v>97</v>
      </c>
      <c r="R593" s="438"/>
      <c r="S593" s="438"/>
      <c r="T593" s="438" t="s">
        <v>98</v>
      </c>
      <c r="U593" s="438"/>
      <c r="V593" s="438"/>
      <c r="W593" s="364"/>
      <c r="X593" s="364"/>
      <c r="Y593" s="364"/>
      <c r="Z593" s="438" t="s">
        <v>97</v>
      </c>
      <c r="AA593" s="438"/>
      <c r="AB593" s="438"/>
      <c r="AC593" s="438" t="s">
        <v>98</v>
      </c>
      <c r="AD593" s="438"/>
      <c r="AE593" s="438"/>
      <c r="AF593" s="70"/>
    </row>
    <row r="594" spans="1:36" ht="7" customHeight="1">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row>
    <row r="595" spans="1:36" ht="30" customHeight="1">
      <c r="A595" s="73"/>
      <c r="B595" s="296" t="s">
        <v>168</v>
      </c>
      <c r="C595" s="324"/>
      <c r="D595" s="324"/>
      <c r="E595" s="324"/>
      <c r="F595" s="324"/>
      <c r="G595" s="324"/>
      <c r="H595" s="324"/>
      <c r="I595" s="324"/>
      <c r="J595" s="324"/>
      <c r="K595" s="324"/>
      <c r="L595" s="324"/>
      <c r="M595" s="324"/>
      <c r="N595" s="324"/>
      <c r="O595" s="324"/>
      <c r="P595" s="324"/>
      <c r="Q595" s="426">
        <f>VLOOKUP($AG595,PriceList,3,FALSE)</f>
        <v>269.89999999999998</v>
      </c>
      <c r="R595" s="426"/>
      <c r="S595" s="426"/>
      <c r="T595" s="426">
        <f>VLOOKUP($AG595,PriceList,4,FALSE)</f>
        <v>323.88</v>
      </c>
      <c r="U595" s="426"/>
      <c r="V595" s="426"/>
      <c r="W595" s="389"/>
      <c r="X595" s="390"/>
      <c r="Y595" s="391"/>
      <c r="Z595" s="427">
        <f>Q595*W595</f>
        <v>0</v>
      </c>
      <c r="AA595" s="426"/>
      <c r="AB595" s="426"/>
      <c r="AC595" s="426">
        <f>T595*W595</f>
        <v>0</v>
      </c>
      <c r="AD595" s="426"/>
      <c r="AE595" s="426"/>
      <c r="AF595" s="70"/>
      <c r="AG595" s="77" t="s">
        <v>501</v>
      </c>
      <c r="AH595" s="83" t="s">
        <v>709</v>
      </c>
      <c r="AI595" s="83" t="b">
        <f>AND(W595&gt;0,AH595="Y")</f>
        <v>0</v>
      </c>
      <c r="AJ595" s="149" t="b">
        <f>OR(ISERROR(Q595),ISERROR(T595),ISERROR(Z595),ISERROR(AC595))</f>
        <v>0</v>
      </c>
    </row>
    <row r="596" spans="1:36" ht="5.15" customHeight="1">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row>
    <row r="597" spans="1:36" ht="5.15" customHeight="1">
      <c r="A597" s="70"/>
      <c r="B597" s="70"/>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0"/>
      <c r="AF597" s="70"/>
    </row>
    <row r="598" spans="1:36" ht="5.15" customHeight="1">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row>
    <row r="599" spans="1:36" ht="32.15" customHeight="1">
      <c r="A599" s="73"/>
      <c r="B599" s="296" t="s">
        <v>169</v>
      </c>
      <c r="C599" s="324"/>
      <c r="D599" s="324"/>
      <c r="E599" s="324"/>
      <c r="F599" s="324"/>
      <c r="G599" s="324"/>
      <c r="H599" s="324"/>
      <c r="I599" s="324"/>
      <c r="J599" s="324"/>
      <c r="K599" s="324"/>
      <c r="L599" s="324"/>
      <c r="M599" s="324"/>
      <c r="N599" s="324"/>
      <c r="O599" s="324"/>
      <c r="P599" s="324"/>
      <c r="Q599" s="426">
        <f>VLOOKUP($AG599,PriceList,3,FALSE)</f>
        <v>15.2</v>
      </c>
      <c r="R599" s="426"/>
      <c r="S599" s="426"/>
      <c r="T599" s="426">
        <f>VLOOKUP($AG599,PriceList,4,FALSE)</f>
        <v>18.239999999999998</v>
      </c>
      <c r="U599" s="426"/>
      <c r="V599" s="426"/>
      <c r="W599" s="389"/>
      <c r="X599" s="390"/>
      <c r="Y599" s="391"/>
      <c r="Z599" s="427">
        <f>Q599*W599</f>
        <v>0</v>
      </c>
      <c r="AA599" s="426"/>
      <c r="AB599" s="426"/>
      <c r="AC599" s="426">
        <f>T599*W599</f>
        <v>0</v>
      </c>
      <c r="AD599" s="426"/>
      <c r="AE599" s="426"/>
      <c r="AF599" s="70"/>
      <c r="AG599" s="77" t="s">
        <v>499</v>
      </c>
      <c r="AH599" s="83" t="s">
        <v>709</v>
      </c>
      <c r="AI599" s="83" t="b">
        <f>AND(W599&gt;0,AH599="Y")</f>
        <v>0</v>
      </c>
      <c r="AJ599" s="149" t="b">
        <f>OR(ISERROR(Q599),ISERROR(T599),ISERROR(Z599),ISERROR(AC599))</f>
        <v>0</v>
      </c>
    </row>
    <row r="600" spans="1:36" ht="5.15" customHeight="1">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row>
    <row r="601" spans="1:36" ht="5.15" customHeight="1">
      <c r="A601" s="70"/>
      <c r="B601" s="70"/>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0"/>
      <c r="AF601" s="70"/>
    </row>
    <row r="602" spans="1:36" ht="5.15" customHeight="1">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row>
    <row r="603" spans="1:36" ht="32.15" customHeight="1">
      <c r="A603" s="73"/>
      <c r="B603" s="296" t="s">
        <v>170</v>
      </c>
      <c r="C603" s="324"/>
      <c r="D603" s="324"/>
      <c r="E603" s="324"/>
      <c r="F603" s="324"/>
      <c r="G603" s="324"/>
      <c r="H603" s="324"/>
      <c r="I603" s="324"/>
      <c r="J603" s="324"/>
      <c r="K603" s="324"/>
      <c r="L603" s="324"/>
      <c r="M603" s="324"/>
      <c r="N603" s="324"/>
      <c r="O603" s="324"/>
      <c r="P603" s="324"/>
      <c r="Q603" s="426">
        <f>VLOOKUP($AG603,PriceList,3,FALSE)</f>
        <v>278.10000000000002</v>
      </c>
      <c r="R603" s="426"/>
      <c r="S603" s="426"/>
      <c r="T603" s="426">
        <f>VLOOKUP($AG603,PriceList,4,FALSE)</f>
        <v>333.72</v>
      </c>
      <c r="U603" s="426"/>
      <c r="V603" s="426"/>
      <c r="W603" s="389"/>
      <c r="X603" s="390"/>
      <c r="Y603" s="391"/>
      <c r="Z603" s="427">
        <f>Q603*W603</f>
        <v>0</v>
      </c>
      <c r="AA603" s="426"/>
      <c r="AB603" s="426"/>
      <c r="AC603" s="426">
        <f>T603*W603</f>
        <v>0</v>
      </c>
      <c r="AD603" s="426"/>
      <c r="AE603" s="426"/>
      <c r="AF603" s="70"/>
      <c r="AG603" s="77" t="s">
        <v>500</v>
      </c>
      <c r="AH603" s="83" t="s">
        <v>709</v>
      </c>
      <c r="AI603" s="83" t="b">
        <f>AND(W603&gt;0,AH603="Y")</f>
        <v>0</v>
      </c>
      <c r="AJ603" s="149" t="b">
        <f>OR(ISERROR(Q603),ISERROR(T603),ISERROR(Z603),ISERROR(AC603))</f>
        <v>0</v>
      </c>
    </row>
    <row r="604" spans="1:36" ht="5.15" customHeight="1">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row>
    <row r="605" spans="1:36" ht="5.15" customHeight="1">
      <c r="A605" s="70"/>
      <c r="B605" s="70"/>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0"/>
      <c r="AF605" s="70"/>
    </row>
    <row r="606" spans="1:36" ht="20.149999999999999" customHeight="1">
      <c r="A606" s="73"/>
      <c r="B606" s="9"/>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c r="AF606" s="70"/>
    </row>
    <row r="607" spans="1:36" ht="10" customHeight="1">
      <c r="A607" s="70"/>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70"/>
    </row>
    <row r="608" spans="1:36" ht="20.149999999999999" customHeight="1">
      <c r="A608" s="70"/>
      <c r="B608" s="8"/>
      <c r="C608" s="335" t="s">
        <v>171</v>
      </c>
      <c r="D608" s="335"/>
      <c r="E608" s="335"/>
      <c r="F608" s="335"/>
      <c r="G608" s="335"/>
      <c r="H608" s="335"/>
      <c r="I608" s="335"/>
      <c r="J608" s="335"/>
      <c r="K608" s="335"/>
      <c r="L608" s="335"/>
      <c r="M608" s="335"/>
      <c r="N608" s="335"/>
      <c r="O608" s="335"/>
      <c r="P608" s="335"/>
      <c r="Q608" s="335"/>
      <c r="R608" s="335"/>
      <c r="S608" s="335"/>
      <c r="T608" s="335"/>
      <c r="U608" s="335"/>
      <c r="V608" s="335"/>
      <c r="W608" s="335"/>
      <c r="X608" s="335"/>
      <c r="Y608" s="335"/>
      <c r="Z608" s="335"/>
      <c r="AA608" s="335"/>
      <c r="AB608" s="335"/>
      <c r="AC608" s="335"/>
      <c r="AD608" s="335"/>
      <c r="AE608" s="8"/>
      <c r="AF608" s="70"/>
      <c r="AJ608" s="149" t="b">
        <f>IF(COUNTIF(AJ613:AJ635,TRUE)&gt;0,TRUE,FALSE)</f>
        <v>0</v>
      </c>
    </row>
    <row r="609" spans="1:36" ht="10" customHeight="1">
      <c r="A609" s="70"/>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70"/>
    </row>
    <row r="610" spans="1:36" ht="7" customHeight="1">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row>
    <row r="611" spans="1:36" ht="20.149999999999999" customHeight="1">
      <c r="A611" s="73"/>
      <c r="B611" s="360" t="s">
        <v>172</v>
      </c>
      <c r="C611" s="360"/>
      <c r="D611" s="360"/>
      <c r="E611" s="360"/>
      <c r="F611" s="360"/>
      <c r="G611" s="360"/>
      <c r="H611" s="360"/>
      <c r="I611" s="360"/>
      <c r="J611" s="360"/>
      <c r="K611" s="360"/>
      <c r="L611" s="360"/>
      <c r="M611" s="360"/>
      <c r="N611" s="360"/>
      <c r="O611" s="360"/>
      <c r="P611" s="360"/>
      <c r="Q611" s="360"/>
      <c r="R611" s="360"/>
      <c r="S611" s="360"/>
      <c r="T611" s="360"/>
      <c r="U611" s="360"/>
      <c r="V611" s="360"/>
      <c r="W611" s="360"/>
      <c r="X611" s="360"/>
      <c r="Y611" s="360"/>
      <c r="Z611" s="360"/>
      <c r="AA611" s="360"/>
      <c r="AB611" s="360"/>
      <c r="AC611" s="360"/>
      <c r="AD611" s="360"/>
      <c r="AE611" s="360"/>
      <c r="AF611" s="70"/>
    </row>
    <row r="612" spans="1:36" ht="7" customHeight="1">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row>
    <row r="613" spans="1:36" ht="20.149999999999999" customHeight="1">
      <c r="A613" s="70"/>
      <c r="B613" s="392" t="s">
        <v>100</v>
      </c>
      <c r="C613" s="392"/>
      <c r="D613" s="392"/>
      <c r="E613" s="392"/>
      <c r="F613" s="392"/>
      <c r="G613" s="392"/>
      <c r="H613" s="392"/>
      <c r="I613" s="392"/>
      <c r="J613" s="392"/>
      <c r="K613" s="392"/>
      <c r="L613" s="392"/>
      <c r="M613" s="392"/>
      <c r="N613" s="392"/>
      <c r="O613" s="392"/>
      <c r="P613" s="392"/>
      <c r="Q613" s="393" t="s">
        <v>101</v>
      </c>
      <c r="R613" s="393"/>
      <c r="S613" s="393"/>
      <c r="T613" s="393"/>
      <c r="U613" s="393"/>
      <c r="V613" s="393"/>
      <c r="W613" s="364" t="s">
        <v>102</v>
      </c>
      <c r="X613" s="364"/>
      <c r="Y613" s="364"/>
      <c r="Z613" s="394" t="s">
        <v>99</v>
      </c>
      <c r="AA613" s="394"/>
      <c r="AB613" s="394"/>
      <c r="AC613" s="394"/>
      <c r="AD613" s="394"/>
      <c r="AE613" s="394"/>
      <c r="AF613" s="70"/>
    </row>
    <row r="614" spans="1:36" ht="20.149999999999999" customHeight="1">
      <c r="A614" s="70"/>
      <c r="B614" s="392"/>
      <c r="C614" s="392"/>
      <c r="D614" s="392"/>
      <c r="E614" s="392"/>
      <c r="F614" s="392"/>
      <c r="G614" s="392"/>
      <c r="H614" s="392"/>
      <c r="I614" s="392"/>
      <c r="J614" s="392"/>
      <c r="K614" s="392"/>
      <c r="L614" s="392"/>
      <c r="M614" s="392"/>
      <c r="N614" s="392"/>
      <c r="O614" s="392"/>
      <c r="P614" s="392"/>
      <c r="Q614" s="438" t="s">
        <v>97</v>
      </c>
      <c r="R614" s="438"/>
      <c r="S614" s="438"/>
      <c r="T614" s="438" t="s">
        <v>98</v>
      </c>
      <c r="U614" s="438"/>
      <c r="V614" s="438"/>
      <c r="W614" s="364"/>
      <c r="X614" s="364"/>
      <c r="Y614" s="364"/>
      <c r="Z614" s="438" t="s">
        <v>97</v>
      </c>
      <c r="AA614" s="438"/>
      <c r="AB614" s="438"/>
      <c r="AC614" s="438" t="s">
        <v>98</v>
      </c>
      <c r="AD614" s="438"/>
      <c r="AE614" s="438"/>
      <c r="AF614" s="70"/>
    </row>
    <row r="615" spans="1:36" ht="7" customHeight="1">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row>
    <row r="616" spans="1:36" ht="32.15" customHeight="1">
      <c r="A616" s="73"/>
      <c r="B616" s="296" t="s">
        <v>173</v>
      </c>
      <c r="C616" s="324"/>
      <c r="D616" s="324"/>
      <c r="E616" s="324"/>
      <c r="F616" s="324"/>
      <c r="G616" s="324"/>
      <c r="H616" s="324"/>
      <c r="I616" s="324"/>
      <c r="J616" s="324"/>
      <c r="K616" s="324"/>
      <c r="L616" s="324"/>
      <c r="M616" s="324"/>
      <c r="N616" s="324"/>
      <c r="O616" s="324"/>
      <c r="P616" s="324"/>
      <c r="Q616" s="426">
        <f>VLOOKUP($AG616,PriceList,3,FALSE)</f>
        <v>6.7</v>
      </c>
      <c r="R616" s="426"/>
      <c r="S616" s="426"/>
      <c r="T616" s="426">
        <f>VLOOKUP($AG616,PriceList,4,FALSE)</f>
        <v>8.375</v>
      </c>
      <c r="U616" s="426"/>
      <c r="V616" s="426"/>
      <c r="W616" s="389"/>
      <c r="X616" s="390"/>
      <c r="Y616" s="391"/>
      <c r="Z616" s="427">
        <f>Q616*W616</f>
        <v>0</v>
      </c>
      <c r="AA616" s="426"/>
      <c r="AB616" s="426"/>
      <c r="AC616" s="426">
        <f>T616*W616</f>
        <v>0</v>
      </c>
      <c r="AD616" s="426"/>
      <c r="AE616" s="426"/>
      <c r="AF616" s="70"/>
      <c r="AG616" s="77" t="s">
        <v>502</v>
      </c>
      <c r="AI616" s="83" t="b">
        <f>AND(W616&gt;0,AH616="Y")</f>
        <v>0</v>
      </c>
      <c r="AJ616" s="149" t="b">
        <f>OR(ISERROR(Q616),ISERROR(T616),ISERROR(Z616),ISERROR(AC616))</f>
        <v>0</v>
      </c>
    </row>
    <row r="617" spans="1:36" ht="5.15" customHeight="1">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row>
    <row r="618" spans="1:36" ht="5.15" customHeight="1">
      <c r="A618" s="70"/>
      <c r="B618" s="70"/>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0"/>
      <c r="AF618" s="70"/>
    </row>
    <row r="619" spans="1:36" ht="5.15" customHeight="1">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row>
    <row r="620" spans="1:36" ht="32.15" customHeight="1">
      <c r="A620" s="73"/>
      <c r="B620" s="296" t="s">
        <v>176</v>
      </c>
      <c r="C620" s="324"/>
      <c r="D620" s="324"/>
      <c r="E620" s="324"/>
      <c r="F620" s="324"/>
      <c r="G620" s="324"/>
      <c r="H620" s="324"/>
      <c r="I620" s="324"/>
      <c r="J620" s="324"/>
      <c r="K620" s="324"/>
      <c r="L620" s="324"/>
      <c r="M620" s="324"/>
      <c r="N620" s="324"/>
      <c r="O620" s="324"/>
      <c r="P620" s="324"/>
      <c r="Q620" s="426">
        <f>VLOOKUP($AG620,PriceList,3,FALSE)</f>
        <v>18</v>
      </c>
      <c r="R620" s="426"/>
      <c r="S620" s="426"/>
      <c r="T620" s="426">
        <f>VLOOKUP($AG620,PriceList,4,FALSE)</f>
        <v>22.5</v>
      </c>
      <c r="U620" s="426"/>
      <c r="V620" s="426"/>
      <c r="W620" s="389"/>
      <c r="X620" s="390"/>
      <c r="Y620" s="391"/>
      <c r="Z620" s="427">
        <f>Q620*W620</f>
        <v>0</v>
      </c>
      <c r="AA620" s="426"/>
      <c r="AB620" s="426"/>
      <c r="AC620" s="426">
        <f>T620*W620</f>
        <v>0</v>
      </c>
      <c r="AD620" s="426"/>
      <c r="AE620" s="426"/>
      <c r="AF620" s="70"/>
      <c r="AG620" s="77" t="s">
        <v>505</v>
      </c>
      <c r="AI620" s="83" t="b">
        <f>AND(W620&gt;0,AH620="Y")</f>
        <v>0</v>
      </c>
      <c r="AJ620" s="149" t="b">
        <f>OR(ISERROR(Q620),ISERROR(T620),ISERROR(Z620),ISERROR(AC620))</f>
        <v>0</v>
      </c>
    </row>
    <row r="621" spans="1:36" ht="5.15" customHeight="1">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row>
    <row r="622" spans="1:36" ht="5.15" customHeight="1">
      <c r="A622" s="70"/>
      <c r="B622" s="70"/>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0"/>
      <c r="AF622" s="70"/>
    </row>
    <row r="623" spans="1:36" ht="5.15" customHeight="1">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row>
    <row r="624" spans="1:36" ht="32.15" customHeight="1">
      <c r="A624" s="73"/>
      <c r="B624" s="296" t="s">
        <v>177</v>
      </c>
      <c r="C624" s="324"/>
      <c r="D624" s="324"/>
      <c r="E624" s="324"/>
      <c r="F624" s="324"/>
      <c r="G624" s="324"/>
      <c r="H624" s="324"/>
      <c r="I624" s="324"/>
      <c r="J624" s="324"/>
      <c r="K624" s="324"/>
      <c r="L624" s="324"/>
      <c r="M624" s="324"/>
      <c r="N624" s="324"/>
      <c r="O624" s="324"/>
      <c r="P624" s="324"/>
      <c r="Q624" s="426">
        <f>VLOOKUP($AG624,PriceList,3,FALSE)</f>
        <v>1.55</v>
      </c>
      <c r="R624" s="426"/>
      <c r="S624" s="426"/>
      <c r="T624" s="426">
        <f>VLOOKUP($AG624,PriceList,4,FALSE)</f>
        <v>1.9375</v>
      </c>
      <c r="U624" s="426"/>
      <c r="V624" s="426"/>
      <c r="W624" s="389"/>
      <c r="X624" s="390"/>
      <c r="Y624" s="391"/>
      <c r="Z624" s="427">
        <f>Q624*W624</f>
        <v>0</v>
      </c>
      <c r="AA624" s="426"/>
      <c r="AB624" s="426"/>
      <c r="AC624" s="426">
        <f>T624*W624</f>
        <v>0</v>
      </c>
      <c r="AD624" s="426"/>
      <c r="AE624" s="426"/>
      <c r="AF624" s="70"/>
      <c r="AG624" s="77" t="s">
        <v>503</v>
      </c>
      <c r="AI624" s="83" t="b">
        <f>AND(W624&gt;0,AH624="Y")</f>
        <v>0</v>
      </c>
      <c r="AJ624" s="149" t="b">
        <f>OR(ISERROR(Q624),ISERROR(T624),ISERROR(Z624),ISERROR(AC624))</f>
        <v>0</v>
      </c>
    </row>
    <row r="625" spans="1:36" ht="5.15" customHeight="1">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row>
    <row r="626" spans="1:36" ht="5.15" customHeight="1">
      <c r="A626" s="70"/>
      <c r="B626" s="70"/>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0"/>
      <c r="AF626" s="70"/>
    </row>
    <row r="627" spans="1:36" ht="5.15" customHeight="1">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row>
    <row r="628" spans="1:36" ht="32.15" customHeight="1">
      <c r="A628" s="73"/>
      <c r="B628" s="296" t="s">
        <v>174</v>
      </c>
      <c r="C628" s="324"/>
      <c r="D628" s="324"/>
      <c r="E628" s="324"/>
      <c r="F628" s="324"/>
      <c r="G628" s="324"/>
      <c r="H628" s="324"/>
      <c r="I628" s="324"/>
      <c r="J628" s="324"/>
      <c r="K628" s="324"/>
      <c r="L628" s="324"/>
      <c r="M628" s="324"/>
      <c r="N628" s="324"/>
      <c r="O628" s="324"/>
      <c r="P628" s="324"/>
      <c r="Q628" s="426">
        <f>VLOOKUP($AG628,PriceList,3,FALSE)</f>
        <v>21.12</v>
      </c>
      <c r="R628" s="426"/>
      <c r="S628" s="426"/>
      <c r="T628" s="426">
        <f>VLOOKUP($AG628,PriceList,4,FALSE)</f>
        <v>26.394600000000001</v>
      </c>
      <c r="U628" s="426"/>
      <c r="V628" s="426"/>
      <c r="W628" s="389"/>
      <c r="X628" s="390"/>
      <c r="Y628" s="391"/>
      <c r="Z628" s="427">
        <f>Q628*W628</f>
        <v>0</v>
      </c>
      <c r="AA628" s="426"/>
      <c r="AB628" s="426"/>
      <c r="AC628" s="426">
        <f>T628*W628</f>
        <v>0</v>
      </c>
      <c r="AD628" s="426"/>
      <c r="AE628" s="426"/>
      <c r="AF628" s="70"/>
      <c r="AG628" s="77" t="s">
        <v>504</v>
      </c>
      <c r="AI628" s="83" t="b">
        <f>AND(W628&gt;0,AH628="Y")</f>
        <v>0</v>
      </c>
      <c r="AJ628" s="149" t="b">
        <f>OR(ISERROR(Q628),ISERROR(T628),ISERROR(Z628),ISERROR(AC628))</f>
        <v>0</v>
      </c>
    </row>
    <row r="629" spans="1:36" ht="5.15" customHeight="1">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row>
    <row r="630" spans="1:36" ht="5.15" customHeight="1">
      <c r="A630" s="70"/>
      <c r="B630" s="70"/>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0"/>
      <c r="AF630" s="70"/>
    </row>
    <row r="631" spans="1:36" ht="5.15" customHeight="1">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row>
    <row r="632" spans="1:36" ht="32.15" customHeight="1">
      <c r="A632" s="73"/>
      <c r="B632" s="296" t="s">
        <v>175</v>
      </c>
      <c r="C632" s="324"/>
      <c r="D632" s="324"/>
      <c r="E632" s="324"/>
      <c r="F632" s="324"/>
      <c r="G632" s="324"/>
      <c r="H632" s="324"/>
      <c r="I632" s="324"/>
      <c r="J632" s="324"/>
      <c r="K632" s="324"/>
      <c r="L632" s="324"/>
      <c r="M632" s="324"/>
      <c r="N632" s="324"/>
      <c r="O632" s="324"/>
      <c r="P632" s="324"/>
      <c r="Q632" s="426">
        <f>VLOOKUP($AG632,PriceList,3,FALSE)</f>
        <v>20</v>
      </c>
      <c r="R632" s="426"/>
      <c r="S632" s="426"/>
      <c r="T632" s="426">
        <f>VLOOKUP($AG632,PriceList,4,FALSE)</f>
        <v>25</v>
      </c>
      <c r="U632" s="426"/>
      <c r="V632" s="426"/>
      <c r="W632" s="389"/>
      <c r="X632" s="390"/>
      <c r="Y632" s="391"/>
      <c r="Z632" s="427">
        <f>Q632*W632</f>
        <v>0</v>
      </c>
      <c r="AA632" s="426"/>
      <c r="AB632" s="426"/>
      <c r="AC632" s="426">
        <f>T632*W632</f>
        <v>0</v>
      </c>
      <c r="AD632" s="426"/>
      <c r="AE632" s="426"/>
      <c r="AF632" s="70"/>
      <c r="AG632" s="77" t="s">
        <v>537</v>
      </c>
      <c r="AI632" s="83" t="b">
        <f>AND(W632&gt;0,AH632="Y")</f>
        <v>0</v>
      </c>
      <c r="AJ632" s="149" t="b">
        <f>OR(ISERROR(Q632),ISERROR(T632),ISERROR(Z632),ISERROR(AC632))</f>
        <v>0</v>
      </c>
    </row>
    <row r="633" spans="1:36" ht="5.15" customHeight="1">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row>
    <row r="634" spans="1:36" ht="5.15" customHeight="1">
      <c r="A634" s="70"/>
      <c r="B634" s="70"/>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0"/>
      <c r="AF634" s="70"/>
    </row>
    <row r="635" spans="1:36" ht="10" customHeight="1">
      <c r="A635" s="73"/>
      <c r="B635" s="9"/>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c r="AF635" s="70"/>
    </row>
    <row r="636" spans="1:36" ht="20.149999999999999" customHeight="1">
      <c r="A636" s="339">
        <f>A584+1</f>
        <v>11</v>
      </c>
      <c r="B636" s="339"/>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c r="AC636" s="93"/>
      <c r="AD636" s="94"/>
      <c r="AE636" s="7"/>
      <c r="AF636" s="7"/>
    </row>
    <row r="637" spans="1:36" ht="10" customHeight="1">
      <c r="A637" s="73"/>
      <c r="B637" s="9"/>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c r="AF637" s="70"/>
    </row>
    <row r="638" spans="1:36" ht="10" customHeight="1">
      <c r="A638" s="70"/>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70"/>
    </row>
    <row r="639" spans="1:36" ht="20.149999999999999" customHeight="1">
      <c r="A639" s="70"/>
      <c r="B639" s="8"/>
      <c r="C639" s="335" t="s">
        <v>178</v>
      </c>
      <c r="D639" s="335"/>
      <c r="E639" s="335"/>
      <c r="F639" s="335"/>
      <c r="G639" s="335"/>
      <c r="H639" s="335"/>
      <c r="I639" s="335"/>
      <c r="J639" s="335"/>
      <c r="K639" s="335"/>
      <c r="L639" s="335"/>
      <c r="M639" s="335"/>
      <c r="N639" s="335"/>
      <c r="O639" s="335"/>
      <c r="P639" s="335"/>
      <c r="Q639" s="335"/>
      <c r="R639" s="335"/>
      <c r="S639" s="335"/>
      <c r="T639" s="335"/>
      <c r="U639" s="335"/>
      <c r="V639" s="335"/>
      <c r="W639" s="335"/>
      <c r="X639" s="335"/>
      <c r="Y639" s="335"/>
      <c r="Z639" s="335"/>
      <c r="AA639" s="335"/>
      <c r="AB639" s="335"/>
      <c r="AC639" s="335"/>
      <c r="AD639" s="335"/>
      <c r="AE639" s="8"/>
      <c r="AF639" s="70"/>
      <c r="AJ639" s="149" t="b">
        <f>IF(COUNTIF(AJ644:AJ680,TRUE)&gt;0,TRUE,FALSE)</f>
        <v>0</v>
      </c>
    </row>
    <row r="640" spans="1:36" ht="10" customHeight="1">
      <c r="A640" s="70"/>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70"/>
    </row>
    <row r="641" spans="1:36" ht="7" customHeight="1">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row>
    <row r="642" spans="1:36" ht="100" customHeight="1">
      <c r="A642" s="73"/>
      <c r="B642" s="360" t="s">
        <v>179</v>
      </c>
      <c r="C642" s="360"/>
      <c r="D642" s="360"/>
      <c r="E642" s="360"/>
      <c r="F642" s="360"/>
      <c r="G642" s="360"/>
      <c r="H642" s="360"/>
      <c r="I642" s="360"/>
      <c r="J642" s="360"/>
      <c r="K642" s="360"/>
      <c r="L642" s="360"/>
      <c r="M642" s="360"/>
      <c r="N642" s="360"/>
      <c r="O642" s="360"/>
      <c r="P642" s="360"/>
      <c r="Q642" s="360"/>
      <c r="R642" s="360"/>
      <c r="S642" s="360"/>
      <c r="T642" s="360"/>
      <c r="U642" s="360"/>
      <c r="V642" s="360"/>
      <c r="W642" s="360"/>
      <c r="X642" s="360"/>
      <c r="Y642" s="360"/>
      <c r="Z642" s="360"/>
      <c r="AA642" s="360"/>
      <c r="AB642" s="360"/>
      <c r="AC642" s="360"/>
      <c r="AD642" s="360"/>
      <c r="AE642" s="360"/>
      <c r="AF642" s="70"/>
    </row>
    <row r="643" spans="1:36" ht="7" customHeight="1" thickBot="1">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row>
    <row r="644" spans="1:36" ht="25" customHeight="1" thickBot="1">
      <c r="A644" s="70"/>
      <c r="B644" s="332" t="s">
        <v>180</v>
      </c>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33"/>
      <c r="AB644" s="333"/>
      <c r="AC644" s="333"/>
      <c r="AD644" s="333"/>
      <c r="AE644" s="334"/>
      <c r="AF644" s="70"/>
    </row>
    <row r="645" spans="1:36" ht="7" customHeight="1">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row>
    <row r="646" spans="1:36" ht="165" customHeight="1">
      <c r="A646" s="73"/>
      <c r="B646" s="37"/>
      <c r="C646" s="262" t="s">
        <v>181</v>
      </c>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c r="AA646" s="262"/>
      <c r="AB646" s="262"/>
      <c r="AC646" s="262"/>
      <c r="AD646" s="262"/>
      <c r="AE646" s="37"/>
      <c r="AF646" s="70"/>
    </row>
    <row r="647" spans="1:36" ht="7" customHeight="1">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row>
    <row r="648" spans="1:36" ht="20.149999999999999" customHeight="1">
      <c r="A648" s="70"/>
      <c r="B648" s="38"/>
      <c r="C648" s="38"/>
      <c r="D648" s="38"/>
      <c r="E648" s="38"/>
      <c r="F648" s="38"/>
      <c r="G648" s="38"/>
      <c r="H648" s="70"/>
      <c r="I648" s="70"/>
      <c r="J648" s="70"/>
      <c r="K648" s="70"/>
      <c r="L648" s="70"/>
      <c r="M648" s="70"/>
      <c r="N648" s="70"/>
      <c r="O648" s="70"/>
      <c r="P648" s="70"/>
      <c r="Q648" s="393" t="s">
        <v>101</v>
      </c>
      <c r="R648" s="393"/>
      <c r="S648" s="393"/>
      <c r="T648" s="393"/>
      <c r="U648" s="393"/>
      <c r="V648" s="393"/>
      <c r="W648" s="437" t="s">
        <v>183</v>
      </c>
      <c r="X648" s="395"/>
      <c r="Y648" s="395"/>
      <c r="Z648" s="394" t="s">
        <v>99</v>
      </c>
      <c r="AA648" s="394"/>
      <c r="AB648" s="394"/>
      <c r="AC648" s="394"/>
      <c r="AD648" s="394"/>
      <c r="AE648" s="394"/>
      <c r="AF648" s="70"/>
    </row>
    <row r="649" spans="1:36" ht="20.149999999999999" customHeight="1">
      <c r="A649" s="70"/>
      <c r="B649" s="38"/>
      <c r="C649" s="39"/>
      <c r="D649" s="39"/>
      <c r="E649" s="39"/>
      <c r="F649" s="39"/>
      <c r="G649" s="39"/>
      <c r="H649" s="39"/>
      <c r="I649" s="39"/>
      <c r="J649" s="39"/>
      <c r="K649" s="39"/>
      <c r="L649" s="39"/>
      <c r="M649" s="70"/>
      <c r="N649" s="70"/>
      <c r="O649" s="70"/>
      <c r="P649" s="70"/>
      <c r="Q649" s="395" t="s">
        <v>97</v>
      </c>
      <c r="R649" s="395"/>
      <c r="S649" s="395"/>
      <c r="T649" s="395" t="s">
        <v>98</v>
      </c>
      <c r="U649" s="395"/>
      <c r="V649" s="395"/>
      <c r="W649" s="395"/>
      <c r="X649" s="395"/>
      <c r="Y649" s="395"/>
      <c r="Z649" s="395" t="s">
        <v>97</v>
      </c>
      <c r="AA649" s="395"/>
      <c r="AB649" s="395"/>
      <c r="AC649" s="395" t="s">
        <v>98</v>
      </c>
      <c r="AD649" s="395"/>
      <c r="AE649" s="395"/>
      <c r="AF649" s="70"/>
    </row>
    <row r="650" spans="1:36" ht="7" customHeight="1">
      <c r="A650" s="70"/>
      <c r="B650" s="39"/>
      <c r="C650" s="39"/>
      <c r="D650" s="39"/>
      <c r="E650" s="39"/>
      <c r="F650" s="39"/>
      <c r="G650" s="39"/>
      <c r="H650" s="39"/>
      <c r="I650" s="39"/>
      <c r="J650" s="39"/>
      <c r="K650" s="39"/>
      <c r="L650" s="39"/>
      <c r="M650" s="70"/>
      <c r="N650" s="70"/>
      <c r="O650" s="70"/>
      <c r="P650" s="70"/>
      <c r="Q650" s="70"/>
      <c r="R650" s="70"/>
      <c r="S650" s="70"/>
      <c r="T650" s="70"/>
      <c r="U650" s="70"/>
      <c r="V650" s="70"/>
      <c r="W650" s="70"/>
      <c r="X650" s="70"/>
      <c r="Y650" s="70"/>
      <c r="Z650" s="70"/>
      <c r="AA650" s="70"/>
      <c r="AB650" s="70"/>
      <c r="AC650" s="70"/>
      <c r="AD650" s="70"/>
      <c r="AE650" s="70"/>
      <c r="AF650" s="70"/>
    </row>
    <row r="651" spans="1:36" ht="22" customHeight="1">
      <c r="A651" s="73"/>
      <c r="B651" s="324" t="s">
        <v>182</v>
      </c>
      <c r="C651" s="324"/>
      <c r="D651" s="324"/>
      <c r="E651" s="324"/>
      <c r="F651" s="324"/>
      <c r="G651" s="324"/>
      <c r="H651" s="324"/>
      <c r="I651" s="324"/>
      <c r="J651" s="324"/>
      <c r="K651" s="324"/>
      <c r="L651" s="324"/>
      <c r="M651" s="324"/>
      <c r="N651" s="324"/>
      <c r="O651" s="324"/>
      <c r="P651" s="324"/>
      <c r="Q651" s="426">
        <f>VLOOKUP($AG651,PriceList,3,FALSE)</f>
        <v>29.87</v>
      </c>
      <c r="R651" s="426"/>
      <c r="S651" s="426"/>
      <c r="T651" s="426">
        <f>VLOOKUP($AG651,PriceList,4,FALSE)</f>
        <v>37.337499999999999</v>
      </c>
      <c r="U651" s="426"/>
      <c r="V651" s="426"/>
      <c r="W651" s="424">
        <f>SUM(AA659:AB663)</f>
        <v>0</v>
      </c>
      <c r="X651" s="424"/>
      <c r="Y651" s="424"/>
      <c r="Z651" s="426">
        <f>Q651*W651</f>
        <v>0</v>
      </c>
      <c r="AA651" s="426"/>
      <c r="AB651" s="426"/>
      <c r="AC651" s="426">
        <f>T651*W651</f>
        <v>0</v>
      </c>
      <c r="AD651" s="426"/>
      <c r="AE651" s="426"/>
      <c r="AF651" s="70"/>
      <c r="AG651" s="77" t="s">
        <v>507</v>
      </c>
      <c r="AJ651" s="149" t="b">
        <f>OR(ISERROR(Q651),ISERROR(T651),ISERROR(Z651),ISERROR(AC651))</f>
        <v>0</v>
      </c>
    </row>
    <row r="652" spans="1:36" ht="5.15" customHeight="1">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row>
    <row r="653" spans="1:36" ht="5.15" customHeight="1">
      <c r="A653" s="70"/>
      <c r="B653" s="70"/>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0"/>
      <c r="AF653" s="70"/>
    </row>
    <row r="654" spans="1:36" ht="5.15" customHeight="1">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row>
    <row r="655" spans="1:36" ht="22" customHeight="1">
      <c r="A655" s="73"/>
      <c r="B655" s="324" t="s">
        <v>184</v>
      </c>
      <c r="C655" s="324"/>
      <c r="D655" s="324"/>
      <c r="E655" s="324"/>
      <c r="F655" s="324"/>
      <c r="G655" s="324"/>
      <c r="H655" s="324"/>
      <c r="I655" s="324"/>
      <c r="J655" s="324"/>
      <c r="K655" s="324"/>
      <c r="L655" s="324"/>
      <c r="M655" s="324"/>
      <c r="N655" s="324"/>
      <c r="O655" s="324"/>
      <c r="P655" s="324"/>
      <c r="Q655" s="426">
        <f>VLOOKUP($AG655,PriceList,3,FALSE)</f>
        <v>40.69</v>
      </c>
      <c r="R655" s="426"/>
      <c r="S655" s="426"/>
      <c r="T655" s="426">
        <f>VLOOKUP($AG655,PriceList,4,FALSE)</f>
        <v>50.862499999999997</v>
      </c>
      <c r="U655" s="426"/>
      <c r="V655" s="426"/>
      <c r="W655" s="424">
        <f>SUM(AC659:AD663)</f>
        <v>0</v>
      </c>
      <c r="X655" s="424"/>
      <c r="Y655" s="424"/>
      <c r="Z655" s="426">
        <f>Q655*W655</f>
        <v>0</v>
      </c>
      <c r="AA655" s="426"/>
      <c r="AB655" s="426"/>
      <c r="AC655" s="426">
        <f>T655*W655</f>
        <v>0</v>
      </c>
      <c r="AD655" s="426"/>
      <c r="AE655" s="426"/>
      <c r="AF655" s="70"/>
      <c r="AG655" s="77" t="s">
        <v>506</v>
      </c>
      <c r="AJ655" s="149" t="b">
        <f>OR(ISERROR(Q655),ISERROR(T655),ISERROR(Z655),ISERROR(AC655))</f>
        <v>0</v>
      </c>
    </row>
    <row r="656" spans="1:36" ht="5.15" customHeight="1">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40"/>
      <c r="AD656" s="40"/>
      <c r="AE656" s="40"/>
      <c r="AF656" s="70"/>
    </row>
    <row r="657" spans="1:32" ht="31.5" customHeight="1">
      <c r="A657" s="70"/>
      <c r="B657" s="70"/>
      <c r="C657" s="430" t="s">
        <v>190</v>
      </c>
      <c r="D657" s="431"/>
      <c r="E657" s="431"/>
      <c r="F657" s="431"/>
      <c r="G657" s="431"/>
      <c r="H657" s="431"/>
      <c r="I657" s="431"/>
      <c r="J657" s="431"/>
      <c r="K657" s="431"/>
      <c r="L657" s="431"/>
      <c r="M657" s="431"/>
      <c r="N657" s="432"/>
      <c r="O657" s="434" t="s">
        <v>187</v>
      </c>
      <c r="P657" s="435"/>
      <c r="Q657" s="435"/>
      <c r="R657" s="435"/>
      <c r="S657" s="435"/>
      <c r="T657" s="435"/>
      <c r="U657" s="435"/>
      <c r="V657" s="435"/>
      <c r="W657" s="435"/>
      <c r="X657" s="435"/>
      <c r="Y657" s="435"/>
      <c r="Z657" s="436"/>
      <c r="AA657" s="428" t="s">
        <v>189</v>
      </c>
      <c r="AB657" s="433"/>
      <c r="AC657" s="433"/>
      <c r="AD657" s="429"/>
      <c r="AE657" s="40"/>
      <c r="AF657" s="70"/>
    </row>
    <row r="658" spans="1:32" ht="31.5" customHeight="1">
      <c r="A658" s="70"/>
      <c r="B658" s="70"/>
      <c r="C658" s="556" t="s">
        <v>185</v>
      </c>
      <c r="D658" s="556"/>
      <c r="E658" s="556"/>
      <c r="F658" s="557" t="s">
        <v>146</v>
      </c>
      <c r="G658" s="557"/>
      <c r="H658" s="557"/>
      <c r="I658" s="434" t="s">
        <v>186</v>
      </c>
      <c r="J658" s="435"/>
      <c r="K658" s="435"/>
      <c r="L658" s="435"/>
      <c r="M658" s="435"/>
      <c r="N658" s="436"/>
      <c r="O658" s="428">
        <v>8</v>
      </c>
      <c r="P658" s="429"/>
      <c r="Q658" s="428">
        <v>10</v>
      </c>
      <c r="R658" s="429"/>
      <c r="S658" s="428">
        <v>12</v>
      </c>
      <c r="T658" s="429"/>
      <c r="U658" s="428">
        <v>15</v>
      </c>
      <c r="V658" s="429"/>
      <c r="W658" s="428">
        <v>18</v>
      </c>
      <c r="X658" s="429"/>
      <c r="Y658" s="428">
        <v>24</v>
      </c>
      <c r="Z658" s="429"/>
      <c r="AA658" s="428" t="str">
        <f>"8 - 15"</f>
        <v>8 - 15</v>
      </c>
      <c r="AB658" s="429"/>
      <c r="AC658" s="428" t="s">
        <v>188</v>
      </c>
      <c r="AD658" s="429"/>
      <c r="AE658" s="70"/>
      <c r="AF658" s="70"/>
    </row>
    <row r="659" spans="1:32" ht="25" customHeight="1">
      <c r="A659" s="27"/>
      <c r="B659" s="70"/>
      <c r="C659" s="382">
        <v>1</v>
      </c>
      <c r="D659" s="382"/>
      <c r="E659" s="382"/>
      <c r="F659" s="383"/>
      <c r="G659" s="383"/>
      <c r="H659" s="383"/>
      <c r="I659" s="384"/>
      <c r="J659" s="385"/>
      <c r="K659" s="385"/>
      <c r="L659" s="385"/>
      <c r="M659" s="385"/>
      <c r="N659" s="386"/>
      <c r="O659" s="387"/>
      <c r="P659" s="388"/>
      <c r="Q659" s="387"/>
      <c r="R659" s="388"/>
      <c r="S659" s="387"/>
      <c r="T659" s="388"/>
      <c r="U659" s="387"/>
      <c r="V659" s="388"/>
      <c r="W659" s="387"/>
      <c r="X659" s="388"/>
      <c r="Y659" s="387"/>
      <c r="Z659" s="388"/>
      <c r="AA659" s="378">
        <f>SUM(O659:V659)</f>
        <v>0</v>
      </c>
      <c r="AB659" s="379"/>
      <c r="AC659" s="380">
        <f>SUM(W659:Z659)</f>
        <v>0</v>
      </c>
      <c r="AD659" s="381"/>
      <c r="AE659" s="70"/>
      <c r="AF659" s="70"/>
    </row>
    <row r="660" spans="1:32" ht="25" customHeight="1">
      <c r="A660" s="27"/>
      <c r="B660" s="70"/>
      <c r="C660" s="382">
        <v>2</v>
      </c>
      <c r="D660" s="382"/>
      <c r="E660" s="382"/>
      <c r="F660" s="383"/>
      <c r="G660" s="383"/>
      <c r="H660" s="383"/>
      <c r="I660" s="384"/>
      <c r="J660" s="385"/>
      <c r="K660" s="385"/>
      <c r="L660" s="385"/>
      <c r="M660" s="385"/>
      <c r="N660" s="386"/>
      <c r="O660" s="387"/>
      <c r="P660" s="388"/>
      <c r="Q660" s="387"/>
      <c r="R660" s="388"/>
      <c r="S660" s="387"/>
      <c r="T660" s="388"/>
      <c r="U660" s="387"/>
      <c r="V660" s="388"/>
      <c r="W660" s="387"/>
      <c r="X660" s="388"/>
      <c r="Y660" s="387"/>
      <c r="Z660" s="388"/>
      <c r="AA660" s="378">
        <f>SUM(O660:V660)</f>
        <v>0</v>
      </c>
      <c r="AB660" s="379"/>
      <c r="AC660" s="380">
        <f>SUM(W660:Z660)</f>
        <v>0</v>
      </c>
      <c r="AD660" s="381"/>
      <c r="AE660" s="70"/>
      <c r="AF660" s="70"/>
    </row>
    <row r="661" spans="1:32" ht="25" customHeight="1">
      <c r="A661" s="27"/>
      <c r="B661" s="70"/>
      <c r="C661" s="382">
        <v>3</v>
      </c>
      <c r="D661" s="382"/>
      <c r="E661" s="382"/>
      <c r="F661" s="383"/>
      <c r="G661" s="383"/>
      <c r="H661" s="383"/>
      <c r="I661" s="384"/>
      <c r="J661" s="385"/>
      <c r="K661" s="385"/>
      <c r="L661" s="385"/>
      <c r="M661" s="385"/>
      <c r="N661" s="386"/>
      <c r="O661" s="387"/>
      <c r="P661" s="388"/>
      <c r="Q661" s="387"/>
      <c r="R661" s="388"/>
      <c r="S661" s="387"/>
      <c r="T661" s="388"/>
      <c r="U661" s="387"/>
      <c r="V661" s="388"/>
      <c r="W661" s="387"/>
      <c r="X661" s="388"/>
      <c r="Y661" s="387"/>
      <c r="Z661" s="388"/>
      <c r="AA661" s="378">
        <f>SUM(O661:V661)</f>
        <v>0</v>
      </c>
      <c r="AB661" s="379"/>
      <c r="AC661" s="380">
        <f>SUM(W661:Z661)</f>
        <v>0</v>
      </c>
      <c r="AD661" s="381"/>
      <c r="AE661" s="70"/>
      <c r="AF661" s="70"/>
    </row>
    <row r="662" spans="1:32" ht="25" customHeight="1">
      <c r="A662" s="27"/>
      <c r="B662" s="70"/>
      <c r="C662" s="382">
        <v>4</v>
      </c>
      <c r="D662" s="382"/>
      <c r="E662" s="382"/>
      <c r="F662" s="383"/>
      <c r="G662" s="383"/>
      <c r="H662" s="383"/>
      <c r="I662" s="384"/>
      <c r="J662" s="385"/>
      <c r="K662" s="385"/>
      <c r="L662" s="385"/>
      <c r="M662" s="385"/>
      <c r="N662" s="386"/>
      <c r="O662" s="387"/>
      <c r="P662" s="388"/>
      <c r="Q662" s="387"/>
      <c r="R662" s="388"/>
      <c r="S662" s="387"/>
      <c r="T662" s="388"/>
      <c r="U662" s="387"/>
      <c r="V662" s="388"/>
      <c r="W662" s="387"/>
      <c r="X662" s="388"/>
      <c r="Y662" s="387"/>
      <c r="Z662" s="388"/>
      <c r="AA662" s="378">
        <f>SUM(O662:V662)</f>
        <v>0</v>
      </c>
      <c r="AB662" s="379"/>
      <c r="AC662" s="380">
        <f>SUM(W662:Z662)</f>
        <v>0</v>
      </c>
      <c r="AD662" s="381"/>
      <c r="AE662" s="70"/>
      <c r="AF662" s="70"/>
    </row>
    <row r="663" spans="1:32" ht="25" customHeight="1">
      <c r="A663" s="27"/>
      <c r="B663" s="70"/>
      <c r="C663" s="382">
        <v>5</v>
      </c>
      <c r="D663" s="382"/>
      <c r="E663" s="382"/>
      <c r="F663" s="383"/>
      <c r="G663" s="383"/>
      <c r="H663" s="383"/>
      <c r="I663" s="384"/>
      <c r="J663" s="385"/>
      <c r="K663" s="385"/>
      <c r="L663" s="385"/>
      <c r="M663" s="385"/>
      <c r="N663" s="386"/>
      <c r="O663" s="387"/>
      <c r="P663" s="388"/>
      <c r="Q663" s="387"/>
      <c r="R663" s="388"/>
      <c r="S663" s="387"/>
      <c r="T663" s="388"/>
      <c r="U663" s="387"/>
      <c r="V663" s="388"/>
      <c r="W663" s="387"/>
      <c r="X663" s="388"/>
      <c r="Y663" s="387"/>
      <c r="Z663" s="388"/>
      <c r="AA663" s="378">
        <f>SUM(O663:V663)</f>
        <v>0</v>
      </c>
      <c r="AB663" s="379"/>
      <c r="AC663" s="380">
        <f>SUM(W663:Z663)</f>
        <v>0</v>
      </c>
      <c r="AD663" s="381"/>
      <c r="AE663" s="70"/>
      <c r="AF663" s="70"/>
    </row>
    <row r="664" spans="1:32" ht="10" customHeight="1" thickBot="1">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row>
    <row r="665" spans="1:32" ht="25" customHeight="1" thickBot="1">
      <c r="A665" s="70"/>
      <c r="B665" s="332" t="s">
        <v>192</v>
      </c>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c r="AE665" s="334"/>
      <c r="AF665" s="70"/>
    </row>
    <row r="666" spans="1:32" ht="7" customHeight="1">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row>
    <row r="667" spans="1:32" ht="60" customHeight="1">
      <c r="A667" s="73"/>
      <c r="B667" s="37"/>
      <c r="C667" s="377" t="s">
        <v>193</v>
      </c>
      <c r="D667" s="359"/>
      <c r="E667" s="359"/>
      <c r="F667" s="359"/>
      <c r="G667" s="359"/>
      <c r="H667" s="359"/>
      <c r="I667" s="359"/>
      <c r="J667" s="359"/>
      <c r="K667" s="359"/>
      <c r="L667" s="359"/>
      <c r="M667" s="359"/>
      <c r="N667" s="359"/>
      <c r="O667" s="359"/>
      <c r="P667" s="359"/>
      <c r="Q667" s="359"/>
      <c r="R667" s="359"/>
      <c r="S667" s="359"/>
      <c r="T667" s="359"/>
      <c r="U667" s="359"/>
      <c r="V667" s="359"/>
      <c r="W667" s="359"/>
      <c r="X667" s="359"/>
      <c r="Y667" s="359"/>
      <c r="Z667" s="359"/>
      <c r="AA667" s="359"/>
      <c r="AB667" s="359"/>
      <c r="AC667" s="359"/>
      <c r="AD667" s="359"/>
      <c r="AE667" s="37"/>
      <c r="AF667" s="70"/>
    </row>
    <row r="668" spans="1:32" ht="60" customHeight="1">
      <c r="A668" s="73"/>
      <c r="B668" s="37"/>
      <c r="C668" s="377" t="s">
        <v>235</v>
      </c>
      <c r="D668" s="359"/>
      <c r="E668" s="359"/>
      <c r="F668" s="359"/>
      <c r="G668" s="359"/>
      <c r="H668" s="359"/>
      <c r="I668" s="359"/>
      <c r="J668" s="359"/>
      <c r="K668" s="359"/>
      <c r="L668" s="359"/>
      <c r="M668" s="359"/>
      <c r="N668" s="359"/>
      <c r="O668" s="359"/>
      <c r="P668" s="359"/>
      <c r="Q668" s="359"/>
      <c r="R668" s="359"/>
      <c r="S668" s="359"/>
      <c r="T668" s="359"/>
      <c r="U668" s="359"/>
      <c r="V668" s="359"/>
      <c r="W668" s="359"/>
      <c r="X668" s="359"/>
      <c r="Y668" s="359"/>
      <c r="Z668" s="359"/>
      <c r="AA668" s="359"/>
      <c r="AB668" s="359"/>
      <c r="AC668" s="359"/>
      <c r="AD668" s="359"/>
      <c r="AE668" s="37"/>
      <c r="AF668" s="70"/>
    </row>
    <row r="669" spans="1:32" ht="7" customHeight="1">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row>
    <row r="670" spans="1:32" ht="20.149999999999999" customHeight="1">
      <c r="A670" s="70"/>
      <c r="B670" s="392" t="s">
        <v>100</v>
      </c>
      <c r="C670" s="392"/>
      <c r="D670" s="392"/>
      <c r="E670" s="392"/>
      <c r="F670" s="392"/>
      <c r="G670" s="392"/>
      <c r="H670" s="392"/>
      <c r="I670" s="392"/>
      <c r="J670" s="392"/>
      <c r="K670" s="392"/>
      <c r="L670" s="392"/>
      <c r="M670" s="392"/>
      <c r="N670" s="392"/>
      <c r="O670" s="392"/>
      <c r="P670" s="392"/>
      <c r="Q670" s="393" t="s">
        <v>101</v>
      </c>
      <c r="R670" s="393"/>
      <c r="S670" s="393"/>
      <c r="T670" s="393"/>
      <c r="U670" s="393"/>
      <c r="V670" s="393"/>
      <c r="W670" s="364" t="s">
        <v>102</v>
      </c>
      <c r="X670" s="365"/>
      <c r="Y670" s="365"/>
      <c r="Z670" s="394" t="s">
        <v>99</v>
      </c>
      <c r="AA670" s="394"/>
      <c r="AB670" s="394"/>
      <c r="AC670" s="394"/>
      <c r="AD670" s="394"/>
      <c r="AE670" s="394"/>
      <c r="AF670" s="70"/>
    </row>
    <row r="671" spans="1:32" ht="20.149999999999999" customHeight="1">
      <c r="A671" s="70"/>
      <c r="B671" s="392"/>
      <c r="C671" s="392"/>
      <c r="D671" s="392"/>
      <c r="E671" s="392"/>
      <c r="F671" s="392"/>
      <c r="G671" s="392"/>
      <c r="H671" s="392"/>
      <c r="I671" s="392"/>
      <c r="J671" s="392"/>
      <c r="K671" s="392"/>
      <c r="L671" s="392"/>
      <c r="M671" s="392"/>
      <c r="N671" s="392"/>
      <c r="O671" s="392"/>
      <c r="P671" s="392"/>
      <c r="Q671" s="395" t="s">
        <v>97</v>
      </c>
      <c r="R671" s="395"/>
      <c r="S671" s="395"/>
      <c r="T671" s="395" t="s">
        <v>98</v>
      </c>
      <c r="U671" s="395"/>
      <c r="V671" s="395"/>
      <c r="W671" s="365"/>
      <c r="X671" s="365"/>
      <c r="Y671" s="365"/>
      <c r="Z671" s="395" t="s">
        <v>97</v>
      </c>
      <c r="AA671" s="395"/>
      <c r="AB671" s="395"/>
      <c r="AC671" s="395" t="s">
        <v>98</v>
      </c>
      <c r="AD671" s="395"/>
      <c r="AE671" s="395"/>
      <c r="AF671" s="70"/>
    </row>
    <row r="672" spans="1:32" ht="7" customHeight="1">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row>
    <row r="673" spans="1:36" ht="35.15" customHeight="1">
      <c r="A673" s="73"/>
      <c r="B673" s="296" t="s">
        <v>194</v>
      </c>
      <c r="C673" s="324"/>
      <c r="D673" s="324"/>
      <c r="E673" s="324"/>
      <c r="F673" s="324"/>
      <c r="G673" s="324"/>
      <c r="H673" s="324"/>
      <c r="I673" s="324"/>
      <c r="J673" s="324"/>
      <c r="K673" s="324"/>
      <c r="L673" s="324"/>
      <c r="M673" s="324"/>
      <c r="N673" s="324"/>
      <c r="O673" s="324"/>
      <c r="P673" s="324"/>
      <c r="Q673" s="426">
        <f>VLOOKUP($AG673,PriceList,3,FALSE)</f>
        <v>127.72</v>
      </c>
      <c r="R673" s="426"/>
      <c r="S673" s="426"/>
      <c r="T673" s="426">
        <f>VLOOKUP($AG673,PriceList,4,FALSE)</f>
        <v>159.65</v>
      </c>
      <c r="U673" s="426"/>
      <c r="V673" s="426"/>
      <c r="W673" s="389"/>
      <c r="X673" s="390"/>
      <c r="Y673" s="391"/>
      <c r="Z673" s="427">
        <f>Q673*W673</f>
        <v>0</v>
      </c>
      <c r="AA673" s="426"/>
      <c r="AB673" s="426"/>
      <c r="AC673" s="426">
        <f>T673*W673</f>
        <v>0</v>
      </c>
      <c r="AD673" s="426"/>
      <c r="AE673" s="426"/>
      <c r="AF673" s="70"/>
      <c r="AG673" s="77" t="s">
        <v>508</v>
      </c>
      <c r="AI673" s="83" t="b">
        <f>AND(W673&gt;0,AH673="Y")</f>
        <v>0</v>
      </c>
      <c r="AJ673" s="149" t="b">
        <f>OR(ISERROR(Q673),ISERROR(T673),ISERROR(Z673),ISERROR(AC673))</f>
        <v>0</v>
      </c>
    </row>
    <row r="674" spans="1:36" ht="5.15" customHeight="1">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row>
    <row r="675" spans="1:36" ht="5.15" customHeight="1">
      <c r="A675" s="70"/>
      <c r="B675" s="70"/>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0"/>
      <c r="AF675" s="70"/>
    </row>
    <row r="676" spans="1:36" ht="5.15" customHeight="1">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row>
    <row r="677" spans="1:36" ht="50.15" customHeight="1">
      <c r="A677" s="73"/>
      <c r="B677" s="296" t="s">
        <v>702</v>
      </c>
      <c r="C677" s="324"/>
      <c r="D677" s="324"/>
      <c r="E677" s="324"/>
      <c r="F677" s="324"/>
      <c r="G677" s="324"/>
      <c r="H677" s="324"/>
      <c r="I677" s="324"/>
      <c r="J677" s="324"/>
      <c r="K677" s="324"/>
      <c r="L677" s="324"/>
      <c r="M677" s="324"/>
      <c r="N677" s="324"/>
      <c r="O677" s="324"/>
      <c r="P677" s="324"/>
      <c r="Q677" s="426">
        <f>VLOOKUP($AG677,PriceList,3,FALSE)</f>
        <v>6.7</v>
      </c>
      <c r="R677" s="426"/>
      <c r="S677" s="426"/>
      <c r="T677" s="426">
        <f>VLOOKUP($AG677,PriceList,4,FALSE)</f>
        <v>8.375</v>
      </c>
      <c r="U677" s="426"/>
      <c r="V677" s="426"/>
      <c r="W677" s="389"/>
      <c r="X677" s="390"/>
      <c r="Y677" s="391"/>
      <c r="Z677" s="427">
        <f>Q677*W677</f>
        <v>0</v>
      </c>
      <c r="AA677" s="426"/>
      <c r="AB677" s="426"/>
      <c r="AC677" s="426">
        <f>T677*W677</f>
        <v>0</v>
      </c>
      <c r="AD677" s="426"/>
      <c r="AE677" s="426"/>
      <c r="AF677" s="70"/>
      <c r="AG677" s="77" t="s">
        <v>509</v>
      </c>
      <c r="AI677" s="83" t="b">
        <f>AND(W677&gt;0,AH677="Y")</f>
        <v>0</v>
      </c>
      <c r="AJ677" s="149" t="b">
        <f>OR(ISERROR(Q677),ISERROR(T677),ISERROR(Z677),ISERROR(AC677))</f>
        <v>0</v>
      </c>
    </row>
    <row r="678" spans="1:36" ht="5.15" customHeight="1">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row>
    <row r="679" spans="1:36" ht="5.15" customHeight="1">
      <c r="A679" s="70"/>
      <c r="B679" s="70"/>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0"/>
      <c r="AF679" s="70"/>
    </row>
    <row r="680" spans="1:36" ht="10" customHeight="1">
      <c r="A680" s="73"/>
      <c r="B680" s="9"/>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c r="AF680" s="70"/>
    </row>
    <row r="681" spans="1:36" ht="20.149999999999999" customHeight="1">
      <c r="A681" s="339">
        <f>A636+1</f>
        <v>12</v>
      </c>
      <c r="B681" s="339"/>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4"/>
      <c r="AE681" s="7"/>
      <c r="AF681" s="7"/>
    </row>
    <row r="682" spans="1:36" ht="10" customHeight="1">
      <c r="A682" s="73"/>
      <c r="B682" s="9"/>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c r="AF682" s="70"/>
    </row>
    <row r="683" spans="1:36" ht="10" customHeight="1">
      <c r="A683" s="70"/>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70"/>
    </row>
    <row r="684" spans="1:36" ht="20.149999999999999" customHeight="1">
      <c r="A684" s="70"/>
      <c r="B684" s="8"/>
      <c r="C684" s="335" t="s">
        <v>195</v>
      </c>
      <c r="D684" s="335"/>
      <c r="E684" s="335"/>
      <c r="F684" s="335"/>
      <c r="G684" s="335"/>
      <c r="H684" s="335"/>
      <c r="I684" s="335"/>
      <c r="J684" s="335"/>
      <c r="K684" s="335"/>
      <c r="L684" s="335"/>
      <c r="M684" s="335"/>
      <c r="N684" s="335"/>
      <c r="O684" s="335"/>
      <c r="P684" s="335"/>
      <c r="Q684" s="335"/>
      <c r="R684" s="335"/>
      <c r="S684" s="335"/>
      <c r="T684" s="335"/>
      <c r="U684" s="335"/>
      <c r="V684" s="335"/>
      <c r="W684" s="335"/>
      <c r="X684" s="335"/>
      <c r="Y684" s="335"/>
      <c r="Z684" s="335"/>
      <c r="AA684" s="335"/>
      <c r="AB684" s="335"/>
      <c r="AC684" s="335"/>
      <c r="AD684" s="335"/>
      <c r="AE684" s="8"/>
      <c r="AF684" s="70"/>
      <c r="AJ684" s="149" t="b">
        <f>IF(COUNTIF(AJ689:AJ786,TRUE)&gt;0,TRUE,FALSE)</f>
        <v>0</v>
      </c>
    </row>
    <row r="685" spans="1:36" ht="10" customHeight="1">
      <c r="A685" s="70"/>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70"/>
    </row>
    <row r="686" spans="1:36" ht="7" customHeight="1">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row>
    <row r="687" spans="1:36" ht="80.150000000000006" customHeight="1">
      <c r="A687" s="73"/>
      <c r="B687" s="360" t="s">
        <v>197</v>
      </c>
      <c r="C687" s="360"/>
      <c r="D687" s="360"/>
      <c r="E687" s="360"/>
      <c r="F687" s="360"/>
      <c r="G687" s="360"/>
      <c r="H687" s="360"/>
      <c r="I687" s="360"/>
      <c r="J687" s="360"/>
      <c r="K687" s="360"/>
      <c r="L687" s="360"/>
      <c r="M687" s="360"/>
      <c r="N687" s="360"/>
      <c r="O687" s="360"/>
      <c r="P687" s="360"/>
      <c r="Q687" s="360"/>
      <c r="R687" s="360"/>
      <c r="S687" s="360"/>
      <c r="T687" s="360"/>
      <c r="U687" s="360"/>
      <c r="V687" s="360"/>
      <c r="W687" s="360"/>
      <c r="X687" s="360"/>
      <c r="Y687" s="360"/>
      <c r="Z687" s="360"/>
      <c r="AA687" s="360"/>
      <c r="AB687" s="360"/>
      <c r="AC687" s="360"/>
      <c r="AD687" s="360"/>
      <c r="AE687" s="360"/>
      <c r="AF687" s="70"/>
    </row>
    <row r="688" spans="1:36" ht="7" customHeight="1" thickBot="1">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row>
    <row r="689" spans="1:36" ht="25" customHeight="1" thickBot="1">
      <c r="A689" s="70"/>
      <c r="B689" s="332" t="s">
        <v>196</v>
      </c>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334"/>
      <c r="AF689" s="70"/>
    </row>
    <row r="690" spans="1:36" ht="7" customHeight="1">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row>
    <row r="691" spans="1:36" ht="20.149999999999999" customHeight="1">
      <c r="A691" s="70"/>
      <c r="B691" s="392" t="s">
        <v>100</v>
      </c>
      <c r="C691" s="392"/>
      <c r="D691" s="392"/>
      <c r="E691" s="392"/>
      <c r="F691" s="392"/>
      <c r="G691" s="392"/>
      <c r="H691" s="392"/>
      <c r="I691" s="392"/>
      <c r="J691" s="392"/>
      <c r="K691" s="392"/>
      <c r="L691" s="392"/>
      <c r="M691" s="392"/>
      <c r="N691" s="392"/>
      <c r="O691" s="392"/>
      <c r="P691" s="392"/>
      <c r="Q691" s="363" t="s">
        <v>101</v>
      </c>
      <c r="R691" s="363"/>
      <c r="S691" s="363"/>
      <c r="T691" s="363"/>
      <c r="U691" s="70"/>
      <c r="V691" s="364" t="s">
        <v>102</v>
      </c>
      <c r="W691" s="365"/>
      <c r="X691" s="365"/>
      <c r="Y691" s="70"/>
      <c r="Z691" s="366" t="s">
        <v>99</v>
      </c>
      <c r="AA691" s="366"/>
      <c r="AB691" s="366"/>
      <c r="AC691" s="366"/>
      <c r="AD691" s="70"/>
      <c r="AE691" s="70"/>
      <c r="AF691" s="70"/>
    </row>
    <row r="692" spans="1:36" ht="20.149999999999999" customHeight="1">
      <c r="A692" s="70"/>
      <c r="B692" s="392"/>
      <c r="C692" s="392"/>
      <c r="D692" s="392"/>
      <c r="E692" s="392"/>
      <c r="F692" s="392"/>
      <c r="G692" s="392"/>
      <c r="H692" s="392"/>
      <c r="I692" s="392"/>
      <c r="J692" s="392"/>
      <c r="K692" s="392"/>
      <c r="L692" s="392"/>
      <c r="M692" s="392"/>
      <c r="N692" s="392"/>
      <c r="O692" s="392"/>
      <c r="P692" s="392"/>
      <c r="Q692" s="393"/>
      <c r="R692" s="393"/>
      <c r="S692" s="393"/>
      <c r="T692" s="393"/>
      <c r="U692" s="70"/>
      <c r="V692" s="365"/>
      <c r="W692" s="365"/>
      <c r="X692" s="365"/>
      <c r="Y692" s="70"/>
      <c r="Z692" s="394"/>
      <c r="AA692" s="394"/>
      <c r="AB692" s="394"/>
      <c r="AC692" s="394"/>
      <c r="AD692" s="70"/>
      <c r="AE692" s="70"/>
      <c r="AF692" s="70"/>
    </row>
    <row r="693" spans="1:36" ht="7" customHeight="1">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41"/>
      <c r="AC693" s="70"/>
      <c r="AD693" s="70"/>
      <c r="AE693" s="70"/>
      <c r="AF693" s="70"/>
    </row>
    <row r="694" spans="1:36" ht="40" customHeight="1">
      <c r="A694" s="73"/>
      <c r="B694" s="296" t="s">
        <v>200</v>
      </c>
      <c r="C694" s="296"/>
      <c r="D694" s="296"/>
      <c r="E694" s="296"/>
      <c r="F694" s="296"/>
      <c r="G694" s="296"/>
      <c r="H694" s="296"/>
      <c r="I694" s="296"/>
      <c r="J694" s="296"/>
      <c r="K694" s="296"/>
      <c r="L694" s="296"/>
      <c r="M694" s="296"/>
      <c r="N694" s="296"/>
      <c r="O694" s="296"/>
      <c r="P694" s="296"/>
      <c r="Q694" s="362">
        <f>VLOOKUP($AG694,PriceList,3,FALSE)</f>
        <v>78.540000000000006</v>
      </c>
      <c r="R694" s="362"/>
      <c r="S694" s="362"/>
      <c r="T694" s="362"/>
      <c r="U694" s="70"/>
      <c r="V694" s="389"/>
      <c r="W694" s="390"/>
      <c r="X694" s="391"/>
      <c r="Y694" s="70"/>
      <c r="Z694" s="362">
        <f>Q694*V694</f>
        <v>0</v>
      </c>
      <c r="AA694" s="362"/>
      <c r="AB694" s="362"/>
      <c r="AC694" s="362"/>
      <c r="AD694" s="70"/>
      <c r="AE694" s="70"/>
      <c r="AF694" s="70"/>
      <c r="AG694" s="77" t="s">
        <v>539</v>
      </c>
      <c r="AI694" s="83" t="b">
        <f>AND(W694&gt;0,AH694="Y")</f>
        <v>0</v>
      </c>
      <c r="AJ694" s="149" t="b">
        <f>OR(ISERROR(Z694),ISERROR(Q694))</f>
        <v>0</v>
      </c>
    </row>
    <row r="695" spans="1:36" ht="5.15" customHeight="1">
      <c r="A695" s="70"/>
      <c r="B695" s="70"/>
      <c r="C695" s="70"/>
      <c r="D695" s="70"/>
      <c r="E695" s="70"/>
      <c r="F695" s="70"/>
      <c r="G695" s="70"/>
      <c r="H695" s="70"/>
      <c r="I695" s="70"/>
      <c r="J695" s="70"/>
      <c r="K695" s="70"/>
      <c r="L695" s="70"/>
      <c r="M695" s="70"/>
      <c r="N695" s="70"/>
      <c r="O695" s="70"/>
      <c r="P695" s="70"/>
      <c r="Q695" s="41"/>
      <c r="R695" s="41"/>
      <c r="S695" s="41"/>
      <c r="T695" s="41"/>
      <c r="U695" s="70"/>
      <c r="V695" s="70"/>
      <c r="W695" s="70"/>
      <c r="X695" s="70"/>
      <c r="Y695" s="70"/>
      <c r="Z695" s="41"/>
      <c r="AA695" s="41"/>
      <c r="AB695" s="41"/>
      <c r="AC695" s="70"/>
      <c r="AD695" s="70"/>
      <c r="AE695" s="70"/>
      <c r="AF695" s="70"/>
    </row>
    <row r="696" spans="1:36" ht="5.15" customHeight="1">
      <c r="A696" s="70"/>
      <c r="B696" s="70"/>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0"/>
      <c r="AE696" s="70"/>
      <c r="AF696" s="70"/>
    </row>
    <row r="697" spans="1:36" ht="7" customHeight="1">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row>
    <row r="698" spans="1:36" ht="40" customHeight="1">
      <c r="A698" s="73"/>
      <c r="B698" s="296" t="s">
        <v>199</v>
      </c>
      <c r="C698" s="296"/>
      <c r="D698" s="296"/>
      <c r="E698" s="296"/>
      <c r="F698" s="296"/>
      <c r="G698" s="296"/>
      <c r="H698" s="296"/>
      <c r="I698" s="296"/>
      <c r="J698" s="296"/>
      <c r="K698" s="296"/>
      <c r="L698" s="296"/>
      <c r="M698" s="296"/>
      <c r="N698" s="296"/>
      <c r="O698" s="296"/>
      <c r="P698" s="296"/>
      <c r="Q698" s="362">
        <f>VLOOKUP($AG698,PriceList,3,FALSE)</f>
        <v>116.7</v>
      </c>
      <c r="R698" s="362"/>
      <c r="S698" s="362"/>
      <c r="T698" s="362"/>
      <c r="U698" s="70"/>
      <c r="V698" s="389"/>
      <c r="W698" s="390"/>
      <c r="X698" s="391"/>
      <c r="Y698" s="70"/>
      <c r="Z698" s="362">
        <f>Q698*V698</f>
        <v>0</v>
      </c>
      <c r="AA698" s="362"/>
      <c r="AB698" s="362"/>
      <c r="AC698" s="362"/>
      <c r="AD698" s="70"/>
      <c r="AE698" s="70"/>
      <c r="AF698" s="70"/>
      <c r="AG698" s="77" t="s">
        <v>538</v>
      </c>
      <c r="AI698" s="83" t="b">
        <f>AND(W698&gt;0,AH698="Y")</f>
        <v>0</v>
      </c>
      <c r="AJ698" s="149" t="b">
        <f>OR(ISERROR(Z698),ISERROR(Q698))</f>
        <v>0</v>
      </c>
    </row>
    <row r="699" spans="1:36" ht="5.15" customHeight="1">
      <c r="A699" s="70"/>
      <c r="B699" s="70"/>
      <c r="C699" s="70"/>
      <c r="D699" s="70"/>
      <c r="E699" s="70"/>
      <c r="F699" s="70"/>
      <c r="G699" s="70"/>
      <c r="H699" s="70"/>
      <c r="I699" s="70"/>
      <c r="J699" s="70"/>
      <c r="K699" s="70"/>
      <c r="L699" s="70"/>
      <c r="M699" s="70"/>
      <c r="N699" s="70"/>
      <c r="O699" s="70"/>
      <c r="P699" s="70"/>
      <c r="Q699" s="41"/>
      <c r="R699" s="41"/>
      <c r="S699" s="41"/>
      <c r="T699" s="41"/>
      <c r="U699" s="70"/>
      <c r="V699" s="70"/>
      <c r="W699" s="70"/>
      <c r="X699" s="70"/>
      <c r="Y699" s="70"/>
      <c r="Z699" s="41"/>
      <c r="AA699" s="41"/>
      <c r="AB699" s="41"/>
      <c r="AC699" s="70"/>
      <c r="AD699" s="70"/>
      <c r="AE699" s="70"/>
      <c r="AF699" s="70"/>
    </row>
    <row r="700" spans="1:36" ht="5.15" customHeight="1">
      <c r="A700" s="70"/>
      <c r="B700" s="70"/>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0"/>
      <c r="AE700" s="70"/>
      <c r="AF700" s="70"/>
    </row>
    <row r="701" spans="1:36" ht="5.15" customHeight="1">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row>
    <row r="702" spans="1:36" ht="40" customHeight="1">
      <c r="A702" s="73"/>
      <c r="B702" s="296" t="s">
        <v>198</v>
      </c>
      <c r="C702" s="296"/>
      <c r="D702" s="296"/>
      <c r="E702" s="296"/>
      <c r="F702" s="296"/>
      <c r="G702" s="296"/>
      <c r="H702" s="296"/>
      <c r="I702" s="296"/>
      <c r="J702" s="296"/>
      <c r="K702" s="296"/>
      <c r="L702" s="296"/>
      <c r="M702" s="296"/>
      <c r="N702" s="296"/>
      <c r="O702" s="296"/>
      <c r="P702" s="296"/>
      <c r="Q702" s="362">
        <f>VLOOKUP($AG702,PriceList,3,FALSE)</f>
        <v>77.459999999999994</v>
      </c>
      <c r="R702" s="362"/>
      <c r="S702" s="362"/>
      <c r="T702" s="362"/>
      <c r="U702" s="70"/>
      <c r="V702" s="389"/>
      <c r="W702" s="390"/>
      <c r="X702" s="391"/>
      <c r="Y702" s="70"/>
      <c r="Z702" s="362">
        <f>Q702*V702</f>
        <v>0</v>
      </c>
      <c r="AA702" s="362"/>
      <c r="AB702" s="362"/>
      <c r="AC702" s="362"/>
      <c r="AD702" s="70"/>
      <c r="AE702" s="70"/>
      <c r="AF702" s="70"/>
      <c r="AG702" s="77" t="s">
        <v>540</v>
      </c>
      <c r="AI702" s="83" t="b">
        <f>AND(W702&gt;0,AH702="Y")</f>
        <v>0</v>
      </c>
      <c r="AJ702" s="149" t="b">
        <f>OR(ISERROR(Z702),ISERROR(Q702))</f>
        <v>0</v>
      </c>
    </row>
    <row r="703" spans="1:36" ht="5.15" customHeight="1">
      <c r="A703" s="70"/>
      <c r="B703" s="70"/>
      <c r="C703" s="70"/>
      <c r="D703" s="70"/>
      <c r="E703" s="70"/>
      <c r="F703" s="70"/>
      <c r="G703" s="70"/>
      <c r="H703" s="70"/>
      <c r="I703" s="70"/>
      <c r="J703" s="70"/>
      <c r="K703" s="70"/>
      <c r="L703" s="70"/>
      <c r="M703" s="70"/>
      <c r="N703" s="70"/>
      <c r="O703" s="70"/>
      <c r="P703" s="70"/>
      <c r="Q703" s="41"/>
      <c r="R703" s="41"/>
      <c r="S703" s="41"/>
      <c r="T703" s="41"/>
      <c r="U703" s="70"/>
      <c r="V703" s="70"/>
      <c r="W703" s="70"/>
      <c r="X703" s="70"/>
      <c r="Y703" s="70"/>
      <c r="Z703" s="41"/>
      <c r="AA703" s="41"/>
      <c r="AB703" s="41"/>
      <c r="AC703" s="70"/>
      <c r="AD703" s="70"/>
      <c r="AE703" s="70"/>
      <c r="AF703" s="70"/>
    </row>
    <row r="704" spans="1:36" ht="5.15" customHeight="1">
      <c r="A704" s="70"/>
      <c r="B704" s="70"/>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0"/>
      <c r="AE704" s="70"/>
      <c r="AF704" s="70"/>
    </row>
    <row r="705" spans="1:36" ht="5.15" customHeight="1">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row>
    <row r="706" spans="1:36" ht="40" customHeight="1">
      <c r="A706" s="73"/>
      <c r="B706" s="296" t="s">
        <v>236</v>
      </c>
      <c r="C706" s="296"/>
      <c r="D706" s="296"/>
      <c r="E706" s="296"/>
      <c r="F706" s="296"/>
      <c r="G706" s="296"/>
      <c r="H706" s="296"/>
      <c r="I706" s="296"/>
      <c r="J706" s="296"/>
      <c r="K706" s="296"/>
      <c r="L706" s="296"/>
      <c r="M706" s="296"/>
      <c r="N706" s="296"/>
      <c r="O706" s="296"/>
      <c r="P706" s="296"/>
      <c r="Q706" s="362">
        <f>VLOOKUP($AG706,PriceList,3,FALSE)</f>
        <v>78.540000000000006</v>
      </c>
      <c r="R706" s="362"/>
      <c r="S706" s="362"/>
      <c r="T706" s="362"/>
      <c r="U706" s="70"/>
      <c r="V706" s="389"/>
      <c r="W706" s="390"/>
      <c r="X706" s="391"/>
      <c r="Y706" s="70"/>
      <c r="Z706" s="362">
        <f>Q706*V706</f>
        <v>0</v>
      </c>
      <c r="AA706" s="362"/>
      <c r="AB706" s="362"/>
      <c r="AC706" s="362"/>
      <c r="AD706" s="70"/>
      <c r="AE706" s="70"/>
      <c r="AF706" s="70"/>
      <c r="AG706" s="77" t="s">
        <v>548</v>
      </c>
      <c r="AI706" s="83" t="b">
        <f>AND(W706&gt;0,AH706="Y")</f>
        <v>0</v>
      </c>
      <c r="AJ706" s="149" t="b">
        <f>OR(ISERROR(Z706),ISERROR(Q706))</f>
        <v>0</v>
      </c>
    </row>
    <row r="707" spans="1:36" ht="5.15" customHeight="1">
      <c r="A707" s="70"/>
      <c r="B707" s="70"/>
      <c r="C707" s="70"/>
      <c r="D707" s="70"/>
      <c r="E707" s="70"/>
      <c r="F707" s="70"/>
      <c r="G707" s="70"/>
      <c r="H707" s="70"/>
      <c r="I707" s="70"/>
      <c r="J707" s="70"/>
      <c r="K707" s="70"/>
      <c r="L707" s="70"/>
      <c r="M707" s="70"/>
      <c r="N707" s="70"/>
      <c r="O707" s="70"/>
      <c r="P707" s="70"/>
      <c r="Q707" s="41"/>
      <c r="R707" s="41"/>
      <c r="S707" s="41"/>
      <c r="T707" s="41"/>
      <c r="U707" s="70"/>
      <c r="V707" s="70"/>
      <c r="W707" s="70"/>
      <c r="X707" s="70"/>
      <c r="Y707" s="70"/>
      <c r="Z707" s="41"/>
      <c r="AA707" s="41"/>
      <c r="AB707" s="41"/>
      <c r="AC707" s="70"/>
      <c r="AD707" s="70"/>
      <c r="AE707" s="70"/>
      <c r="AF707" s="70"/>
    </row>
    <row r="708" spans="1:36" ht="5.15" customHeight="1">
      <c r="A708" s="70"/>
      <c r="B708" s="70"/>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0"/>
      <c r="AE708" s="70"/>
      <c r="AF708" s="70"/>
    </row>
    <row r="709" spans="1:36" ht="5.15" customHeight="1">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row>
    <row r="710" spans="1:36" ht="40" customHeight="1">
      <c r="A710" s="73"/>
      <c r="B710" s="296" t="s">
        <v>237</v>
      </c>
      <c r="C710" s="296"/>
      <c r="D710" s="296"/>
      <c r="E710" s="296"/>
      <c r="F710" s="296"/>
      <c r="G710" s="296"/>
      <c r="H710" s="296"/>
      <c r="I710" s="296"/>
      <c r="J710" s="296"/>
      <c r="K710" s="296"/>
      <c r="L710" s="296"/>
      <c r="M710" s="296"/>
      <c r="N710" s="296"/>
      <c r="O710" s="296"/>
      <c r="P710" s="296"/>
      <c r="Q710" s="362">
        <f>VLOOKUP($AG710,PriceList,3,FALSE)</f>
        <v>157.02000000000001</v>
      </c>
      <c r="R710" s="362"/>
      <c r="S710" s="362"/>
      <c r="T710" s="362"/>
      <c r="U710" s="70"/>
      <c r="V710" s="389"/>
      <c r="W710" s="390"/>
      <c r="X710" s="391"/>
      <c r="Y710" s="70"/>
      <c r="Z710" s="362">
        <f>Q710*V710</f>
        <v>0</v>
      </c>
      <c r="AA710" s="362"/>
      <c r="AB710" s="362"/>
      <c r="AC710" s="362"/>
      <c r="AD710" s="70"/>
      <c r="AE710" s="70"/>
      <c r="AF710" s="70"/>
      <c r="AG710" s="77" t="s">
        <v>549</v>
      </c>
      <c r="AI710" s="83" t="b">
        <f>AND(W710&gt;0,AH710="Y")</f>
        <v>0</v>
      </c>
      <c r="AJ710" s="149" t="b">
        <f>OR(ISERROR(Z710),ISERROR(Q710))</f>
        <v>0</v>
      </c>
    </row>
    <row r="711" spans="1:36" ht="5.15" customHeight="1">
      <c r="A711" s="70"/>
      <c r="B711" s="70"/>
      <c r="C711" s="70"/>
      <c r="D711" s="70"/>
      <c r="E711" s="70"/>
      <c r="F711" s="70"/>
      <c r="G711" s="70"/>
      <c r="H711" s="70"/>
      <c r="I711" s="70"/>
      <c r="J711" s="70"/>
      <c r="K711" s="70"/>
      <c r="L711" s="70"/>
      <c r="M711" s="70"/>
      <c r="N711" s="70"/>
      <c r="O711" s="70"/>
      <c r="P711" s="70"/>
      <c r="Q711" s="41"/>
      <c r="R711" s="41"/>
      <c r="S711" s="41"/>
      <c r="T711" s="41"/>
      <c r="U711" s="70"/>
      <c r="V711" s="70"/>
      <c r="W711" s="70"/>
      <c r="X711" s="70"/>
      <c r="Y711" s="70"/>
      <c r="Z711" s="41"/>
      <c r="AA711" s="41"/>
      <c r="AB711" s="41"/>
      <c r="AC711" s="70"/>
      <c r="AD711" s="70"/>
      <c r="AE711" s="70"/>
      <c r="AF711" s="70"/>
    </row>
    <row r="712" spans="1:36" ht="5.15" customHeight="1">
      <c r="A712" s="70"/>
      <c r="B712" s="70"/>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0"/>
      <c r="AE712" s="70"/>
      <c r="AF712" s="70"/>
    </row>
    <row r="713" spans="1:36" ht="5.15" customHeight="1">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row>
    <row r="714" spans="1:36" ht="40" customHeight="1">
      <c r="A714" s="73"/>
      <c r="B714" s="296" t="s">
        <v>238</v>
      </c>
      <c r="C714" s="296"/>
      <c r="D714" s="296"/>
      <c r="E714" s="296"/>
      <c r="F714" s="296"/>
      <c r="G714" s="296"/>
      <c r="H714" s="296"/>
      <c r="I714" s="296"/>
      <c r="J714" s="296"/>
      <c r="K714" s="296"/>
      <c r="L714" s="296"/>
      <c r="M714" s="296"/>
      <c r="N714" s="296"/>
      <c r="O714" s="296"/>
      <c r="P714" s="296"/>
      <c r="Q714" s="362">
        <f>VLOOKUP($AG714,PriceList,3,FALSE)</f>
        <v>235.56</v>
      </c>
      <c r="R714" s="362"/>
      <c r="S714" s="362"/>
      <c r="T714" s="362"/>
      <c r="U714" s="70"/>
      <c r="V714" s="389"/>
      <c r="W714" s="390"/>
      <c r="X714" s="391"/>
      <c r="Y714" s="70"/>
      <c r="Z714" s="362">
        <f>Q714*V714</f>
        <v>0</v>
      </c>
      <c r="AA714" s="362"/>
      <c r="AB714" s="362"/>
      <c r="AC714" s="362"/>
      <c r="AD714" s="70"/>
      <c r="AE714" s="70"/>
      <c r="AF714" s="70"/>
      <c r="AG714" s="77" t="s">
        <v>547</v>
      </c>
      <c r="AI714" s="83" t="b">
        <f>AND(W714&gt;0,AH714="Y")</f>
        <v>0</v>
      </c>
      <c r="AJ714" s="149" t="b">
        <f>OR(ISERROR(Z714),ISERROR(Q714))</f>
        <v>0</v>
      </c>
    </row>
    <row r="715" spans="1:36" ht="5.15" customHeight="1">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41"/>
      <c r="AC715" s="70"/>
      <c r="AD715" s="70"/>
      <c r="AE715" s="70"/>
      <c r="AF715" s="70"/>
    </row>
    <row r="716" spans="1:36" ht="5.15" customHeight="1">
      <c r="A716" s="70"/>
      <c r="B716" s="70"/>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0"/>
      <c r="AE716" s="70"/>
      <c r="AF716" s="70"/>
    </row>
    <row r="717" spans="1:36" ht="10" customHeight="1" thickBot="1">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row>
    <row r="718" spans="1:36" ht="25" customHeight="1" thickBot="1">
      <c r="A718" s="70"/>
      <c r="B718" s="332" t="s">
        <v>201</v>
      </c>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c r="AE718" s="334"/>
      <c r="AF718" s="70"/>
    </row>
    <row r="719" spans="1:36" ht="7" customHeight="1">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row>
    <row r="720" spans="1:36" ht="40" customHeight="1">
      <c r="A720" s="73"/>
      <c r="B720" s="37"/>
      <c r="C720" s="359" t="s">
        <v>750</v>
      </c>
      <c r="D720" s="359"/>
      <c r="E720" s="359"/>
      <c r="F720" s="359"/>
      <c r="G720" s="359"/>
      <c r="H720" s="359"/>
      <c r="I720" s="359"/>
      <c r="J720" s="359"/>
      <c r="K720" s="359"/>
      <c r="L720" s="359"/>
      <c r="M720" s="359"/>
      <c r="N720" s="359"/>
      <c r="O720" s="359"/>
      <c r="P720" s="359"/>
      <c r="Q720" s="359"/>
      <c r="R720" s="359"/>
      <c r="S720" s="359"/>
      <c r="T720" s="359"/>
      <c r="U720" s="359"/>
      <c r="V720" s="359"/>
      <c r="W720" s="359"/>
      <c r="X720" s="359"/>
      <c r="Y720" s="359"/>
      <c r="Z720" s="359"/>
      <c r="AA720" s="359"/>
      <c r="AB720" s="359"/>
      <c r="AC720" s="359"/>
      <c r="AD720" s="359"/>
      <c r="AE720" s="37"/>
      <c r="AF720" s="70"/>
    </row>
    <row r="721" spans="1:36" ht="7" customHeight="1">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row>
    <row r="722" spans="1:36" ht="20.149999999999999" customHeight="1">
      <c r="A722" s="70"/>
      <c r="B722" s="392" t="s">
        <v>100</v>
      </c>
      <c r="C722" s="392"/>
      <c r="D722" s="392"/>
      <c r="E722" s="392"/>
      <c r="F722" s="392"/>
      <c r="G722" s="392"/>
      <c r="H722" s="392"/>
      <c r="I722" s="392"/>
      <c r="J722" s="392"/>
      <c r="K722" s="392"/>
      <c r="L722" s="392"/>
      <c r="M722" s="392"/>
      <c r="N722" s="392"/>
      <c r="O722" s="392"/>
      <c r="P722" s="392"/>
      <c r="Q722" s="363" t="s">
        <v>101</v>
      </c>
      <c r="R722" s="363"/>
      <c r="S722" s="363"/>
      <c r="T722" s="363"/>
      <c r="U722" s="70"/>
      <c r="V722" s="364" t="s">
        <v>102</v>
      </c>
      <c r="W722" s="365"/>
      <c r="X722" s="365"/>
      <c r="Y722" s="70"/>
      <c r="Z722" s="366" t="s">
        <v>99</v>
      </c>
      <c r="AA722" s="366"/>
      <c r="AB722" s="366"/>
      <c r="AC722" s="366"/>
      <c r="AD722" s="70"/>
      <c r="AE722" s="70"/>
      <c r="AF722" s="70"/>
    </row>
    <row r="723" spans="1:36" ht="20.149999999999999" customHeight="1">
      <c r="A723" s="70"/>
      <c r="B723" s="392"/>
      <c r="C723" s="392"/>
      <c r="D723" s="392"/>
      <c r="E723" s="392"/>
      <c r="F723" s="392"/>
      <c r="G723" s="392"/>
      <c r="H723" s="392"/>
      <c r="I723" s="392"/>
      <c r="J723" s="392"/>
      <c r="K723" s="392"/>
      <c r="L723" s="392"/>
      <c r="M723" s="392"/>
      <c r="N723" s="392"/>
      <c r="O723" s="392"/>
      <c r="P723" s="392"/>
      <c r="Q723" s="363"/>
      <c r="R723" s="363"/>
      <c r="S723" s="363"/>
      <c r="T723" s="363"/>
      <c r="U723" s="70"/>
      <c r="V723" s="365"/>
      <c r="W723" s="365"/>
      <c r="X723" s="365"/>
      <c r="Y723" s="70"/>
      <c r="Z723" s="366"/>
      <c r="AA723" s="366"/>
      <c r="AB723" s="366"/>
      <c r="AC723" s="366"/>
      <c r="AD723" s="70"/>
      <c r="AE723" s="70"/>
      <c r="AF723" s="70"/>
    </row>
    <row r="724" spans="1:36" ht="7" customHeight="1">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41"/>
      <c r="AC724" s="70"/>
      <c r="AD724" s="70"/>
      <c r="AE724" s="70"/>
      <c r="AF724" s="70"/>
    </row>
    <row r="725" spans="1:36" ht="20.149999999999999" customHeight="1">
      <c r="A725" s="73"/>
      <c r="B725" s="296" t="s">
        <v>202</v>
      </c>
      <c r="C725" s="296"/>
      <c r="D725" s="296"/>
      <c r="E725" s="296"/>
      <c r="F725" s="296"/>
      <c r="G725" s="296"/>
      <c r="H725" s="296"/>
      <c r="I725" s="296"/>
      <c r="J725" s="296"/>
      <c r="K725" s="296"/>
      <c r="L725" s="296"/>
      <c r="M725" s="296"/>
      <c r="N725" s="296"/>
      <c r="O725" s="296"/>
      <c r="P725" s="296"/>
      <c r="Q725" s="425">
        <f>VLOOKUP($AG725,PriceList,3,FALSE)</f>
        <v>10.87</v>
      </c>
      <c r="R725" s="425"/>
      <c r="S725" s="425"/>
      <c r="T725" s="425"/>
      <c r="U725" s="70"/>
      <c r="V725" s="389"/>
      <c r="W725" s="390"/>
      <c r="X725" s="391"/>
      <c r="Y725" s="70"/>
      <c r="Z725" s="425">
        <f>Q725*V725</f>
        <v>0</v>
      </c>
      <c r="AA725" s="425"/>
      <c r="AB725" s="425"/>
      <c r="AC725" s="425"/>
      <c r="AD725" s="70"/>
      <c r="AE725" s="70"/>
      <c r="AF725" s="70"/>
      <c r="AG725" s="77" t="s">
        <v>556</v>
      </c>
      <c r="AI725" s="83" t="b">
        <f>AND(W725&gt;0,AH725="Y")</f>
        <v>0</v>
      </c>
      <c r="AJ725" s="149" t="b">
        <f>OR(ISERROR(Z725),ISERROR(Q725))</f>
        <v>0</v>
      </c>
    </row>
    <row r="726" spans="1:36" ht="5.15" customHeight="1">
      <c r="A726" s="70"/>
      <c r="B726" s="70"/>
      <c r="C726" s="70"/>
      <c r="D726" s="70"/>
      <c r="E726" s="70"/>
      <c r="F726" s="70"/>
      <c r="G726" s="70"/>
      <c r="H726" s="70"/>
      <c r="I726" s="70"/>
      <c r="J726" s="70"/>
      <c r="K726" s="70"/>
      <c r="L726" s="70"/>
      <c r="M726" s="70"/>
      <c r="N726" s="70"/>
      <c r="O726" s="70"/>
      <c r="P726" s="70"/>
      <c r="Q726" s="41"/>
      <c r="R726" s="41"/>
      <c r="S726" s="41"/>
      <c r="T726" s="41"/>
      <c r="U726" s="70"/>
      <c r="V726" s="70"/>
      <c r="W726" s="70"/>
      <c r="X726" s="70"/>
      <c r="Y726" s="70"/>
      <c r="Z726" s="41"/>
      <c r="AA726" s="41"/>
      <c r="AB726" s="41"/>
      <c r="AC726" s="70"/>
      <c r="AD726" s="70"/>
      <c r="AE726" s="70"/>
      <c r="AF726" s="70"/>
    </row>
    <row r="727" spans="1:36" ht="5.15" customHeight="1">
      <c r="A727" s="70"/>
      <c r="B727" s="70"/>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0"/>
      <c r="AE727" s="70"/>
      <c r="AF727" s="70"/>
    </row>
    <row r="728" spans="1:36" ht="7" customHeight="1">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row>
    <row r="729" spans="1:36" ht="20.149999999999999" customHeight="1">
      <c r="A729" s="73"/>
      <c r="B729" s="296" t="s">
        <v>203</v>
      </c>
      <c r="C729" s="296"/>
      <c r="D729" s="296"/>
      <c r="E729" s="296"/>
      <c r="F729" s="296"/>
      <c r="G729" s="296"/>
      <c r="H729" s="296"/>
      <c r="I729" s="296"/>
      <c r="J729" s="296"/>
      <c r="K729" s="296"/>
      <c r="L729" s="296"/>
      <c r="M729" s="296"/>
      <c r="N729" s="296"/>
      <c r="O729" s="296"/>
      <c r="P729" s="296"/>
      <c r="Q729" s="425">
        <f>VLOOKUP($AG729,PriceList,3,FALSE)</f>
        <v>14.37</v>
      </c>
      <c r="R729" s="425"/>
      <c r="S729" s="425"/>
      <c r="T729" s="425"/>
      <c r="U729" s="70"/>
      <c r="V729" s="389"/>
      <c r="W729" s="390"/>
      <c r="X729" s="391"/>
      <c r="Y729" s="70"/>
      <c r="Z729" s="425">
        <f>Q729*V729</f>
        <v>0</v>
      </c>
      <c r="AA729" s="425"/>
      <c r="AB729" s="425"/>
      <c r="AC729" s="425"/>
      <c r="AD729" s="70"/>
      <c r="AE729" s="70"/>
      <c r="AF729" s="70"/>
      <c r="AG729" s="77" t="s">
        <v>550</v>
      </c>
      <c r="AI729" s="83" t="b">
        <f>AND(W729&gt;0,AH729="Y")</f>
        <v>0</v>
      </c>
      <c r="AJ729" s="149" t="b">
        <f>OR(ISERROR(Z729),ISERROR(Q729))</f>
        <v>0</v>
      </c>
    </row>
    <row r="730" spans="1:36" ht="5.15" customHeight="1">
      <c r="A730" s="70"/>
      <c r="B730" s="70"/>
      <c r="C730" s="70"/>
      <c r="D730" s="70"/>
      <c r="E730" s="70"/>
      <c r="F730" s="70"/>
      <c r="G730" s="70"/>
      <c r="H730" s="70"/>
      <c r="I730" s="70"/>
      <c r="J730" s="70"/>
      <c r="K730" s="70"/>
      <c r="L730" s="70"/>
      <c r="M730" s="70"/>
      <c r="N730" s="70"/>
      <c r="O730" s="70"/>
      <c r="P730" s="70"/>
      <c r="Q730" s="41"/>
      <c r="R730" s="41"/>
      <c r="S730" s="41"/>
      <c r="T730" s="41"/>
      <c r="U730" s="70"/>
      <c r="V730" s="70"/>
      <c r="W730" s="70"/>
      <c r="X730" s="70"/>
      <c r="Y730" s="70"/>
      <c r="Z730" s="41"/>
      <c r="AA730" s="41"/>
      <c r="AB730" s="41"/>
      <c r="AC730" s="70"/>
      <c r="AD730" s="70"/>
      <c r="AE730" s="70"/>
      <c r="AF730" s="70"/>
    </row>
    <row r="731" spans="1:36" ht="5.15" customHeight="1">
      <c r="A731" s="70"/>
      <c r="B731" s="70"/>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0"/>
      <c r="AE731" s="70"/>
      <c r="AF731" s="70"/>
    </row>
    <row r="732" spans="1:36" ht="5.15" customHeight="1">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row>
    <row r="733" spans="1:36" ht="20.149999999999999" customHeight="1">
      <c r="A733" s="73"/>
      <c r="B733" s="296" t="s">
        <v>204</v>
      </c>
      <c r="C733" s="296"/>
      <c r="D733" s="296"/>
      <c r="E733" s="296"/>
      <c r="F733" s="296"/>
      <c r="G733" s="296"/>
      <c r="H733" s="296"/>
      <c r="I733" s="296"/>
      <c r="J733" s="296"/>
      <c r="K733" s="296"/>
      <c r="L733" s="296"/>
      <c r="M733" s="296"/>
      <c r="N733" s="296"/>
      <c r="O733" s="296"/>
      <c r="P733" s="296"/>
      <c r="Q733" s="425">
        <f>VLOOKUP($AG733,PriceList,3,FALSE)</f>
        <v>14.37</v>
      </c>
      <c r="R733" s="425"/>
      <c r="S733" s="425"/>
      <c r="T733" s="425"/>
      <c r="U733" s="70"/>
      <c r="V733" s="389"/>
      <c r="W733" s="390"/>
      <c r="X733" s="391"/>
      <c r="Y733" s="70"/>
      <c r="Z733" s="425">
        <f>Q733*V733</f>
        <v>0</v>
      </c>
      <c r="AA733" s="425"/>
      <c r="AB733" s="425"/>
      <c r="AC733" s="425"/>
      <c r="AD733" s="70"/>
      <c r="AE733" s="70"/>
      <c r="AF733" s="70"/>
      <c r="AG733" s="77" t="s">
        <v>551</v>
      </c>
      <c r="AI733" s="83" t="b">
        <f>AND(W733&gt;0,AH733="Y")</f>
        <v>0</v>
      </c>
      <c r="AJ733" s="149" t="b">
        <f>OR(ISERROR(Z733),ISERROR(Q733))</f>
        <v>0</v>
      </c>
    </row>
    <row r="734" spans="1:36" ht="5.15" customHeight="1">
      <c r="A734" s="70"/>
      <c r="B734" s="70"/>
      <c r="C734" s="70"/>
      <c r="D734" s="70"/>
      <c r="E734" s="70"/>
      <c r="F734" s="70"/>
      <c r="G734" s="70"/>
      <c r="H734" s="70"/>
      <c r="I734" s="70"/>
      <c r="J734" s="70"/>
      <c r="K734" s="70"/>
      <c r="L734" s="70"/>
      <c r="M734" s="70"/>
      <c r="N734" s="70"/>
      <c r="O734" s="70"/>
      <c r="P734" s="70"/>
      <c r="Q734" s="41"/>
      <c r="R734" s="41"/>
      <c r="S734" s="41"/>
      <c r="T734" s="41"/>
      <c r="U734" s="70"/>
      <c r="V734" s="70"/>
      <c r="W734" s="70"/>
      <c r="X734" s="70"/>
      <c r="Y734" s="70"/>
      <c r="Z734" s="41"/>
      <c r="AA734" s="41"/>
      <c r="AB734" s="41"/>
      <c r="AC734" s="70"/>
      <c r="AD734" s="70"/>
      <c r="AE734" s="70"/>
      <c r="AF734" s="70"/>
    </row>
    <row r="735" spans="1:36" ht="5.15" customHeight="1">
      <c r="A735" s="70"/>
      <c r="B735" s="70"/>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0"/>
      <c r="AE735" s="70"/>
      <c r="AF735" s="70"/>
    </row>
    <row r="736" spans="1:36" ht="5.15" customHeight="1">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row>
    <row r="737" spans="1:36" ht="20.149999999999999" customHeight="1">
      <c r="A737" s="73"/>
      <c r="B737" s="296" t="s">
        <v>205</v>
      </c>
      <c r="C737" s="296"/>
      <c r="D737" s="296"/>
      <c r="E737" s="296"/>
      <c r="F737" s="296"/>
      <c r="G737" s="296"/>
      <c r="H737" s="296"/>
      <c r="I737" s="296"/>
      <c r="J737" s="296"/>
      <c r="K737" s="296"/>
      <c r="L737" s="296"/>
      <c r="M737" s="296"/>
      <c r="N737" s="296"/>
      <c r="O737" s="296"/>
      <c r="P737" s="296"/>
      <c r="Q737" s="425">
        <f>VLOOKUP($AG737,PriceList,3,FALSE)</f>
        <v>65.25</v>
      </c>
      <c r="R737" s="425"/>
      <c r="S737" s="425"/>
      <c r="T737" s="425"/>
      <c r="U737" s="70"/>
      <c r="V737" s="389"/>
      <c r="W737" s="390"/>
      <c r="X737" s="391"/>
      <c r="Y737" s="70"/>
      <c r="Z737" s="425">
        <f>Q737*V737</f>
        <v>0</v>
      </c>
      <c r="AA737" s="425"/>
      <c r="AB737" s="425"/>
      <c r="AC737" s="425"/>
      <c r="AD737" s="70"/>
      <c r="AE737" s="70"/>
      <c r="AF737" s="70"/>
      <c r="AG737" s="77" t="s">
        <v>555</v>
      </c>
      <c r="AI737" s="83" t="b">
        <f>AND(W737&gt;0,AH737="Y")</f>
        <v>0</v>
      </c>
      <c r="AJ737" s="149" t="b">
        <f>OR(ISERROR(Z737),ISERROR(Q737))</f>
        <v>0</v>
      </c>
    </row>
    <row r="738" spans="1:36" ht="5.15" customHeight="1">
      <c r="A738" s="70"/>
      <c r="B738" s="70"/>
      <c r="C738" s="70"/>
      <c r="D738" s="70"/>
      <c r="E738" s="70"/>
      <c r="F738" s="70"/>
      <c r="G738" s="70"/>
      <c r="H738" s="70"/>
      <c r="I738" s="70"/>
      <c r="J738" s="70"/>
      <c r="K738" s="70"/>
      <c r="L738" s="70"/>
      <c r="M738" s="70"/>
      <c r="N738" s="70"/>
      <c r="O738" s="70"/>
      <c r="P738" s="70"/>
      <c r="Q738" s="41"/>
      <c r="R738" s="41"/>
      <c r="S738" s="41"/>
      <c r="T738" s="41"/>
      <c r="U738" s="70"/>
      <c r="V738" s="70"/>
      <c r="W738" s="70"/>
      <c r="X738" s="70"/>
      <c r="Y738" s="70"/>
      <c r="Z738" s="41"/>
      <c r="AA738" s="41"/>
      <c r="AB738" s="41"/>
      <c r="AC738" s="70"/>
      <c r="AD738" s="70"/>
      <c r="AE738" s="70"/>
      <c r="AF738" s="70"/>
    </row>
    <row r="739" spans="1:36" ht="5.15" customHeight="1">
      <c r="A739" s="70"/>
      <c r="B739" s="70"/>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0"/>
      <c r="AE739" s="70"/>
      <c r="AF739" s="70"/>
    </row>
    <row r="740" spans="1:36" ht="5.15" customHeight="1">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row>
    <row r="741" spans="1:36" ht="20.149999999999999" customHeight="1">
      <c r="A741" s="73"/>
      <c r="B741" s="296" t="s">
        <v>206</v>
      </c>
      <c r="C741" s="296"/>
      <c r="D741" s="296"/>
      <c r="E741" s="296"/>
      <c r="F741" s="296"/>
      <c r="G741" s="296"/>
      <c r="H741" s="296"/>
      <c r="I741" s="296"/>
      <c r="J741" s="296"/>
      <c r="K741" s="296"/>
      <c r="L741" s="296"/>
      <c r="M741" s="296"/>
      <c r="N741" s="296"/>
      <c r="O741" s="296"/>
      <c r="P741" s="296"/>
      <c r="Q741" s="425">
        <f>VLOOKUP($AG741,PriceList,3,FALSE)</f>
        <v>83.84</v>
      </c>
      <c r="R741" s="425"/>
      <c r="S741" s="425"/>
      <c r="T741" s="425"/>
      <c r="U741" s="70"/>
      <c r="V741" s="389"/>
      <c r="W741" s="390"/>
      <c r="X741" s="391"/>
      <c r="Y741" s="70"/>
      <c r="Z741" s="425">
        <f>Q741*V741</f>
        <v>0</v>
      </c>
      <c r="AA741" s="425"/>
      <c r="AB741" s="425"/>
      <c r="AC741" s="425"/>
      <c r="AD741" s="70"/>
      <c r="AE741" s="70"/>
      <c r="AF741" s="70"/>
      <c r="AG741" s="77" t="s">
        <v>554</v>
      </c>
      <c r="AI741" s="83" t="b">
        <f>AND(W741&gt;0,AH741="Y")</f>
        <v>0</v>
      </c>
      <c r="AJ741" s="149" t="b">
        <f>OR(ISERROR(Z741),ISERROR(Q741))</f>
        <v>0</v>
      </c>
    </row>
    <row r="742" spans="1:36" ht="5.15" customHeight="1">
      <c r="A742" s="70"/>
      <c r="B742" s="70"/>
      <c r="C742" s="70"/>
      <c r="D742" s="70"/>
      <c r="E742" s="70"/>
      <c r="F742" s="70"/>
      <c r="G742" s="70"/>
      <c r="H742" s="70"/>
      <c r="I742" s="70"/>
      <c r="J742" s="70"/>
      <c r="K742" s="70"/>
      <c r="L742" s="70"/>
      <c r="M742" s="70"/>
      <c r="N742" s="70"/>
      <c r="O742" s="70"/>
      <c r="P742" s="70"/>
      <c r="Q742" s="41"/>
      <c r="R742" s="41"/>
      <c r="S742" s="41"/>
      <c r="T742" s="41"/>
      <c r="U742" s="70"/>
      <c r="V742" s="70"/>
      <c r="W742" s="70"/>
      <c r="X742" s="70"/>
      <c r="Y742" s="70"/>
      <c r="Z742" s="41"/>
      <c r="AA742" s="41"/>
      <c r="AB742" s="41"/>
      <c r="AC742" s="70"/>
      <c r="AD742" s="70"/>
      <c r="AE742" s="70"/>
      <c r="AF742" s="70"/>
    </row>
    <row r="743" spans="1:36" ht="5.15" customHeight="1">
      <c r="A743" s="70"/>
      <c r="B743" s="70"/>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0"/>
      <c r="AE743" s="70"/>
      <c r="AF743" s="70"/>
    </row>
    <row r="744" spans="1:36" ht="5.15" customHeight="1">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row>
    <row r="745" spans="1:36" ht="20.149999999999999" customHeight="1">
      <c r="A745" s="73"/>
      <c r="B745" s="296" t="s">
        <v>749</v>
      </c>
      <c r="C745" s="296"/>
      <c r="D745" s="296"/>
      <c r="E745" s="296"/>
      <c r="F745" s="296"/>
      <c r="G745" s="296"/>
      <c r="H745" s="296"/>
      <c r="I745" s="296"/>
      <c r="J745" s="296"/>
      <c r="K745" s="296"/>
      <c r="L745" s="296"/>
      <c r="M745" s="296"/>
      <c r="N745" s="296"/>
      <c r="O745" s="296"/>
      <c r="P745" s="296"/>
      <c r="Q745" s="425">
        <f>VLOOKUP($AG745,PriceList,3,FALSE)</f>
        <v>141.11000000000001</v>
      </c>
      <c r="R745" s="425"/>
      <c r="S745" s="425"/>
      <c r="T745" s="425"/>
      <c r="U745" s="70"/>
      <c r="V745" s="389"/>
      <c r="W745" s="390"/>
      <c r="X745" s="391"/>
      <c r="Y745" s="70"/>
      <c r="Z745" s="425">
        <f>Q745*V745</f>
        <v>0</v>
      </c>
      <c r="AA745" s="425"/>
      <c r="AB745" s="425"/>
      <c r="AC745" s="425"/>
      <c r="AD745" s="70"/>
      <c r="AE745" s="70"/>
      <c r="AF745" s="70"/>
      <c r="AG745" s="77" t="s">
        <v>553</v>
      </c>
      <c r="AI745" s="83" t="b">
        <f>AND(W745&gt;0,AH745="Y")</f>
        <v>0</v>
      </c>
      <c r="AJ745" s="149" t="b">
        <f>OR(ISERROR(Z745),ISERROR(Q745))</f>
        <v>0</v>
      </c>
    </row>
    <row r="746" spans="1:36" ht="5.15" customHeight="1">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41"/>
      <c r="AC746" s="70"/>
      <c r="AD746" s="70"/>
      <c r="AE746" s="70"/>
      <c r="AF746" s="70"/>
    </row>
    <row r="747" spans="1:36" ht="5.15" customHeight="1">
      <c r="A747" s="70"/>
      <c r="B747" s="70"/>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0"/>
      <c r="AE747" s="70"/>
      <c r="AF747" s="70"/>
    </row>
    <row r="748" spans="1:36" ht="5.15" customHeight="1">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row>
    <row r="749" spans="1:36" ht="20.149999999999999" customHeight="1">
      <c r="A749" s="73"/>
      <c r="B749" s="296" t="s">
        <v>207</v>
      </c>
      <c r="C749" s="296"/>
      <c r="D749" s="296"/>
      <c r="E749" s="296"/>
      <c r="F749" s="296"/>
      <c r="G749" s="296"/>
      <c r="H749" s="296"/>
      <c r="I749" s="296"/>
      <c r="J749" s="296"/>
      <c r="K749" s="296"/>
      <c r="L749" s="296"/>
      <c r="M749" s="296"/>
      <c r="N749" s="296"/>
      <c r="O749" s="296"/>
      <c r="P749" s="296"/>
      <c r="Q749" s="425">
        <f>VLOOKUP($AG749,PriceList,3,FALSE)</f>
        <v>14.37</v>
      </c>
      <c r="R749" s="425"/>
      <c r="S749" s="425"/>
      <c r="T749" s="425"/>
      <c r="U749" s="70"/>
      <c r="V749" s="389"/>
      <c r="W749" s="390"/>
      <c r="X749" s="391"/>
      <c r="Y749" s="70"/>
      <c r="Z749" s="425">
        <f>Q749*V749</f>
        <v>0</v>
      </c>
      <c r="AA749" s="425"/>
      <c r="AB749" s="425"/>
      <c r="AC749" s="425"/>
      <c r="AD749" s="70"/>
      <c r="AE749" s="5"/>
      <c r="AF749" s="70"/>
      <c r="AG749" s="77" t="s">
        <v>552</v>
      </c>
      <c r="AI749" s="83" t="b">
        <f>AND(W749&gt;0,AH749="Y")</f>
        <v>0</v>
      </c>
      <c r="AJ749" s="149" t="b">
        <f>OR(ISERROR(Z749),ISERROR(Q749))</f>
        <v>0</v>
      </c>
    </row>
    <row r="750" spans="1:36" ht="5.15" customHeight="1">
      <c r="A750" s="70"/>
      <c r="B750" s="70"/>
      <c r="C750" s="70"/>
      <c r="D750" s="70"/>
      <c r="E750" s="70"/>
      <c r="F750" s="70"/>
      <c r="G750" s="70"/>
      <c r="H750" s="70"/>
      <c r="I750" s="70"/>
      <c r="J750" s="70"/>
      <c r="K750" s="70"/>
      <c r="L750" s="70"/>
      <c r="M750" s="70"/>
      <c r="N750" s="70"/>
      <c r="O750" s="70"/>
      <c r="P750" s="70"/>
      <c r="Q750" s="41"/>
      <c r="R750" s="41"/>
      <c r="S750" s="41"/>
      <c r="T750" s="41"/>
      <c r="U750" s="70"/>
      <c r="V750" s="70"/>
      <c r="W750" s="70"/>
      <c r="X750" s="70"/>
      <c r="Y750" s="70"/>
      <c r="Z750" s="41"/>
      <c r="AA750" s="41"/>
      <c r="AB750" s="41"/>
      <c r="AC750" s="70"/>
      <c r="AD750" s="70"/>
      <c r="AE750" s="70"/>
      <c r="AF750" s="70"/>
    </row>
    <row r="751" spans="1:36" ht="5.15" customHeight="1">
      <c r="A751" s="70"/>
      <c r="B751" s="70"/>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0"/>
      <c r="AE751" s="70"/>
      <c r="AF751" s="70"/>
    </row>
    <row r="752" spans="1:36" ht="5.15" customHeight="1">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row>
    <row r="753" spans="1:42" ht="20.149999999999999" customHeight="1">
      <c r="A753" s="73"/>
      <c r="B753" s="296" t="s">
        <v>208</v>
      </c>
      <c r="C753" s="296"/>
      <c r="D753" s="296"/>
      <c r="E753" s="296"/>
      <c r="F753" s="296"/>
      <c r="G753" s="296"/>
      <c r="H753" s="296"/>
      <c r="I753" s="296"/>
      <c r="J753" s="296"/>
      <c r="K753" s="296"/>
      <c r="L753" s="296"/>
      <c r="M753" s="296"/>
      <c r="N753" s="296"/>
      <c r="O753" s="296"/>
      <c r="P753" s="296"/>
      <c r="Q753" s="425">
        <f>VLOOKUP($AG753,PriceList,3,FALSE)</f>
        <v>46.71</v>
      </c>
      <c r="R753" s="425"/>
      <c r="S753" s="425"/>
      <c r="T753" s="425"/>
      <c r="U753" s="70"/>
      <c r="V753" s="389"/>
      <c r="W753" s="390"/>
      <c r="X753" s="391"/>
      <c r="Y753" s="70"/>
      <c r="Z753" s="425">
        <f>Q753*V753</f>
        <v>0</v>
      </c>
      <c r="AA753" s="425"/>
      <c r="AB753" s="425"/>
      <c r="AC753" s="425"/>
      <c r="AD753" s="70"/>
      <c r="AE753" s="5"/>
      <c r="AF753" s="70"/>
      <c r="AG753" s="77" t="s">
        <v>541</v>
      </c>
      <c r="AI753" s="83" t="b">
        <f>AND(W753&gt;0,AH753="Y")</f>
        <v>0</v>
      </c>
      <c r="AJ753" s="149" t="b">
        <f>OR(ISERROR(Z753),ISERROR(Q753))</f>
        <v>0</v>
      </c>
    </row>
    <row r="754" spans="1:42" ht="5.15" customHeight="1">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41"/>
      <c r="AC754" s="70"/>
      <c r="AD754" s="70"/>
      <c r="AE754" s="70"/>
      <c r="AF754" s="70"/>
    </row>
    <row r="755" spans="1:42" ht="5.15" customHeight="1">
      <c r="A755" s="70"/>
      <c r="B755" s="70"/>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0"/>
      <c r="AE755" s="70"/>
      <c r="AF755" s="70"/>
    </row>
    <row r="756" spans="1:42" ht="10" customHeight="1">
      <c r="A756" s="73"/>
      <c r="B756" s="9"/>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c r="AF756" s="70"/>
    </row>
    <row r="757" spans="1:42" ht="20.149999999999999" customHeight="1">
      <c r="A757" s="339">
        <f>A681+1</f>
        <v>13</v>
      </c>
      <c r="B757" s="339"/>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c r="AC757" s="93"/>
      <c r="AD757" s="94"/>
      <c r="AE757" s="7"/>
      <c r="AF757" s="7"/>
    </row>
    <row r="758" spans="1:42" ht="10" customHeight="1" thickBot="1">
      <c r="A758" s="73"/>
      <c r="B758" s="9"/>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c r="AF758" s="70"/>
    </row>
    <row r="759" spans="1:42" ht="25" customHeight="1" thickBot="1">
      <c r="A759" s="70"/>
      <c r="B759" s="332" t="s">
        <v>25</v>
      </c>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c r="AE759" s="334"/>
      <c r="AF759" s="70"/>
    </row>
    <row r="760" spans="1:42" ht="7" customHeight="1">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row>
    <row r="761" spans="1:42" ht="170.15" customHeight="1">
      <c r="A761" s="73"/>
      <c r="B761" s="37"/>
      <c r="C761" s="359" t="s">
        <v>209</v>
      </c>
      <c r="D761" s="359"/>
      <c r="E761" s="359"/>
      <c r="F761" s="359"/>
      <c r="G761" s="359"/>
      <c r="H761" s="359"/>
      <c r="I761" s="359"/>
      <c r="J761" s="359"/>
      <c r="K761" s="359"/>
      <c r="L761" s="359"/>
      <c r="M761" s="359"/>
      <c r="N761" s="359"/>
      <c r="O761" s="359"/>
      <c r="P761" s="359"/>
      <c r="Q761" s="359"/>
      <c r="R761" s="359"/>
      <c r="S761" s="359"/>
      <c r="T761" s="359"/>
      <c r="U761" s="359"/>
      <c r="V761" s="359"/>
      <c r="W761" s="359"/>
      <c r="X761" s="359"/>
      <c r="Y761" s="359"/>
      <c r="Z761" s="359"/>
      <c r="AA761" s="359"/>
      <c r="AB761" s="359"/>
      <c r="AC761" s="359"/>
      <c r="AD761" s="359"/>
      <c r="AE761" s="37"/>
      <c r="AF761" s="70"/>
    </row>
    <row r="762" spans="1:42" ht="5.15" customHeight="1">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row>
    <row r="763" spans="1:42" s="137" customFormat="1" ht="35.15" customHeight="1">
      <c r="A763" s="42"/>
      <c r="B763" s="42"/>
      <c r="C763" s="2"/>
      <c r="D763" s="417" t="s">
        <v>220</v>
      </c>
      <c r="E763" s="418"/>
      <c r="F763" s="418"/>
      <c r="G763" s="418"/>
      <c r="H763" s="418"/>
      <c r="I763" s="406" t="s">
        <v>213</v>
      </c>
      <c r="J763" s="406"/>
      <c r="K763" s="406"/>
      <c r="L763" s="419" t="s">
        <v>214</v>
      </c>
      <c r="M763" s="419"/>
      <c r="N763" s="419"/>
      <c r="O763" s="406" t="s">
        <v>215</v>
      </c>
      <c r="P763" s="406"/>
      <c r="Q763" s="406"/>
      <c r="R763" s="419" t="s">
        <v>216</v>
      </c>
      <c r="S763" s="419"/>
      <c r="T763" s="419"/>
      <c r="U763" s="406" t="s">
        <v>217</v>
      </c>
      <c r="V763" s="406"/>
      <c r="W763" s="406"/>
      <c r="X763" s="419" t="s">
        <v>218</v>
      </c>
      <c r="Y763" s="419"/>
      <c r="Z763" s="419"/>
      <c r="AA763" s="406" t="s">
        <v>219</v>
      </c>
      <c r="AB763" s="406"/>
      <c r="AC763" s="407"/>
      <c r="AD763" s="3"/>
      <c r="AE763" s="42"/>
      <c r="AF763" s="42"/>
      <c r="AG763" s="80" t="s">
        <v>543</v>
      </c>
      <c r="AH763" s="153" t="s">
        <v>544</v>
      </c>
      <c r="AI763" s="153" t="s">
        <v>544</v>
      </c>
      <c r="AJ763" s="151" t="s">
        <v>545</v>
      </c>
      <c r="AK763" s="146" t="s">
        <v>546</v>
      </c>
      <c r="AL763" s="146" t="s">
        <v>542</v>
      </c>
      <c r="AM763" s="147"/>
      <c r="AN763" s="43"/>
      <c r="AO763" s="43"/>
      <c r="AP763" s="43"/>
    </row>
    <row r="764" spans="1:42" s="137" customFormat="1" ht="35.15" customHeight="1">
      <c r="A764" s="42"/>
      <c r="B764" s="42"/>
      <c r="C764" s="1"/>
      <c r="D764" s="408" t="s">
        <v>221</v>
      </c>
      <c r="E764" s="409"/>
      <c r="F764" s="409"/>
      <c r="G764" s="409"/>
      <c r="H764" s="409"/>
      <c r="I764" s="410" t="s">
        <v>703</v>
      </c>
      <c r="J764" s="410"/>
      <c r="K764" s="410"/>
      <c r="L764" s="411">
        <f>VLOOKUP($AG763,PriceList,3,FALSE)</f>
        <v>24</v>
      </c>
      <c r="M764" s="411"/>
      <c r="N764" s="411"/>
      <c r="O764" s="410">
        <f>VLOOKUP($AH763,PriceList,3,FALSE)</f>
        <v>36</v>
      </c>
      <c r="P764" s="410"/>
      <c r="Q764" s="410"/>
      <c r="R764" s="411">
        <f>VLOOKUP($AJ763,PriceList,3,FALSE)</f>
        <v>48</v>
      </c>
      <c r="S764" s="411"/>
      <c r="T764" s="411"/>
      <c r="U764" s="410">
        <f>VLOOKUP($AK763,PriceList,3,FALSE)</f>
        <v>72</v>
      </c>
      <c r="V764" s="410"/>
      <c r="W764" s="410"/>
      <c r="X764" s="411">
        <f>VLOOKUP($AL763,PriceList,3,FALSE)</f>
        <v>120</v>
      </c>
      <c r="Y764" s="411"/>
      <c r="Z764" s="411"/>
      <c r="AA764" s="410" t="s">
        <v>703</v>
      </c>
      <c r="AB764" s="410"/>
      <c r="AC764" s="410"/>
      <c r="AD764" s="4"/>
      <c r="AE764" s="42"/>
      <c r="AF764" s="42"/>
      <c r="AG764" s="131"/>
      <c r="AH764" s="82"/>
      <c r="AI764" s="82"/>
      <c r="AJ764" s="149" t="b">
        <f>OR(ISERROR(O764),ISERROR(L764),ISERROR(R764),ISERROR(U764),ISERROR(X764))</f>
        <v>0</v>
      </c>
      <c r="AK764" s="43"/>
      <c r="AL764" s="43"/>
      <c r="AM764" s="43"/>
      <c r="AN764" s="43"/>
      <c r="AO764" s="43"/>
      <c r="AP764" s="43"/>
    </row>
    <row r="765" spans="1:42" ht="5.15" customHeight="1">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row>
    <row r="766" spans="1:42" ht="20.149999999999999" customHeight="1">
      <c r="A766" s="70"/>
      <c r="B766" s="38"/>
      <c r="C766" s="39"/>
      <c r="D766" s="39"/>
      <c r="E766" s="39"/>
      <c r="F766" s="39"/>
      <c r="G766" s="39"/>
      <c r="H766" s="39"/>
      <c r="I766" s="39"/>
      <c r="J766" s="39"/>
      <c r="K766" s="39"/>
      <c r="L766" s="39"/>
      <c r="M766" s="70"/>
      <c r="N766" s="70"/>
      <c r="O766" s="70"/>
      <c r="P766" s="70"/>
      <c r="Q766" s="416" t="s">
        <v>210</v>
      </c>
      <c r="R766" s="416"/>
      <c r="S766" s="416"/>
      <c r="T766" s="416"/>
      <c r="U766" s="416"/>
      <c r="V766" s="364" t="s">
        <v>212</v>
      </c>
      <c r="W766" s="364"/>
      <c r="X766" s="364"/>
      <c r="Y766" s="364"/>
      <c r="Z766" s="364"/>
      <c r="AA766" s="365" t="s">
        <v>99</v>
      </c>
      <c r="AB766" s="365"/>
      <c r="AC766" s="365"/>
      <c r="AD766" s="365"/>
      <c r="AE766" s="365"/>
      <c r="AF766" s="70"/>
    </row>
    <row r="767" spans="1:42" ht="7" customHeight="1">
      <c r="A767" s="70"/>
      <c r="B767" s="39"/>
      <c r="C767" s="39"/>
      <c r="D767" s="39"/>
      <c r="E767" s="39"/>
      <c r="F767" s="39"/>
      <c r="G767" s="39"/>
      <c r="H767" s="39"/>
      <c r="I767" s="39"/>
      <c r="J767" s="39"/>
      <c r="K767" s="39"/>
      <c r="L767" s="39"/>
      <c r="M767" s="70"/>
      <c r="N767" s="70"/>
      <c r="O767" s="70"/>
      <c r="P767" s="70"/>
      <c r="Q767" s="70"/>
      <c r="R767" s="70"/>
      <c r="S767" s="70"/>
      <c r="T767" s="70"/>
      <c r="U767" s="70"/>
      <c r="V767" s="70"/>
      <c r="W767" s="70"/>
      <c r="X767" s="70"/>
      <c r="Y767" s="70"/>
      <c r="Z767" s="70"/>
      <c r="AA767" s="70"/>
      <c r="AB767" s="70"/>
      <c r="AC767" s="70"/>
      <c r="AD767" s="70"/>
      <c r="AE767" s="70"/>
      <c r="AF767" s="70"/>
    </row>
    <row r="768" spans="1:42" ht="22" customHeight="1">
      <c r="A768" s="73"/>
      <c r="B768" s="324" t="s">
        <v>211</v>
      </c>
      <c r="C768" s="324"/>
      <c r="D768" s="324"/>
      <c r="E768" s="324"/>
      <c r="F768" s="324"/>
      <c r="G768" s="324"/>
      <c r="H768" s="324"/>
      <c r="I768" s="324"/>
      <c r="J768" s="324"/>
      <c r="K768" s="324"/>
      <c r="L768" s="324"/>
      <c r="M768" s="324"/>
      <c r="N768" s="324"/>
      <c r="O768" s="324"/>
      <c r="P768" s="324"/>
      <c r="Q768" s="420"/>
      <c r="R768" s="421"/>
      <c r="S768" s="421"/>
      <c r="T768" s="421"/>
      <c r="U768" s="422"/>
      <c r="V768" s="423">
        <f>COUNTA(M772:P776,W772:Z776)</f>
        <v>0</v>
      </c>
      <c r="W768" s="424"/>
      <c r="X768" s="424"/>
      <c r="Y768" s="424"/>
      <c r="Z768" s="424"/>
      <c r="AA768" s="425">
        <f>IF(ISERROR(AK768),0,AK768*V768)</f>
        <v>0</v>
      </c>
      <c r="AB768" s="425"/>
      <c r="AC768" s="425"/>
      <c r="AD768" s="425"/>
      <c r="AE768" s="425"/>
      <c r="AF768" s="70"/>
      <c r="AK768" s="148" t="e" cm="1">
        <f t="array" ref="AK768">_xlfn.IFS(Q768=I763,I764,Q768=L763,L764,Q768=O763,O764,Q768=R763,R764,Q768=U763,U764,Q768=X763,X764,Q768=AA763,AA764)</f>
        <v>#N/A</v>
      </c>
    </row>
    <row r="769" spans="1:32" ht="7" customHeight="1">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row>
    <row r="770" spans="1:32" ht="60" customHeight="1">
      <c r="A770" s="73"/>
      <c r="B770" s="37"/>
      <c r="C770" s="359" t="s">
        <v>222</v>
      </c>
      <c r="D770" s="359"/>
      <c r="E770" s="359"/>
      <c r="F770" s="359"/>
      <c r="G770" s="359"/>
      <c r="H770" s="359"/>
      <c r="I770" s="359"/>
      <c r="J770" s="359"/>
      <c r="K770" s="359"/>
      <c r="L770" s="359"/>
      <c r="M770" s="359"/>
      <c r="N770" s="359"/>
      <c r="O770" s="359"/>
      <c r="P770" s="359"/>
      <c r="Q770" s="359"/>
      <c r="R770" s="359"/>
      <c r="S770" s="359"/>
      <c r="T770" s="359"/>
      <c r="U770" s="359"/>
      <c r="V770" s="359"/>
      <c r="W770" s="359"/>
      <c r="X770" s="359"/>
      <c r="Y770" s="359"/>
      <c r="Z770" s="359"/>
      <c r="AA770" s="359"/>
      <c r="AB770" s="359"/>
      <c r="AC770" s="359"/>
      <c r="AD770" s="359"/>
      <c r="AE770" s="37"/>
      <c r="AF770" s="70"/>
    </row>
    <row r="771" spans="1:32" ht="5.15" customHeight="1">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row>
    <row r="772" spans="1:32" ht="35.15" customHeight="1">
      <c r="A772" s="70"/>
      <c r="B772" s="70"/>
      <c r="C772" s="70"/>
      <c r="D772" s="70"/>
      <c r="E772" s="70"/>
      <c r="F772" s="70"/>
      <c r="G772" s="412" t="s">
        <v>223</v>
      </c>
      <c r="H772" s="413"/>
      <c r="I772" s="413"/>
      <c r="J772" s="413"/>
      <c r="K772" s="413"/>
      <c r="L772" s="413"/>
      <c r="M772" s="414"/>
      <c r="N772" s="414"/>
      <c r="O772" s="414"/>
      <c r="P772" s="414"/>
      <c r="Q772" s="415" t="s">
        <v>224</v>
      </c>
      <c r="R772" s="413"/>
      <c r="S772" s="413"/>
      <c r="T772" s="413"/>
      <c r="U772" s="413"/>
      <c r="V772" s="413"/>
      <c r="W772" s="414"/>
      <c r="X772" s="414"/>
      <c r="Y772" s="414"/>
      <c r="Z772" s="414"/>
      <c r="AA772" s="70"/>
      <c r="AB772" s="70"/>
      <c r="AC772" s="70"/>
      <c r="AD772" s="70"/>
      <c r="AE772" s="70"/>
      <c r="AF772" s="70"/>
    </row>
    <row r="773" spans="1:32" ht="35.15" customHeight="1">
      <c r="A773" s="70"/>
      <c r="B773" s="70"/>
      <c r="C773" s="70"/>
      <c r="D773" s="70"/>
      <c r="E773" s="70"/>
      <c r="F773" s="70"/>
      <c r="G773" s="399" t="s">
        <v>225</v>
      </c>
      <c r="H773" s="398"/>
      <c r="I773" s="398"/>
      <c r="J773" s="398"/>
      <c r="K773" s="398"/>
      <c r="L773" s="398"/>
      <c r="M773" s="396"/>
      <c r="N773" s="396"/>
      <c r="O773" s="396"/>
      <c r="P773" s="396"/>
      <c r="Q773" s="397" t="s">
        <v>226</v>
      </c>
      <c r="R773" s="398"/>
      <c r="S773" s="398"/>
      <c r="T773" s="398"/>
      <c r="U773" s="398"/>
      <c r="V773" s="398"/>
      <c r="W773" s="396"/>
      <c r="X773" s="396"/>
      <c r="Y773" s="396"/>
      <c r="Z773" s="396"/>
      <c r="AA773" s="70"/>
      <c r="AB773" s="70"/>
      <c r="AC773" s="70"/>
      <c r="AD773" s="70"/>
      <c r="AE773" s="70"/>
      <c r="AF773" s="70"/>
    </row>
    <row r="774" spans="1:32" ht="35.15" customHeight="1">
      <c r="A774" s="70"/>
      <c r="B774" s="70"/>
      <c r="C774" s="70"/>
      <c r="D774" s="70"/>
      <c r="E774" s="70"/>
      <c r="F774" s="70"/>
      <c r="G774" s="399" t="s">
        <v>227</v>
      </c>
      <c r="H774" s="398"/>
      <c r="I774" s="398"/>
      <c r="J774" s="398"/>
      <c r="K774" s="398"/>
      <c r="L774" s="398"/>
      <c r="M774" s="396"/>
      <c r="N774" s="396"/>
      <c r="O774" s="396"/>
      <c r="P774" s="396"/>
      <c r="Q774" s="397" t="s">
        <v>228</v>
      </c>
      <c r="R774" s="398"/>
      <c r="S774" s="398"/>
      <c r="T774" s="398"/>
      <c r="U774" s="398"/>
      <c r="V774" s="398"/>
      <c r="W774" s="396"/>
      <c r="X774" s="396"/>
      <c r="Y774" s="396"/>
      <c r="Z774" s="396"/>
      <c r="AA774" s="70"/>
      <c r="AB774" s="70"/>
      <c r="AC774" s="70"/>
      <c r="AD774" s="70"/>
      <c r="AE774" s="70"/>
      <c r="AF774" s="70"/>
    </row>
    <row r="775" spans="1:32" ht="35.15" customHeight="1">
      <c r="A775" s="70"/>
      <c r="B775" s="70"/>
      <c r="C775" s="70"/>
      <c r="D775" s="70"/>
      <c r="E775" s="70"/>
      <c r="F775" s="70"/>
      <c r="G775" s="399" t="s">
        <v>229</v>
      </c>
      <c r="H775" s="398"/>
      <c r="I775" s="398"/>
      <c r="J775" s="398"/>
      <c r="K775" s="398"/>
      <c r="L775" s="398"/>
      <c r="M775" s="396"/>
      <c r="N775" s="396"/>
      <c r="O775" s="396"/>
      <c r="P775" s="396"/>
      <c r="Q775" s="397" t="s">
        <v>230</v>
      </c>
      <c r="R775" s="398"/>
      <c r="S775" s="398"/>
      <c r="T775" s="398"/>
      <c r="U775" s="398"/>
      <c r="V775" s="398"/>
      <c r="W775" s="396"/>
      <c r="X775" s="396"/>
      <c r="Y775" s="396"/>
      <c r="Z775" s="396"/>
      <c r="AA775" s="70"/>
      <c r="AB775" s="70"/>
      <c r="AC775" s="70"/>
      <c r="AD775" s="70"/>
      <c r="AE775" s="70"/>
      <c r="AF775" s="70"/>
    </row>
    <row r="776" spans="1:32" ht="35.15" customHeight="1">
      <c r="A776" s="70"/>
      <c r="B776" s="70"/>
      <c r="C776" s="70"/>
      <c r="D776" s="70"/>
      <c r="E776" s="70"/>
      <c r="F776" s="70"/>
      <c r="G776" s="400" t="s">
        <v>231</v>
      </c>
      <c r="H776" s="401"/>
      <c r="I776" s="401"/>
      <c r="J776" s="401"/>
      <c r="K776" s="401"/>
      <c r="L776" s="401"/>
      <c r="M776" s="402"/>
      <c r="N776" s="402"/>
      <c r="O776" s="402"/>
      <c r="P776" s="402"/>
      <c r="Q776" s="403" t="s">
        <v>232</v>
      </c>
      <c r="R776" s="401"/>
      <c r="S776" s="401"/>
      <c r="T776" s="401"/>
      <c r="U776" s="401"/>
      <c r="V776" s="401"/>
      <c r="W776" s="402"/>
      <c r="X776" s="402"/>
      <c r="Y776" s="402"/>
      <c r="Z776" s="402"/>
      <c r="AA776" s="70"/>
      <c r="AB776" s="70"/>
      <c r="AC776" s="70"/>
      <c r="AD776" s="70"/>
      <c r="AE776" s="70"/>
      <c r="AF776" s="70"/>
    </row>
    <row r="777" spans="1:32" ht="5.15" customHeight="1">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row>
    <row r="778" spans="1:32" ht="20.149999999999999" customHeight="1">
      <c r="A778" s="70"/>
      <c r="B778" s="367" t="s">
        <v>233</v>
      </c>
      <c r="C778" s="367"/>
      <c r="D778" s="367"/>
      <c r="E778" s="367"/>
      <c r="F778" s="367"/>
      <c r="G778" s="367"/>
      <c r="H778" s="367"/>
      <c r="I778" s="367"/>
      <c r="J778" s="367"/>
      <c r="K778" s="367"/>
      <c r="L778" s="367"/>
      <c r="M778" s="367"/>
      <c r="N778" s="367"/>
      <c r="O778" s="367"/>
      <c r="P778" s="367"/>
      <c r="Q778" s="367"/>
      <c r="R778" s="367"/>
      <c r="S778" s="367"/>
      <c r="T778" s="367"/>
      <c r="U778" s="367"/>
      <c r="V778" s="367"/>
      <c r="W778" s="367"/>
      <c r="X778" s="367"/>
      <c r="Y778" s="367"/>
      <c r="Z778" s="367"/>
      <c r="AA778" s="367"/>
      <c r="AB778" s="367"/>
      <c r="AC778" s="367"/>
      <c r="AD778" s="367"/>
      <c r="AE778" s="367"/>
      <c r="AF778" s="70"/>
    </row>
    <row r="779" spans="1:32">
      <c r="A779" s="70"/>
      <c r="B779" s="368"/>
      <c r="C779" s="369"/>
      <c r="D779" s="369"/>
      <c r="E779" s="369"/>
      <c r="F779" s="369"/>
      <c r="G779" s="369"/>
      <c r="H779" s="369"/>
      <c r="I779" s="369"/>
      <c r="J779" s="369"/>
      <c r="K779" s="369"/>
      <c r="L779" s="369"/>
      <c r="M779" s="369"/>
      <c r="N779" s="369"/>
      <c r="O779" s="369"/>
      <c r="P779" s="369"/>
      <c r="Q779" s="369"/>
      <c r="R779" s="369"/>
      <c r="S779" s="369"/>
      <c r="T779" s="369"/>
      <c r="U779" s="369"/>
      <c r="V779" s="369"/>
      <c r="W779" s="369"/>
      <c r="X779" s="369"/>
      <c r="Y779" s="369"/>
      <c r="Z779" s="369"/>
      <c r="AA779" s="369"/>
      <c r="AB779" s="369"/>
      <c r="AC779" s="369"/>
      <c r="AD779" s="369"/>
      <c r="AE779" s="370"/>
      <c r="AF779" s="70"/>
    </row>
    <row r="780" spans="1:32">
      <c r="A780" s="70"/>
      <c r="B780" s="371"/>
      <c r="C780" s="372"/>
      <c r="D780" s="372"/>
      <c r="E780" s="372"/>
      <c r="F780" s="372"/>
      <c r="G780" s="372"/>
      <c r="H780" s="372"/>
      <c r="I780" s="372"/>
      <c r="J780" s="372"/>
      <c r="K780" s="372"/>
      <c r="L780" s="372"/>
      <c r="M780" s="372"/>
      <c r="N780" s="372"/>
      <c r="O780" s="372"/>
      <c r="P780" s="372"/>
      <c r="Q780" s="372"/>
      <c r="R780" s="372"/>
      <c r="S780" s="372"/>
      <c r="T780" s="372"/>
      <c r="U780" s="372"/>
      <c r="V780" s="372"/>
      <c r="W780" s="372"/>
      <c r="X780" s="372"/>
      <c r="Y780" s="372"/>
      <c r="Z780" s="372"/>
      <c r="AA780" s="372"/>
      <c r="AB780" s="372"/>
      <c r="AC780" s="372"/>
      <c r="AD780" s="372"/>
      <c r="AE780" s="373"/>
      <c r="AF780" s="70"/>
    </row>
    <row r="781" spans="1:32">
      <c r="A781" s="70"/>
      <c r="B781" s="371"/>
      <c r="C781" s="372"/>
      <c r="D781" s="372"/>
      <c r="E781" s="372"/>
      <c r="F781" s="372"/>
      <c r="G781" s="372"/>
      <c r="H781" s="372"/>
      <c r="I781" s="372"/>
      <c r="J781" s="372"/>
      <c r="K781" s="372"/>
      <c r="L781" s="372"/>
      <c r="M781" s="372"/>
      <c r="N781" s="372"/>
      <c r="O781" s="372"/>
      <c r="P781" s="372"/>
      <c r="Q781" s="372"/>
      <c r="R781" s="372"/>
      <c r="S781" s="372"/>
      <c r="T781" s="372"/>
      <c r="U781" s="372"/>
      <c r="V781" s="372"/>
      <c r="W781" s="372"/>
      <c r="X781" s="372"/>
      <c r="Y781" s="372"/>
      <c r="Z781" s="372"/>
      <c r="AA781" s="372"/>
      <c r="AB781" s="372"/>
      <c r="AC781" s="372"/>
      <c r="AD781" s="372"/>
      <c r="AE781" s="373"/>
      <c r="AF781" s="70"/>
    </row>
    <row r="782" spans="1:32">
      <c r="A782" s="70"/>
      <c r="B782" s="371"/>
      <c r="C782" s="372"/>
      <c r="D782" s="372"/>
      <c r="E782" s="372"/>
      <c r="F782" s="372"/>
      <c r="G782" s="372"/>
      <c r="H782" s="372"/>
      <c r="I782" s="372"/>
      <c r="J782" s="372"/>
      <c r="K782" s="372"/>
      <c r="L782" s="372"/>
      <c r="M782" s="372"/>
      <c r="N782" s="372"/>
      <c r="O782" s="372"/>
      <c r="P782" s="372"/>
      <c r="Q782" s="372"/>
      <c r="R782" s="372"/>
      <c r="S782" s="372"/>
      <c r="T782" s="372"/>
      <c r="U782" s="372"/>
      <c r="V782" s="372"/>
      <c r="W782" s="372"/>
      <c r="X782" s="372"/>
      <c r="Y782" s="372"/>
      <c r="Z782" s="372"/>
      <c r="AA782" s="372"/>
      <c r="AB782" s="372"/>
      <c r="AC782" s="372"/>
      <c r="AD782" s="372"/>
      <c r="AE782" s="373"/>
      <c r="AF782" s="70"/>
    </row>
    <row r="783" spans="1:32">
      <c r="A783" s="70"/>
      <c r="B783" s="374"/>
      <c r="C783" s="375"/>
      <c r="D783" s="375"/>
      <c r="E783" s="375"/>
      <c r="F783" s="375"/>
      <c r="G783" s="375"/>
      <c r="H783" s="375"/>
      <c r="I783" s="375"/>
      <c r="J783" s="375"/>
      <c r="K783" s="375"/>
      <c r="L783" s="375"/>
      <c r="M783" s="375"/>
      <c r="N783" s="375"/>
      <c r="O783" s="375"/>
      <c r="P783" s="375"/>
      <c r="Q783" s="375"/>
      <c r="R783" s="375"/>
      <c r="S783" s="375"/>
      <c r="T783" s="375"/>
      <c r="U783" s="375"/>
      <c r="V783" s="375"/>
      <c r="W783" s="375"/>
      <c r="X783" s="375"/>
      <c r="Y783" s="375"/>
      <c r="Z783" s="375"/>
      <c r="AA783" s="375"/>
      <c r="AB783" s="375"/>
      <c r="AC783" s="375"/>
      <c r="AD783" s="375"/>
      <c r="AE783" s="376"/>
      <c r="AF783" s="70"/>
    </row>
    <row r="784" spans="1:32" ht="7" customHeight="1">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row>
    <row r="785" spans="1:37" ht="150" customHeight="1">
      <c r="A785" s="73"/>
      <c r="B785" s="37"/>
      <c r="C785" s="359" t="s">
        <v>234</v>
      </c>
      <c r="D785" s="359"/>
      <c r="E785" s="359"/>
      <c r="F785" s="359"/>
      <c r="G785" s="359"/>
      <c r="H785" s="359"/>
      <c r="I785" s="359"/>
      <c r="J785" s="359"/>
      <c r="K785" s="359"/>
      <c r="L785" s="359"/>
      <c r="M785" s="359"/>
      <c r="N785" s="359"/>
      <c r="O785" s="359"/>
      <c r="P785" s="359"/>
      <c r="Q785" s="359"/>
      <c r="R785" s="359"/>
      <c r="S785" s="359"/>
      <c r="T785" s="359"/>
      <c r="U785" s="359"/>
      <c r="V785" s="359"/>
      <c r="W785" s="359"/>
      <c r="X785" s="359"/>
      <c r="Y785" s="359"/>
      <c r="Z785" s="359"/>
      <c r="AA785" s="359"/>
      <c r="AB785" s="359"/>
      <c r="AC785" s="359"/>
      <c r="AD785" s="359"/>
      <c r="AE785" s="37"/>
      <c r="AF785" s="70"/>
    </row>
    <row r="786" spans="1:37" ht="10" customHeight="1">
      <c r="A786" s="73"/>
      <c r="B786" s="9"/>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c r="AF786" s="70"/>
    </row>
    <row r="787" spans="1:37" ht="20.149999999999999" customHeight="1">
      <c r="A787" s="339">
        <f>A757+1</f>
        <v>14</v>
      </c>
      <c r="B787" s="339"/>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4"/>
      <c r="AE787" s="7"/>
      <c r="AF787" s="7"/>
    </row>
    <row r="788" spans="1:37" ht="10" customHeight="1">
      <c r="A788" s="73"/>
      <c r="B788" s="9"/>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c r="AF788" s="70"/>
    </row>
    <row r="789" spans="1:37" ht="10" customHeight="1">
      <c r="A789" s="70"/>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70"/>
    </row>
    <row r="790" spans="1:37" ht="20.149999999999999" customHeight="1">
      <c r="A790" s="70"/>
      <c r="B790" s="8"/>
      <c r="C790" s="335" t="s">
        <v>239</v>
      </c>
      <c r="D790" s="335"/>
      <c r="E790" s="335"/>
      <c r="F790" s="335"/>
      <c r="G790" s="335"/>
      <c r="H790" s="335"/>
      <c r="I790" s="335"/>
      <c r="J790" s="335"/>
      <c r="K790" s="335"/>
      <c r="L790" s="335"/>
      <c r="M790" s="335"/>
      <c r="N790" s="335"/>
      <c r="O790" s="335"/>
      <c r="P790" s="335"/>
      <c r="Q790" s="335"/>
      <c r="R790" s="335"/>
      <c r="S790" s="335"/>
      <c r="T790" s="335"/>
      <c r="U790" s="335"/>
      <c r="V790" s="335"/>
      <c r="W790" s="335"/>
      <c r="X790" s="335"/>
      <c r="Y790" s="335"/>
      <c r="Z790" s="335"/>
      <c r="AA790" s="335"/>
      <c r="AB790" s="335"/>
      <c r="AC790" s="335"/>
      <c r="AD790" s="335"/>
      <c r="AE790" s="8"/>
      <c r="AF790" s="70"/>
      <c r="AJ790" s="149" t="b">
        <f>IF(COUNTIF(AJ801:AJ1204,TRUE)&gt;0,TRUE,FALSE)</f>
        <v>0</v>
      </c>
    </row>
    <row r="791" spans="1:37" ht="10" customHeight="1">
      <c r="A791" s="70"/>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70"/>
    </row>
    <row r="792" spans="1:37" ht="7" customHeight="1">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row>
    <row r="793" spans="1:37" ht="45" customHeight="1">
      <c r="A793" s="73"/>
      <c r="B793" s="377" t="s">
        <v>245</v>
      </c>
      <c r="C793" s="377"/>
      <c r="D793" s="377"/>
      <c r="E793" s="377"/>
      <c r="F793" s="377"/>
      <c r="G793" s="377"/>
      <c r="H793" s="377"/>
      <c r="I793" s="377"/>
      <c r="J793" s="377"/>
      <c r="K793" s="377"/>
      <c r="L793" s="377"/>
      <c r="M793" s="377"/>
      <c r="N793" s="377"/>
      <c r="O793" s="377"/>
      <c r="P793" s="377"/>
      <c r="Q793" s="377"/>
      <c r="R793" s="377"/>
      <c r="S793" s="377"/>
      <c r="T793" s="377"/>
      <c r="U793" s="377"/>
      <c r="V793" s="377"/>
      <c r="W793" s="377"/>
      <c r="X793" s="377"/>
      <c r="Y793" s="377"/>
      <c r="Z793" s="377"/>
      <c r="AA793" s="377"/>
      <c r="AB793" s="377"/>
      <c r="AC793" s="377"/>
      <c r="AD793" s="377"/>
      <c r="AE793" s="377"/>
      <c r="AF793" s="70"/>
    </row>
    <row r="794" spans="1:37" ht="90" customHeight="1">
      <c r="A794" s="73"/>
      <c r="B794" s="360" t="s">
        <v>248</v>
      </c>
      <c r="C794" s="360"/>
      <c r="D794" s="360"/>
      <c r="E794" s="360"/>
      <c r="F794" s="360"/>
      <c r="G794" s="360"/>
      <c r="H794" s="360"/>
      <c r="I794" s="360"/>
      <c r="J794" s="360"/>
      <c r="K794" s="360"/>
      <c r="L794" s="360"/>
      <c r="M794" s="360"/>
      <c r="N794" s="360"/>
      <c r="O794" s="360"/>
      <c r="P794" s="360"/>
      <c r="Q794" s="360"/>
      <c r="R794" s="360"/>
      <c r="S794" s="360"/>
      <c r="T794" s="360"/>
      <c r="U794" s="360"/>
      <c r="V794" s="360"/>
      <c r="W794" s="360"/>
      <c r="X794" s="360"/>
      <c r="Y794" s="360"/>
      <c r="Z794" s="360"/>
      <c r="AA794" s="360"/>
      <c r="AB794" s="360"/>
      <c r="AC794" s="360"/>
      <c r="AD794" s="360"/>
      <c r="AE794" s="360"/>
      <c r="AF794" s="70"/>
    </row>
    <row r="795" spans="1:37" ht="5.15" customHeight="1">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row>
    <row r="796" spans="1:37" ht="45" customHeight="1">
      <c r="A796" s="73"/>
      <c r="B796" s="377" t="s">
        <v>246</v>
      </c>
      <c r="C796" s="377"/>
      <c r="D796" s="377"/>
      <c r="E796" s="377"/>
      <c r="F796" s="377"/>
      <c r="G796" s="377"/>
      <c r="H796" s="377"/>
      <c r="I796" s="377"/>
      <c r="J796" s="377"/>
      <c r="K796" s="377"/>
      <c r="L796" s="377"/>
      <c r="M796" s="377"/>
      <c r="N796" s="377"/>
      <c r="O796" s="377"/>
      <c r="P796" s="377"/>
      <c r="Q796" s="377"/>
      <c r="R796" s="377"/>
      <c r="S796" s="377"/>
      <c r="T796" s="377"/>
      <c r="U796" s="377"/>
      <c r="V796" s="377"/>
      <c r="W796" s="377"/>
      <c r="X796" s="377"/>
      <c r="Y796" s="377"/>
      <c r="Z796" s="377"/>
      <c r="AA796" s="377"/>
      <c r="AB796" s="377"/>
      <c r="AC796" s="377"/>
      <c r="AD796" s="377"/>
      <c r="AE796" s="377"/>
      <c r="AF796" s="70"/>
    </row>
    <row r="797" spans="1:37" ht="80.150000000000006" customHeight="1">
      <c r="A797" s="73"/>
      <c r="B797" s="262" t="s">
        <v>247</v>
      </c>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62"/>
      <c r="AE797" s="262"/>
      <c r="AF797" s="70"/>
    </row>
    <row r="798" spans="1:37" ht="7" customHeight="1">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K798" s="6" t="s">
        <v>269</v>
      </c>
    </row>
    <row r="799" spans="1:37" ht="20.149999999999999" customHeight="1">
      <c r="A799" s="73"/>
      <c r="B799" s="360" t="s">
        <v>316</v>
      </c>
      <c r="C799" s="360"/>
      <c r="D799" s="360"/>
      <c r="E799" s="360"/>
      <c r="F799" s="360"/>
      <c r="G799" s="360"/>
      <c r="H799" s="360"/>
      <c r="I799" s="360"/>
      <c r="J799" s="360"/>
      <c r="K799" s="360"/>
      <c r="L799" s="360"/>
      <c r="M799" s="360"/>
      <c r="N799" s="360"/>
      <c r="O799" s="360"/>
      <c r="P799" s="360"/>
      <c r="Q799" s="360"/>
      <c r="R799" s="360"/>
      <c r="S799" s="360"/>
      <c r="T799" s="360"/>
      <c r="U799" s="360"/>
      <c r="V799" s="360"/>
      <c r="W799" s="360"/>
      <c r="X799" s="360"/>
      <c r="Y799" s="360"/>
      <c r="Z799" s="360"/>
      <c r="AA799" s="360"/>
      <c r="AB799" s="360"/>
      <c r="AC799" s="360"/>
      <c r="AD799" s="360"/>
      <c r="AE799" s="360"/>
      <c r="AF799" s="70"/>
      <c r="AK799" s="6" t="s">
        <v>270</v>
      </c>
    </row>
    <row r="800" spans="1:37" ht="20.149999999999999" customHeight="1">
      <c r="A800" s="73"/>
      <c r="B800" s="360" t="s">
        <v>315</v>
      </c>
      <c r="C800" s="360"/>
      <c r="D800" s="360"/>
      <c r="E800" s="360"/>
      <c r="F800" s="360"/>
      <c r="G800" s="360"/>
      <c r="H800" s="360"/>
      <c r="I800" s="360"/>
      <c r="J800" s="360"/>
      <c r="K800" s="360"/>
      <c r="L800" s="360"/>
      <c r="M800" s="360"/>
      <c r="N800" s="360"/>
      <c r="O800" s="360"/>
      <c r="P800" s="360"/>
      <c r="Q800" s="360"/>
      <c r="R800" s="360"/>
      <c r="S800" s="360"/>
      <c r="T800" s="360"/>
      <c r="U800" s="360"/>
      <c r="V800" s="360"/>
      <c r="W800" s="360"/>
      <c r="X800" s="360"/>
      <c r="Y800" s="360"/>
      <c r="Z800" s="360"/>
      <c r="AA800" s="360"/>
      <c r="AB800" s="360"/>
      <c r="AC800" s="360"/>
      <c r="AD800" s="360"/>
      <c r="AE800" s="360"/>
      <c r="AF800" s="70"/>
      <c r="AK800" s="6" t="s">
        <v>270</v>
      </c>
    </row>
    <row r="801" spans="1:37" ht="7" customHeight="1">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K801" s="6" t="s">
        <v>271</v>
      </c>
    </row>
    <row r="802" spans="1:37" ht="20.149999999999999" customHeight="1">
      <c r="A802" s="73"/>
      <c r="B802" s="69" t="s">
        <v>257</v>
      </c>
      <c r="C802" s="44"/>
      <c r="D802" s="44"/>
      <c r="E802" s="44"/>
      <c r="F802" s="44"/>
      <c r="G802" s="44"/>
      <c r="H802" s="44"/>
      <c r="I802" s="44"/>
      <c r="J802" s="44"/>
      <c r="K802" s="44"/>
      <c r="L802" s="44"/>
      <c r="M802" s="44"/>
      <c r="N802" s="44"/>
      <c r="O802" s="44"/>
      <c r="P802" s="44"/>
      <c r="Q802" s="44"/>
      <c r="R802" s="44"/>
      <c r="S802" s="44"/>
      <c r="T802" s="44"/>
      <c r="U802" s="70"/>
      <c r="V802" s="70"/>
      <c r="W802" s="70"/>
      <c r="X802" s="70"/>
      <c r="Y802" s="70"/>
      <c r="Z802" s="70"/>
      <c r="AA802" s="70"/>
      <c r="AB802" s="70"/>
      <c r="AC802" s="70"/>
      <c r="AD802" s="70"/>
      <c r="AE802" s="70"/>
      <c r="AF802" s="70"/>
      <c r="AK802" s="6" t="s">
        <v>272</v>
      </c>
    </row>
    <row r="803" spans="1:37" ht="20.149999999999999" customHeight="1">
      <c r="A803" s="73"/>
      <c r="B803" s="45"/>
      <c r="C803" s="45"/>
      <c r="D803" s="45"/>
      <c r="E803" s="65">
        <v>1</v>
      </c>
      <c r="F803" s="405" t="s">
        <v>258</v>
      </c>
      <c r="G803" s="405"/>
      <c r="H803" s="405"/>
      <c r="I803" s="405"/>
      <c r="J803" s="405"/>
      <c r="K803" s="405"/>
      <c r="L803" s="405"/>
      <c r="M803" s="405"/>
      <c r="N803" s="405"/>
      <c r="O803" s="405"/>
      <c r="P803" s="405"/>
      <c r="Q803" s="405"/>
      <c r="R803" s="405"/>
      <c r="S803" s="405"/>
      <c r="T803" s="405"/>
      <c r="U803" s="405"/>
      <c r="V803" s="405"/>
      <c r="W803" s="405"/>
      <c r="X803" s="405"/>
      <c r="Y803" s="405"/>
      <c r="Z803" s="405"/>
      <c r="AA803" s="405"/>
      <c r="AB803" s="405"/>
      <c r="AC803" s="45"/>
      <c r="AD803" s="70"/>
      <c r="AE803" s="70"/>
      <c r="AF803" s="70"/>
      <c r="AK803" s="6" t="s">
        <v>278</v>
      </c>
    </row>
    <row r="804" spans="1:37" ht="40" customHeight="1">
      <c r="A804" s="73"/>
      <c r="B804" s="45"/>
      <c r="C804" s="45"/>
      <c r="D804" s="45"/>
      <c r="E804" s="65">
        <v>2</v>
      </c>
      <c r="F804" s="404" t="s">
        <v>261</v>
      </c>
      <c r="G804" s="404"/>
      <c r="H804" s="404"/>
      <c r="I804" s="404"/>
      <c r="J804" s="404"/>
      <c r="K804" s="404"/>
      <c r="L804" s="404"/>
      <c r="M804" s="404"/>
      <c r="N804" s="404"/>
      <c r="O804" s="404"/>
      <c r="P804" s="404"/>
      <c r="Q804" s="404"/>
      <c r="R804" s="404"/>
      <c r="S804" s="404"/>
      <c r="T804" s="404"/>
      <c r="U804" s="404"/>
      <c r="V804" s="404"/>
      <c r="W804" s="404"/>
      <c r="X804" s="404"/>
      <c r="Y804" s="404"/>
      <c r="Z804" s="404"/>
      <c r="AA804" s="404"/>
      <c r="AB804" s="404"/>
      <c r="AC804" s="70"/>
      <c r="AD804" s="70"/>
      <c r="AE804" s="70"/>
      <c r="AF804" s="70"/>
      <c r="AK804" s="6" t="s">
        <v>273</v>
      </c>
    </row>
    <row r="805" spans="1:37" ht="20.149999999999999" customHeight="1">
      <c r="A805" s="73"/>
      <c r="B805" s="45"/>
      <c r="C805" s="45"/>
      <c r="D805" s="45"/>
      <c r="E805" s="65">
        <v>3</v>
      </c>
      <c r="F805" s="404" t="s">
        <v>262</v>
      </c>
      <c r="G805" s="404"/>
      <c r="H805" s="404"/>
      <c r="I805" s="404"/>
      <c r="J805" s="404"/>
      <c r="K805" s="404"/>
      <c r="L805" s="404"/>
      <c r="M805" s="404"/>
      <c r="N805" s="404"/>
      <c r="O805" s="404"/>
      <c r="P805" s="404"/>
      <c r="Q805" s="404"/>
      <c r="R805" s="404"/>
      <c r="S805" s="404"/>
      <c r="T805" s="404"/>
      <c r="U805" s="404"/>
      <c r="V805" s="404"/>
      <c r="W805" s="404"/>
      <c r="X805" s="404"/>
      <c r="Y805" s="404"/>
      <c r="Z805" s="404"/>
      <c r="AA805" s="404"/>
      <c r="AB805" s="404"/>
      <c r="AC805" s="45"/>
      <c r="AD805" s="70"/>
      <c r="AE805" s="70"/>
      <c r="AF805" s="70"/>
      <c r="AK805" s="6" t="s">
        <v>274</v>
      </c>
    </row>
    <row r="806" spans="1:37" ht="20.149999999999999" customHeight="1">
      <c r="A806" s="73"/>
      <c r="B806" s="45"/>
      <c r="C806" s="45"/>
      <c r="D806" s="45"/>
      <c r="E806" s="65">
        <v>4</v>
      </c>
      <c r="F806" s="404" t="s">
        <v>263</v>
      </c>
      <c r="G806" s="404"/>
      <c r="H806" s="404"/>
      <c r="I806" s="404"/>
      <c r="J806" s="404"/>
      <c r="K806" s="404"/>
      <c r="L806" s="404"/>
      <c r="M806" s="404"/>
      <c r="N806" s="404"/>
      <c r="O806" s="404"/>
      <c r="P806" s="404"/>
      <c r="Q806" s="404"/>
      <c r="R806" s="404"/>
      <c r="S806" s="404"/>
      <c r="T806" s="404"/>
      <c r="U806" s="404"/>
      <c r="V806" s="404"/>
      <c r="W806" s="404"/>
      <c r="X806" s="404"/>
      <c r="Y806" s="404"/>
      <c r="Z806" s="404"/>
      <c r="AA806" s="404"/>
      <c r="AB806" s="404"/>
      <c r="AC806" s="70"/>
      <c r="AD806" s="70"/>
      <c r="AE806" s="70"/>
      <c r="AF806" s="70"/>
      <c r="AK806" s="6" t="s">
        <v>275</v>
      </c>
    </row>
    <row r="807" spans="1:37" ht="20.149999999999999" customHeight="1">
      <c r="A807" s="73"/>
      <c r="B807" s="45"/>
      <c r="C807" s="45"/>
      <c r="D807" s="45"/>
      <c r="E807" s="65">
        <v>5</v>
      </c>
      <c r="F807" s="404" t="s">
        <v>264</v>
      </c>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5"/>
      <c r="AD807" s="70"/>
      <c r="AE807" s="70"/>
      <c r="AF807" s="70"/>
      <c r="AK807" s="6" t="s">
        <v>276</v>
      </c>
    </row>
    <row r="808" spans="1:37" ht="20.149999999999999" customHeight="1">
      <c r="A808" s="73"/>
      <c r="B808" s="45"/>
      <c r="C808" s="45"/>
      <c r="D808" s="45"/>
      <c r="E808" s="65">
        <v>6</v>
      </c>
      <c r="F808" s="404" t="s">
        <v>259</v>
      </c>
      <c r="G808" s="404"/>
      <c r="H808" s="404"/>
      <c r="I808" s="404"/>
      <c r="J808" s="404"/>
      <c r="K808" s="404"/>
      <c r="L808" s="404"/>
      <c r="M808" s="404"/>
      <c r="N808" s="404"/>
      <c r="O808" s="404"/>
      <c r="P808" s="404"/>
      <c r="Q808" s="404"/>
      <c r="R808" s="404"/>
      <c r="S808" s="404"/>
      <c r="T808" s="404"/>
      <c r="U808" s="404"/>
      <c r="V808" s="404"/>
      <c r="W808" s="404"/>
      <c r="X808" s="404"/>
      <c r="Y808" s="404"/>
      <c r="Z808" s="404"/>
      <c r="AA808" s="404"/>
      <c r="AB808" s="404"/>
      <c r="AC808" s="70"/>
      <c r="AD808" s="70"/>
      <c r="AE808" s="70"/>
      <c r="AF808" s="70"/>
      <c r="AK808" s="6" t="s">
        <v>277</v>
      </c>
    </row>
    <row r="809" spans="1:37" ht="20.149999999999999" customHeight="1" thickBot="1">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row>
    <row r="810" spans="1:37" ht="25" customHeight="1" thickBot="1">
      <c r="A810" s="70"/>
      <c r="B810" s="332" t="s">
        <v>268</v>
      </c>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c r="AE810" s="334"/>
      <c r="AF810" s="70"/>
    </row>
    <row r="811" spans="1:37" ht="7" customHeight="1">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row>
    <row r="812" spans="1:37" ht="20.149999999999999" customHeight="1">
      <c r="A812" s="70"/>
      <c r="B812" s="70"/>
      <c r="C812" s="46"/>
      <c r="D812" s="46"/>
      <c r="E812" s="46"/>
      <c r="F812" s="46"/>
      <c r="G812" s="46"/>
      <c r="H812" s="46"/>
      <c r="I812" s="46"/>
      <c r="J812" s="46"/>
      <c r="K812" s="46"/>
      <c r="L812" s="46"/>
      <c r="M812" s="46"/>
      <c r="N812" s="46"/>
      <c r="O812" s="344" t="s">
        <v>256</v>
      </c>
      <c r="P812" s="344"/>
      <c r="Q812" s="344"/>
      <c r="R812" s="344"/>
      <c r="S812" s="344"/>
      <c r="T812" s="344"/>
      <c r="U812" s="344"/>
      <c r="V812" s="344"/>
      <c r="W812" s="344"/>
      <c r="X812" s="344"/>
      <c r="Y812" s="344"/>
      <c r="Z812" s="344"/>
      <c r="AA812" s="344"/>
      <c r="AB812" s="344"/>
      <c r="AC812" s="47"/>
      <c r="AD812" s="47"/>
      <c r="AE812" s="47"/>
      <c r="AF812" s="70"/>
    </row>
    <row r="813" spans="1:37" ht="20.149999999999999" customHeight="1">
      <c r="A813" s="70"/>
      <c r="B813" s="345"/>
      <c r="C813" s="345"/>
      <c r="D813" s="345"/>
      <c r="E813" s="345"/>
      <c r="F813" s="345"/>
      <c r="G813" s="345"/>
      <c r="H813" s="70"/>
      <c r="I813" s="48"/>
      <c r="J813" s="48"/>
      <c r="K813" s="70"/>
      <c r="L813" s="48"/>
      <c r="M813" s="48"/>
      <c r="N813" s="48"/>
      <c r="O813" s="350" t="s">
        <v>249</v>
      </c>
      <c r="P813" s="350"/>
      <c r="Q813" s="351" t="s">
        <v>250</v>
      </c>
      <c r="R813" s="351"/>
      <c r="S813" s="352" t="s">
        <v>251</v>
      </c>
      <c r="T813" s="352"/>
      <c r="U813" s="351" t="s">
        <v>252</v>
      </c>
      <c r="V813" s="351"/>
      <c r="W813" s="352" t="s">
        <v>253</v>
      </c>
      <c r="X813" s="352"/>
      <c r="Y813" s="351" t="s">
        <v>254</v>
      </c>
      <c r="Z813" s="351"/>
      <c r="AA813" s="352" t="s">
        <v>255</v>
      </c>
      <c r="AB813" s="352"/>
      <c r="AC813" s="70"/>
      <c r="AD813" s="49"/>
      <c r="AE813" s="49"/>
      <c r="AF813" s="70"/>
    </row>
    <row r="814" spans="1:37" ht="20.149999999999999" customHeight="1">
      <c r="A814" s="73"/>
      <c r="B814" s="345"/>
      <c r="C814" s="345"/>
      <c r="D814" s="345"/>
      <c r="E814" s="345"/>
      <c r="F814" s="345"/>
      <c r="G814" s="345"/>
      <c r="H814" s="48"/>
      <c r="I814" s="48"/>
      <c r="J814" s="48"/>
      <c r="K814" s="48"/>
      <c r="L814" s="48"/>
      <c r="M814" s="48"/>
      <c r="N814" s="48"/>
      <c r="O814" s="346"/>
      <c r="P814" s="346"/>
      <c r="Q814" s="347"/>
      <c r="R814" s="347"/>
      <c r="S814" s="348"/>
      <c r="T814" s="349"/>
      <c r="U814" s="347"/>
      <c r="V814" s="347"/>
      <c r="W814" s="348"/>
      <c r="X814" s="349"/>
      <c r="Y814" s="347"/>
      <c r="Z814" s="347"/>
      <c r="AA814" s="348"/>
      <c r="AB814" s="349"/>
      <c r="AC814" s="49"/>
      <c r="AD814" s="49"/>
      <c r="AE814" s="49"/>
      <c r="AF814" s="70"/>
    </row>
    <row r="815" spans="1:37" ht="7" customHeight="1">
      <c r="A815" s="7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70"/>
      <c r="AD815" s="50"/>
      <c r="AE815" s="50"/>
      <c r="AF815" s="70"/>
    </row>
    <row r="816" spans="1:37" ht="20.149999999999999" customHeight="1">
      <c r="A816" s="73"/>
      <c r="B816" s="340" t="s">
        <v>100</v>
      </c>
      <c r="C816" s="340"/>
      <c r="D816" s="340"/>
      <c r="E816" s="340"/>
      <c r="F816" s="340"/>
      <c r="G816" s="340"/>
      <c r="H816" s="341" t="s">
        <v>101</v>
      </c>
      <c r="I816" s="341"/>
      <c r="J816" s="341"/>
      <c r="K816" s="341" t="s">
        <v>186</v>
      </c>
      <c r="L816" s="341"/>
      <c r="M816" s="341"/>
      <c r="N816" s="341"/>
      <c r="O816" s="342" t="s">
        <v>260</v>
      </c>
      <c r="P816" s="342"/>
      <c r="Q816" s="342"/>
      <c r="R816" s="342"/>
      <c r="S816" s="342"/>
      <c r="T816" s="342"/>
      <c r="U816" s="342"/>
      <c r="V816" s="342"/>
      <c r="W816" s="342"/>
      <c r="X816" s="342"/>
      <c r="Y816" s="342"/>
      <c r="Z816" s="342"/>
      <c r="AA816" s="342"/>
      <c r="AB816" s="342"/>
      <c r="AC816" s="343" t="s">
        <v>189</v>
      </c>
      <c r="AD816" s="343"/>
      <c r="AE816" s="343"/>
      <c r="AF816" s="70"/>
    </row>
    <row r="817" spans="1:42" ht="7" customHeight="1">
      <c r="A817" s="7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70"/>
      <c r="AD817" s="50"/>
      <c r="AE817" s="50"/>
      <c r="AF817" s="70"/>
    </row>
    <row r="818" spans="1:42" ht="40" customHeight="1">
      <c r="A818" s="73"/>
      <c r="B818" s="248" t="s">
        <v>342</v>
      </c>
      <c r="C818" s="248"/>
      <c r="D818" s="248"/>
      <c r="E818" s="248"/>
      <c r="F818" s="248"/>
      <c r="G818" s="248"/>
      <c r="H818" s="249">
        <f>VLOOKUP($AG818,PriceList,3,FALSE)</f>
        <v>27.95</v>
      </c>
      <c r="I818" s="249"/>
      <c r="J818" s="250"/>
      <c r="K818" s="251"/>
      <c r="L818" s="252"/>
      <c r="M818" s="252"/>
      <c r="N818" s="253"/>
      <c r="O818" s="254"/>
      <c r="P818" s="254"/>
      <c r="Q818" s="255"/>
      <c r="R818" s="255"/>
      <c r="S818" s="254"/>
      <c r="T818" s="254"/>
      <c r="U818" s="255"/>
      <c r="V818" s="255"/>
      <c r="W818" s="254"/>
      <c r="X818" s="254"/>
      <c r="Y818" s="255"/>
      <c r="Z818" s="255"/>
      <c r="AA818" s="254"/>
      <c r="AB818" s="254"/>
      <c r="AC818" s="256">
        <f>(SUM(O818:AB818))*H818</f>
        <v>0</v>
      </c>
      <c r="AD818" s="257"/>
      <c r="AE818" s="257"/>
      <c r="AF818" s="70"/>
      <c r="AG818" s="77" t="s">
        <v>557</v>
      </c>
      <c r="AJ818" s="149" t="b">
        <f>OR(ISERROR(AC818),ISERROR(H818))</f>
        <v>0</v>
      </c>
    </row>
    <row r="819" spans="1:42" ht="7" customHeight="1">
      <c r="A819" s="7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70"/>
      <c r="AD819" s="50"/>
      <c r="AE819" s="50"/>
      <c r="AF819" s="70"/>
    </row>
    <row r="820" spans="1:42" ht="40" customHeight="1">
      <c r="A820" s="246"/>
      <c r="B820" s="248" t="s">
        <v>776</v>
      </c>
      <c r="C820" s="248"/>
      <c r="D820" s="248"/>
      <c r="E820" s="248"/>
      <c r="F820" s="248"/>
      <c r="G820" s="248"/>
      <c r="H820" s="249">
        <f>VLOOKUP($AG820,PriceList,3,FALSE)</f>
        <v>25.95</v>
      </c>
      <c r="I820" s="249"/>
      <c r="J820" s="250"/>
      <c r="K820" s="251"/>
      <c r="L820" s="252"/>
      <c r="M820" s="252"/>
      <c r="N820" s="253"/>
      <c r="O820" s="254"/>
      <c r="P820" s="254"/>
      <c r="Q820" s="255"/>
      <c r="R820" s="255"/>
      <c r="S820" s="254"/>
      <c r="T820" s="254"/>
      <c r="U820" s="255"/>
      <c r="V820" s="255"/>
      <c r="W820" s="254"/>
      <c r="X820" s="254"/>
      <c r="Y820" s="255"/>
      <c r="Z820" s="255"/>
      <c r="AA820" s="254"/>
      <c r="AB820" s="254"/>
      <c r="AC820" s="256">
        <f>(SUM(O820:AB820))*H820</f>
        <v>0</v>
      </c>
      <c r="AD820" s="257"/>
      <c r="AE820" s="257"/>
      <c r="AF820" s="243"/>
      <c r="AG820" s="77" t="s">
        <v>777</v>
      </c>
      <c r="AH820" s="244"/>
      <c r="AI820" s="244"/>
      <c r="AJ820" s="245" t="b">
        <f>OR(ISERROR(AC820),ISERROR(H820))</f>
        <v>0</v>
      </c>
      <c r="AK820" s="247"/>
      <c r="AL820" s="247"/>
      <c r="AM820" s="247"/>
      <c r="AN820" s="247"/>
      <c r="AO820" s="247"/>
      <c r="AP820" s="247"/>
    </row>
    <row r="821" spans="1:42" ht="7" customHeight="1">
      <c r="A821" s="243"/>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243"/>
      <c r="AD821" s="50"/>
      <c r="AE821" s="50"/>
      <c r="AF821" s="243"/>
      <c r="AH821" s="244"/>
      <c r="AI821" s="244"/>
      <c r="AJ821" s="245"/>
      <c r="AK821" s="247"/>
      <c r="AL821" s="247"/>
      <c r="AM821" s="247"/>
      <c r="AN821" s="247"/>
      <c r="AO821" s="247"/>
      <c r="AP821" s="247"/>
    </row>
    <row r="822" spans="1:42" ht="40" customHeight="1">
      <c r="A822" s="246"/>
      <c r="B822" s="248" t="s">
        <v>778</v>
      </c>
      <c r="C822" s="248"/>
      <c r="D822" s="248"/>
      <c r="E822" s="248"/>
      <c r="F822" s="248"/>
      <c r="G822" s="248"/>
      <c r="H822" s="249">
        <f>VLOOKUP($AG822,PriceList,3,FALSE)</f>
        <v>26.95</v>
      </c>
      <c r="I822" s="249"/>
      <c r="J822" s="250"/>
      <c r="K822" s="251"/>
      <c r="L822" s="252"/>
      <c r="M822" s="252"/>
      <c r="N822" s="253"/>
      <c r="O822" s="254"/>
      <c r="P822" s="254"/>
      <c r="Q822" s="255"/>
      <c r="R822" s="255"/>
      <c r="S822" s="254"/>
      <c r="T822" s="254"/>
      <c r="U822" s="255"/>
      <c r="V822" s="255"/>
      <c r="W822" s="254"/>
      <c r="X822" s="254"/>
      <c r="Y822" s="255"/>
      <c r="Z822" s="255"/>
      <c r="AA822" s="254"/>
      <c r="AB822" s="254"/>
      <c r="AC822" s="256">
        <f>(SUM(O822:AB822))*H822</f>
        <v>0</v>
      </c>
      <c r="AD822" s="257"/>
      <c r="AE822" s="257"/>
      <c r="AF822" s="243"/>
      <c r="AG822" s="77" t="s">
        <v>559</v>
      </c>
      <c r="AH822" s="244"/>
      <c r="AI822" s="244"/>
      <c r="AJ822" s="245" t="b">
        <f>OR(ISERROR(AC822),ISERROR(H822))</f>
        <v>0</v>
      </c>
      <c r="AK822" s="247"/>
      <c r="AL822" s="247"/>
      <c r="AM822" s="247"/>
      <c r="AN822" s="247"/>
      <c r="AO822" s="247"/>
      <c r="AP822" s="247"/>
    </row>
    <row r="823" spans="1:42" ht="7" customHeight="1">
      <c r="A823" s="243"/>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243"/>
      <c r="AD823" s="50"/>
      <c r="AE823" s="50"/>
      <c r="AF823" s="243"/>
      <c r="AH823" s="244"/>
      <c r="AI823" s="244"/>
      <c r="AJ823" s="245"/>
      <c r="AK823" s="247"/>
      <c r="AL823" s="247"/>
      <c r="AM823" s="247"/>
      <c r="AN823" s="247"/>
      <c r="AO823" s="247"/>
      <c r="AP823" s="247"/>
    </row>
    <row r="824" spans="1:42" ht="40" customHeight="1">
      <c r="A824" s="73"/>
      <c r="B824" s="248" t="s">
        <v>779</v>
      </c>
      <c r="C824" s="248"/>
      <c r="D824" s="248"/>
      <c r="E824" s="248"/>
      <c r="F824" s="248"/>
      <c r="G824" s="248"/>
      <c r="H824" s="249">
        <f>VLOOKUP($AG824,PriceList,3,FALSE)</f>
        <v>26.95</v>
      </c>
      <c r="I824" s="249"/>
      <c r="J824" s="250"/>
      <c r="K824" s="251"/>
      <c r="L824" s="252"/>
      <c r="M824" s="252"/>
      <c r="N824" s="253"/>
      <c r="O824" s="254"/>
      <c r="P824" s="254"/>
      <c r="Q824" s="255"/>
      <c r="R824" s="255"/>
      <c r="S824" s="254"/>
      <c r="T824" s="254"/>
      <c r="U824" s="255"/>
      <c r="V824" s="255"/>
      <c r="W824" s="254"/>
      <c r="X824" s="254"/>
      <c r="Y824" s="255"/>
      <c r="Z824" s="255"/>
      <c r="AA824" s="254"/>
      <c r="AB824" s="254"/>
      <c r="AC824" s="256">
        <f>(SUM(O824:AB824))*H824</f>
        <v>0</v>
      </c>
      <c r="AD824" s="257"/>
      <c r="AE824" s="257"/>
      <c r="AF824" s="70"/>
      <c r="AG824" s="77" t="s">
        <v>798</v>
      </c>
      <c r="AJ824" s="149" t="b">
        <f>OR(ISERROR(AC824),ISERROR(H824))</f>
        <v>0</v>
      </c>
    </row>
    <row r="825" spans="1:42" ht="7" customHeight="1">
      <c r="A825" s="7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70"/>
      <c r="AD825" s="50"/>
      <c r="AE825" s="50"/>
      <c r="AF825" s="70"/>
    </row>
    <row r="826" spans="1:42" ht="40" customHeight="1">
      <c r="A826" s="73"/>
      <c r="B826" s="248" t="s">
        <v>265</v>
      </c>
      <c r="C826" s="248"/>
      <c r="D826" s="248"/>
      <c r="E826" s="248"/>
      <c r="F826" s="248"/>
      <c r="G826" s="248"/>
      <c r="H826" s="249">
        <f>VLOOKUP($AG826,PriceList,3,FALSE)</f>
        <v>19.95</v>
      </c>
      <c r="I826" s="249"/>
      <c r="J826" s="250"/>
      <c r="K826" s="251"/>
      <c r="L826" s="252"/>
      <c r="M826" s="252"/>
      <c r="N826" s="253"/>
      <c r="O826" s="254"/>
      <c r="P826" s="254"/>
      <c r="Q826" s="255"/>
      <c r="R826" s="255"/>
      <c r="S826" s="254"/>
      <c r="T826" s="254"/>
      <c r="U826" s="255"/>
      <c r="V826" s="255"/>
      <c r="W826" s="254"/>
      <c r="X826" s="254"/>
      <c r="Y826" s="255"/>
      <c r="Z826" s="255"/>
      <c r="AA826" s="254"/>
      <c r="AB826" s="254"/>
      <c r="AC826" s="256">
        <f>(SUM(O826:AB826))*H826</f>
        <v>0</v>
      </c>
      <c r="AD826" s="257"/>
      <c r="AE826" s="257"/>
      <c r="AF826" s="70"/>
      <c r="AG826" s="77" t="s">
        <v>558</v>
      </c>
      <c r="AJ826" s="149" t="b">
        <f>OR(ISERROR(AC826),ISERROR(H826))</f>
        <v>0</v>
      </c>
    </row>
    <row r="827" spans="1:42" ht="7" customHeight="1">
      <c r="A827" s="7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70"/>
      <c r="AD827" s="50"/>
      <c r="AE827" s="50"/>
      <c r="AF827" s="70"/>
    </row>
    <row r="828" spans="1:42" ht="40" customHeight="1">
      <c r="A828" s="73"/>
      <c r="B828" s="248" t="s">
        <v>266</v>
      </c>
      <c r="C828" s="248"/>
      <c r="D828" s="248"/>
      <c r="E828" s="248"/>
      <c r="F828" s="248"/>
      <c r="G828" s="248"/>
      <c r="H828" s="249">
        <f>VLOOKUP($AG828,PriceList,3,FALSE)</f>
        <v>14.95</v>
      </c>
      <c r="I828" s="249"/>
      <c r="J828" s="250"/>
      <c r="K828" s="251"/>
      <c r="L828" s="252"/>
      <c r="M828" s="252"/>
      <c r="N828" s="253"/>
      <c r="O828" s="254"/>
      <c r="P828" s="254"/>
      <c r="Q828" s="255"/>
      <c r="R828" s="255"/>
      <c r="S828" s="254"/>
      <c r="T828" s="254"/>
      <c r="U828" s="255"/>
      <c r="V828" s="255"/>
      <c r="W828" s="254"/>
      <c r="X828" s="254"/>
      <c r="Y828" s="255"/>
      <c r="Z828" s="255"/>
      <c r="AA828" s="254"/>
      <c r="AB828" s="254"/>
      <c r="AC828" s="256">
        <f>(SUM(O828:AB828))*H828</f>
        <v>0</v>
      </c>
      <c r="AD828" s="257"/>
      <c r="AE828" s="257"/>
      <c r="AF828" s="70"/>
      <c r="AG828" s="77" t="s">
        <v>3811</v>
      </c>
      <c r="AJ828" s="149" t="b">
        <f>OR(ISERROR(AC828),ISERROR(H828))</f>
        <v>0</v>
      </c>
    </row>
    <row r="829" spans="1:42" ht="7" hidden="1" customHeight="1">
      <c r="A829" s="7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70"/>
      <c r="AD829" s="50"/>
      <c r="AE829" s="50"/>
      <c r="AF829" s="70"/>
    </row>
    <row r="830" spans="1:42" ht="40" hidden="1" customHeight="1">
      <c r="A830" s="73"/>
      <c r="B830" s="248" t="s">
        <v>267</v>
      </c>
      <c r="C830" s="248"/>
      <c r="D830" s="248"/>
      <c r="E830" s="248"/>
      <c r="F830" s="248"/>
      <c r="G830" s="248"/>
      <c r="H830" s="249">
        <f>VLOOKUP($AG830,PriceList,3,FALSE)</f>
        <v>42.5</v>
      </c>
      <c r="I830" s="249"/>
      <c r="J830" s="250"/>
      <c r="K830" s="251"/>
      <c r="L830" s="252"/>
      <c r="M830" s="252"/>
      <c r="N830" s="253"/>
      <c r="O830" s="254"/>
      <c r="P830" s="254"/>
      <c r="Q830" s="255"/>
      <c r="R830" s="255"/>
      <c r="S830" s="254"/>
      <c r="T830" s="254"/>
      <c r="U830" s="255"/>
      <c r="V830" s="255"/>
      <c r="W830" s="254"/>
      <c r="X830" s="254"/>
      <c r="Y830" s="255"/>
      <c r="Z830" s="255"/>
      <c r="AA830" s="254"/>
      <c r="AB830" s="254"/>
      <c r="AC830" s="256">
        <f>(SUM(O830:AB830))*H830</f>
        <v>0</v>
      </c>
      <c r="AD830" s="257"/>
      <c r="AE830" s="257"/>
      <c r="AF830" s="70"/>
      <c r="AG830" s="77" t="s">
        <v>560</v>
      </c>
      <c r="AJ830" s="149" t="b">
        <f>OR(ISERROR(AC830),ISERROR(H830))</f>
        <v>0</v>
      </c>
    </row>
    <row r="831" spans="1:42" ht="10" customHeight="1">
      <c r="A831" s="73"/>
      <c r="B831" s="9"/>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c r="AF831" s="70"/>
    </row>
    <row r="832" spans="1:42" ht="20.149999999999999" customHeight="1">
      <c r="A832" s="339">
        <f>A787+1</f>
        <v>15</v>
      </c>
      <c r="B832" s="339"/>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c r="AA832" s="93"/>
      <c r="AB832" s="93"/>
      <c r="AC832" s="93"/>
      <c r="AD832" s="94"/>
      <c r="AE832" s="7"/>
      <c r="AF832" s="7"/>
    </row>
    <row r="833" spans="1:36" ht="10" customHeight="1" thickBot="1">
      <c r="A833" s="73"/>
      <c r="B833" s="9"/>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c r="AF833" s="70"/>
    </row>
    <row r="834" spans="1:36" ht="25" customHeight="1" thickBot="1">
      <c r="A834" s="70"/>
      <c r="B834" s="332" t="s">
        <v>279</v>
      </c>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3"/>
      <c r="AD834" s="333"/>
      <c r="AE834" s="334"/>
      <c r="AF834" s="70"/>
    </row>
    <row r="835" spans="1:36" ht="7" customHeight="1">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row>
    <row r="836" spans="1:36" ht="20.149999999999999" customHeight="1">
      <c r="A836" s="70"/>
      <c r="B836" s="70"/>
      <c r="C836" s="46"/>
      <c r="D836" s="46"/>
      <c r="E836" s="46"/>
      <c r="F836" s="46"/>
      <c r="G836" s="46"/>
      <c r="H836" s="46"/>
      <c r="I836" s="46"/>
      <c r="J836" s="46"/>
      <c r="K836" s="46"/>
      <c r="L836" s="46"/>
      <c r="M836" s="46"/>
      <c r="N836" s="46"/>
      <c r="O836" s="344" t="s">
        <v>256</v>
      </c>
      <c r="P836" s="344"/>
      <c r="Q836" s="344"/>
      <c r="R836" s="344"/>
      <c r="S836" s="344"/>
      <c r="T836" s="344"/>
      <c r="U836" s="344"/>
      <c r="V836" s="344"/>
      <c r="W836" s="344"/>
      <c r="X836" s="344"/>
      <c r="Y836" s="344"/>
      <c r="Z836" s="344"/>
      <c r="AA836" s="344"/>
      <c r="AB836" s="344"/>
      <c r="AC836" s="47"/>
      <c r="AD836" s="47"/>
      <c r="AE836" s="47"/>
      <c r="AF836" s="70"/>
    </row>
    <row r="837" spans="1:36" ht="20.149999999999999" customHeight="1">
      <c r="A837" s="70"/>
      <c r="B837" s="345"/>
      <c r="C837" s="345"/>
      <c r="D837" s="345"/>
      <c r="E837" s="345"/>
      <c r="F837" s="345"/>
      <c r="G837" s="345"/>
      <c r="H837" s="70"/>
      <c r="I837" s="48"/>
      <c r="J837" s="48"/>
      <c r="K837" s="70"/>
      <c r="L837" s="48"/>
      <c r="M837" s="48"/>
      <c r="N837" s="48"/>
      <c r="O837" s="350" t="s">
        <v>249</v>
      </c>
      <c r="P837" s="350"/>
      <c r="Q837" s="351" t="s">
        <v>250</v>
      </c>
      <c r="R837" s="351"/>
      <c r="S837" s="352" t="s">
        <v>251</v>
      </c>
      <c r="T837" s="352"/>
      <c r="U837" s="351" t="s">
        <v>252</v>
      </c>
      <c r="V837" s="351"/>
      <c r="W837" s="352" t="s">
        <v>253</v>
      </c>
      <c r="X837" s="352"/>
      <c r="Y837" s="351" t="s">
        <v>254</v>
      </c>
      <c r="Z837" s="351"/>
      <c r="AA837" s="352" t="s">
        <v>255</v>
      </c>
      <c r="AB837" s="352"/>
      <c r="AC837" s="70"/>
      <c r="AD837" s="49"/>
      <c r="AE837" s="49"/>
      <c r="AF837" s="70"/>
    </row>
    <row r="838" spans="1:36" ht="20.149999999999999" customHeight="1">
      <c r="A838" s="73"/>
      <c r="B838" s="345"/>
      <c r="C838" s="345"/>
      <c r="D838" s="345"/>
      <c r="E838" s="345"/>
      <c r="F838" s="345"/>
      <c r="G838" s="345"/>
      <c r="H838" s="48"/>
      <c r="I838" s="48"/>
      <c r="J838" s="48"/>
      <c r="K838" s="48"/>
      <c r="L838" s="48"/>
      <c r="M838" s="48"/>
      <c r="N838" s="48"/>
      <c r="O838" s="346"/>
      <c r="P838" s="346"/>
      <c r="Q838" s="347"/>
      <c r="R838" s="347"/>
      <c r="S838" s="348"/>
      <c r="T838" s="349"/>
      <c r="U838" s="347"/>
      <c r="V838" s="347"/>
      <c r="W838" s="348"/>
      <c r="X838" s="349"/>
      <c r="Y838" s="347"/>
      <c r="Z838" s="347"/>
      <c r="AA838" s="348"/>
      <c r="AB838" s="349"/>
      <c r="AC838" s="49"/>
      <c r="AD838" s="49"/>
      <c r="AE838" s="49"/>
      <c r="AF838" s="70"/>
    </row>
    <row r="839" spans="1:36" ht="7" customHeight="1">
      <c r="A839" s="7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70"/>
      <c r="AD839" s="50"/>
      <c r="AE839" s="50"/>
      <c r="AF839" s="70"/>
    </row>
    <row r="840" spans="1:36" ht="20.149999999999999" customHeight="1">
      <c r="A840" s="73"/>
      <c r="B840" s="340" t="s">
        <v>100</v>
      </c>
      <c r="C840" s="340"/>
      <c r="D840" s="340"/>
      <c r="E840" s="340"/>
      <c r="F840" s="340"/>
      <c r="G840" s="340"/>
      <c r="H840" s="341" t="s">
        <v>101</v>
      </c>
      <c r="I840" s="341"/>
      <c r="J840" s="341"/>
      <c r="K840" s="341" t="s">
        <v>186</v>
      </c>
      <c r="L840" s="341"/>
      <c r="M840" s="341"/>
      <c r="N840" s="341"/>
      <c r="O840" s="342" t="s">
        <v>260</v>
      </c>
      <c r="P840" s="342"/>
      <c r="Q840" s="342"/>
      <c r="R840" s="342"/>
      <c r="S840" s="342"/>
      <c r="T840" s="342"/>
      <c r="U840" s="342"/>
      <c r="V840" s="342"/>
      <c r="W840" s="342"/>
      <c r="X840" s="342"/>
      <c r="Y840" s="342"/>
      <c r="Z840" s="342"/>
      <c r="AA840" s="342"/>
      <c r="AB840" s="342"/>
      <c r="AC840" s="343" t="s">
        <v>189</v>
      </c>
      <c r="AD840" s="343"/>
      <c r="AE840" s="343"/>
      <c r="AF840" s="70"/>
    </row>
    <row r="841" spans="1:36" ht="7" customHeight="1">
      <c r="A841" s="7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70"/>
      <c r="AD841" s="50"/>
      <c r="AE841" s="50"/>
      <c r="AF841" s="70"/>
    </row>
    <row r="842" spans="1:36" ht="30" customHeight="1">
      <c r="A842" s="73"/>
      <c r="B842" s="361" t="s">
        <v>780</v>
      </c>
      <c r="C842" s="361"/>
      <c r="D842" s="361"/>
      <c r="E842" s="361"/>
      <c r="F842" s="361"/>
      <c r="G842" s="361"/>
      <c r="H842" s="249">
        <f>VLOOKUP($AG842,PriceList,3,FALSE)</f>
        <v>35</v>
      </c>
      <c r="I842" s="249"/>
      <c r="J842" s="250"/>
      <c r="K842" s="251"/>
      <c r="L842" s="252"/>
      <c r="M842" s="252"/>
      <c r="N842" s="253"/>
      <c r="O842" s="254"/>
      <c r="P842" s="254"/>
      <c r="Q842" s="255"/>
      <c r="R842" s="255"/>
      <c r="S842" s="254"/>
      <c r="T842" s="254"/>
      <c r="U842" s="255"/>
      <c r="V842" s="255"/>
      <c r="W842" s="254"/>
      <c r="X842" s="254"/>
      <c r="Y842" s="255"/>
      <c r="Z842" s="255"/>
      <c r="AA842" s="254"/>
      <c r="AB842" s="254"/>
      <c r="AC842" s="256">
        <f>(SUM(O842:AB842))*H842</f>
        <v>0</v>
      </c>
      <c r="AD842" s="257"/>
      <c r="AE842" s="257"/>
      <c r="AF842" s="70"/>
      <c r="AG842" s="77" t="s">
        <v>563</v>
      </c>
      <c r="AJ842" s="149" t="b">
        <f>OR(ISERROR(AC842),ISERROR(H842))</f>
        <v>0</v>
      </c>
    </row>
    <row r="843" spans="1:36" ht="7" customHeight="1">
      <c r="A843" s="7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70"/>
      <c r="AD843" s="50"/>
      <c r="AE843" s="50"/>
      <c r="AF843" s="70"/>
    </row>
    <row r="844" spans="1:36" ht="30" customHeight="1">
      <c r="A844" s="73"/>
      <c r="B844" s="361" t="s">
        <v>781</v>
      </c>
      <c r="C844" s="361"/>
      <c r="D844" s="361"/>
      <c r="E844" s="361"/>
      <c r="F844" s="361"/>
      <c r="G844" s="361"/>
      <c r="H844" s="249">
        <f>VLOOKUP($AG844,PriceList,3,FALSE)</f>
        <v>60</v>
      </c>
      <c r="I844" s="249"/>
      <c r="J844" s="250"/>
      <c r="K844" s="251"/>
      <c r="L844" s="252"/>
      <c r="M844" s="252"/>
      <c r="N844" s="253"/>
      <c r="O844" s="254"/>
      <c r="P844" s="254"/>
      <c r="Q844" s="255"/>
      <c r="R844" s="255"/>
      <c r="S844" s="254"/>
      <c r="T844" s="254"/>
      <c r="U844" s="255"/>
      <c r="V844" s="255"/>
      <c r="W844" s="254"/>
      <c r="X844" s="254"/>
      <c r="Y844" s="255"/>
      <c r="Z844" s="255"/>
      <c r="AA844" s="254"/>
      <c r="AB844" s="254"/>
      <c r="AC844" s="256">
        <f>(SUM(O844:AB844))*H844</f>
        <v>0</v>
      </c>
      <c r="AD844" s="257"/>
      <c r="AE844" s="257"/>
      <c r="AF844" s="70"/>
      <c r="AG844" s="77" t="s">
        <v>564</v>
      </c>
      <c r="AJ844" s="149" t="b">
        <f>OR(ISERROR(AC844),ISERROR(H844))</f>
        <v>0</v>
      </c>
    </row>
    <row r="845" spans="1:36" ht="7" customHeight="1">
      <c r="A845" s="7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70"/>
      <c r="AD845" s="50"/>
      <c r="AE845" s="50"/>
      <c r="AF845" s="70"/>
    </row>
    <row r="846" spans="1:36" ht="30" customHeight="1">
      <c r="A846" s="73"/>
      <c r="B846" s="248" t="s">
        <v>784</v>
      </c>
      <c r="C846" s="248"/>
      <c r="D846" s="248"/>
      <c r="E846" s="248"/>
      <c r="F846" s="248"/>
      <c r="G846" s="248"/>
      <c r="H846" s="249">
        <f>VLOOKUP($AG846,PriceList,3,FALSE)</f>
        <v>35</v>
      </c>
      <c r="I846" s="249"/>
      <c r="J846" s="250"/>
      <c r="K846" s="251"/>
      <c r="L846" s="252"/>
      <c r="M846" s="252"/>
      <c r="N846" s="253"/>
      <c r="O846" s="254"/>
      <c r="P846" s="254"/>
      <c r="Q846" s="255"/>
      <c r="R846" s="255"/>
      <c r="S846" s="254"/>
      <c r="T846" s="254"/>
      <c r="U846" s="255"/>
      <c r="V846" s="255"/>
      <c r="W846" s="254"/>
      <c r="X846" s="254"/>
      <c r="Y846" s="255"/>
      <c r="Z846" s="255"/>
      <c r="AA846" s="254"/>
      <c r="AB846" s="254"/>
      <c r="AC846" s="256">
        <f>(SUM(O846:AB846))*H846</f>
        <v>0</v>
      </c>
      <c r="AD846" s="257"/>
      <c r="AE846" s="257"/>
      <c r="AF846" s="70"/>
      <c r="AG846" s="77" t="s">
        <v>568</v>
      </c>
      <c r="AJ846" s="149" t="b">
        <f>OR(ISERROR(AC846),ISERROR(H846))</f>
        <v>0</v>
      </c>
    </row>
    <row r="847" spans="1:36" ht="7" customHeight="1">
      <c r="A847" s="7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70"/>
      <c r="AD847" s="50"/>
      <c r="AE847" s="50"/>
      <c r="AF847" s="70"/>
    </row>
    <row r="848" spans="1:36" ht="30" customHeight="1">
      <c r="A848" s="73"/>
      <c r="B848" s="248" t="s">
        <v>785</v>
      </c>
      <c r="C848" s="248"/>
      <c r="D848" s="248"/>
      <c r="E848" s="248"/>
      <c r="F848" s="248"/>
      <c r="G848" s="248"/>
      <c r="H848" s="249">
        <f>VLOOKUP($AG848,PriceList,3,FALSE)</f>
        <v>60</v>
      </c>
      <c r="I848" s="249"/>
      <c r="J848" s="250"/>
      <c r="K848" s="251"/>
      <c r="L848" s="252"/>
      <c r="M848" s="252"/>
      <c r="N848" s="253"/>
      <c r="O848" s="254"/>
      <c r="P848" s="254"/>
      <c r="Q848" s="255"/>
      <c r="R848" s="255"/>
      <c r="S848" s="254"/>
      <c r="T848" s="254"/>
      <c r="U848" s="255"/>
      <c r="V848" s="255"/>
      <c r="W848" s="254"/>
      <c r="X848" s="254"/>
      <c r="Y848" s="255"/>
      <c r="Z848" s="255"/>
      <c r="AA848" s="254"/>
      <c r="AB848" s="254"/>
      <c r="AC848" s="256">
        <f>(SUM(O848:AB848))*H848</f>
        <v>0</v>
      </c>
      <c r="AD848" s="257"/>
      <c r="AE848" s="257"/>
      <c r="AF848" s="70"/>
      <c r="AG848" s="77" t="s">
        <v>569</v>
      </c>
      <c r="AJ848" s="149" t="b">
        <f>OR(ISERROR(AC848),ISERROR(H848))</f>
        <v>0</v>
      </c>
    </row>
    <row r="849" spans="1:36" ht="7" customHeight="1">
      <c r="A849" s="7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70"/>
      <c r="AD849" s="50"/>
      <c r="AE849" s="50"/>
      <c r="AF849" s="70"/>
    </row>
    <row r="850" spans="1:36" ht="30" customHeight="1">
      <c r="A850" s="73"/>
      <c r="B850" s="248" t="s">
        <v>782</v>
      </c>
      <c r="C850" s="248"/>
      <c r="D850" s="248"/>
      <c r="E850" s="248"/>
      <c r="F850" s="248"/>
      <c r="G850" s="248"/>
      <c r="H850" s="249">
        <f>VLOOKUP($AG850,PriceList,3,FALSE)</f>
        <v>33</v>
      </c>
      <c r="I850" s="249"/>
      <c r="J850" s="250"/>
      <c r="K850" s="251"/>
      <c r="L850" s="252"/>
      <c r="M850" s="252"/>
      <c r="N850" s="253"/>
      <c r="O850" s="254"/>
      <c r="P850" s="254"/>
      <c r="Q850" s="255"/>
      <c r="R850" s="255"/>
      <c r="S850" s="254"/>
      <c r="T850" s="254"/>
      <c r="U850" s="255"/>
      <c r="V850" s="255"/>
      <c r="W850" s="254"/>
      <c r="X850" s="254"/>
      <c r="Y850" s="255"/>
      <c r="Z850" s="255"/>
      <c r="AA850" s="254"/>
      <c r="AB850" s="254"/>
      <c r="AC850" s="256">
        <f>(SUM(O850:AB850))*H850</f>
        <v>0</v>
      </c>
      <c r="AD850" s="257"/>
      <c r="AE850" s="257"/>
      <c r="AF850" s="70"/>
      <c r="AG850" s="77" t="s">
        <v>567</v>
      </c>
      <c r="AJ850" s="149" t="b">
        <f>OR(ISERROR(AC850),ISERROR(H850))</f>
        <v>0</v>
      </c>
    </row>
    <row r="851" spans="1:36" ht="7" customHeight="1">
      <c r="A851" s="7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70"/>
      <c r="AD851" s="50"/>
      <c r="AE851" s="50"/>
      <c r="AF851" s="70"/>
    </row>
    <row r="852" spans="1:36" ht="30" customHeight="1">
      <c r="A852" s="73"/>
      <c r="B852" s="248" t="s">
        <v>783</v>
      </c>
      <c r="C852" s="248"/>
      <c r="D852" s="248"/>
      <c r="E852" s="248"/>
      <c r="F852" s="248"/>
      <c r="G852" s="248"/>
      <c r="H852" s="249">
        <f>VLOOKUP($AG852,PriceList,3,FALSE)</f>
        <v>59</v>
      </c>
      <c r="I852" s="249"/>
      <c r="J852" s="250"/>
      <c r="K852" s="251"/>
      <c r="L852" s="252"/>
      <c r="M852" s="252"/>
      <c r="N852" s="253"/>
      <c r="O852" s="254"/>
      <c r="P852" s="254"/>
      <c r="Q852" s="255"/>
      <c r="R852" s="255"/>
      <c r="S852" s="254"/>
      <c r="T852" s="254"/>
      <c r="U852" s="255"/>
      <c r="V852" s="255"/>
      <c r="W852" s="254"/>
      <c r="X852" s="254"/>
      <c r="Y852" s="255"/>
      <c r="Z852" s="255"/>
      <c r="AA852" s="254"/>
      <c r="AB852" s="254"/>
      <c r="AC852" s="256">
        <f>(SUM(O852:AB852))*H852</f>
        <v>0</v>
      </c>
      <c r="AD852" s="257"/>
      <c r="AE852" s="257"/>
      <c r="AF852" s="70"/>
      <c r="AG852" s="77" t="s">
        <v>566</v>
      </c>
      <c r="AJ852" s="149" t="b">
        <f>OR(ISERROR(AC852),ISERROR(H852))</f>
        <v>0</v>
      </c>
    </row>
    <row r="853" spans="1:36" ht="7" customHeight="1">
      <c r="A853" s="7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70"/>
      <c r="AD853" s="50"/>
      <c r="AE853" s="50"/>
      <c r="AF853" s="70"/>
    </row>
    <row r="854" spans="1:36" ht="45" customHeight="1">
      <c r="A854" s="73"/>
      <c r="B854" s="248" t="s">
        <v>786</v>
      </c>
      <c r="C854" s="248"/>
      <c r="D854" s="248"/>
      <c r="E854" s="248"/>
      <c r="F854" s="248"/>
      <c r="G854" s="248"/>
      <c r="H854" s="249">
        <f>VLOOKUP($AG854,PriceList,3,FALSE)</f>
        <v>48</v>
      </c>
      <c r="I854" s="249"/>
      <c r="J854" s="250"/>
      <c r="K854" s="251"/>
      <c r="L854" s="252"/>
      <c r="M854" s="252"/>
      <c r="N854" s="253"/>
      <c r="O854" s="254"/>
      <c r="P854" s="254"/>
      <c r="Q854" s="255"/>
      <c r="R854" s="255"/>
      <c r="S854" s="254"/>
      <c r="T854" s="254"/>
      <c r="U854" s="255"/>
      <c r="V854" s="255"/>
      <c r="W854" s="254"/>
      <c r="X854" s="254"/>
      <c r="Y854" s="255"/>
      <c r="Z854" s="255"/>
      <c r="AA854" s="254"/>
      <c r="AB854" s="254"/>
      <c r="AC854" s="256">
        <f>(SUM(O854:AB854))*H854</f>
        <v>0</v>
      </c>
      <c r="AD854" s="257"/>
      <c r="AE854" s="257"/>
      <c r="AF854" s="70"/>
      <c r="AG854" s="77" t="s">
        <v>565</v>
      </c>
      <c r="AJ854" s="149" t="b">
        <f>OR(ISERROR(AC854),ISERROR(H854))</f>
        <v>0</v>
      </c>
    </row>
    <row r="855" spans="1:36" ht="7" customHeight="1">
      <c r="A855" s="7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70"/>
      <c r="AD855" s="50"/>
      <c r="AE855" s="50"/>
      <c r="AF855" s="70"/>
    </row>
    <row r="856" spans="1:36" ht="45" customHeight="1">
      <c r="A856" s="73"/>
      <c r="B856" s="248" t="s">
        <v>787</v>
      </c>
      <c r="C856" s="248"/>
      <c r="D856" s="248"/>
      <c r="E856" s="248"/>
      <c r="F856" s="248"/>
      <c r="G856" s="248"/>
      <c r="H856" s="249">
        <f>VLOOKUP($AG856,PriceList,3,FALSE)</f>
        <v>42</v>
      </c>
      <c r="I856" s="249"/>
      <c r="J856" s="250"/>
      <c r="K856" s="251"/>
      <c r="L856" s="252"/>
      <c r="M856" s="252"/>
      <c r="N856" s="253"/>
      <c r="O856" s="254"/>
      <c r="P856" s="254"/>
      <c r="Q856" s="255"/>
      <c r="R856" s="255"/>
      <c r="S856" s="254"/>
      <c r="T856" s="254"/>
      <c r="U856" s="255"/>
      <c r="V856" s="255"/>
      <c r="W856" s="254"/>
      <c r="X856" s="254"/>
      <c r="Y856" s="255"/>
      <c r="Z856" s="255"/>
      <c r="AA856" s="254"/>
      <c r="AB856" s="254"/>
      <c r="AC856" s="256">
        <f>(SUM(O856:AB856))*H856</f>
        <v>0</v>
      </c>
      <c r="AD856" s="257"/>
      <c r="AE856" s="257"/>
      <c r="AF856" s="70"/>
      <c r="AG856" s="77" t="s">
        <v>561</v>
      </c>
      <c r="AJ856" s="149" t="b">
        <f>OR(ISERROR(AC856),ISERROR(H856))</f>
        <v>0</v>
      </c>
    </row>
    <row r="857" spans="1:36" ht="7" customHeight="1">
      <c r="A857" s="7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70"/>
      <c r="AD857" s="50"/>
      <c r="AE857" s="50"/>
      <c r="AF857" s="70"/>
    </row>
    <row r="858" spans="1:36" ht="30" customHeight="1">
      <c r="A858" s="73"/>
      <c r="B858" s="248" t="s">
        <v>280</v>
      </c>
      <c r="C858" s="248"/>
      <c r="D858" s="248"/>
      <c r="E858" s="248"/>
      <c r="F858" s="248"/>
      <c r="G858" s="248"/>
      <c r="H858" s="249">
        <f>VLOOKUP($AG858,PriceList,3,FALSE)</f>
        <v>31.95</v>
      </c>
      <c r="I858" s="249"/>
      <c r="J858" s="250"/>
      <c r="K858" s="251"/>
      <c r="L858" s="252"/>
      <c r="M858" s="252"/>
      <c r="N858" s="253"/>
      <c r="O858" s="254"/>
      <c r="P858" s="254"/>
      <c r="Q858" s="255"/>
      <c r="R858" s="255"/>
      <c r="S858" s="254"/>
      <c r="T858" s="254"/>
      <c r="U858" s="255"/>
      <c r="V858" s="255"/>
      <c r="W858" s="254"/>
      <c r="X858" s="254"/>
      <c r="Y858" s="255"/>
      <c r="Z858" s="255"/>
      <c r="AA858" s="254"/>
      <c r="AB858" s="254"/>
      <c r="AC858" s="256">
        <f>(SUM(O858:AB858))*H858</f>
        <v>0</v>
      </c>
      <c r="AD858" s="257"/>
      <c r="AE858" s="257"/>
      <c r="AF858" s="70"/>
      <c r="AG858" s="77" t="s">
        <v>562</v>
      </c>
      <c r="AJ858" s="149" t="b">
        <f>OR(ISERROR(AC858),ISERROR(H858))</f>
        <v>0</v>
      </c>
    </row>
    <row r="859" spans="1:36" ht="7" customHeight="1">
      <c r="A859" s="7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70"/>
      <c r="AD859" s="50"/>
      <c r="AE859" s="50"/>
      <c r="AF859" s="70"/>
    </row>
    <row r="860" spans="1:36" ht="30" customHeight="1">
      <c r="A860" s="73"/>
      <c r="B860" s="248" t="s">
        <v>281</v>
      </c>
      <c r="C860" s="248"/>
      <c r="D860" s="248"/>
      <c r="E860" s="248"/>
      <c r="F860" s="248"/>
      <c r="G860" s="248"/>
      <c r="H860" s="249">
        <f>VLOOKUP($AG860,PriceList,3,FALSE)</f>
        <v>31.95</v>
      </c>
      <c r="I860" s="249"/>
      <c r="J860" s="250"/>
      <c r="K860" s="251"/>
      <c r="L860" s="252"/>
      <c r="M860" s="252"/>
      <c r="N860" s="253"/>
      <c r="O860" s="254"/>
      <c r="P860" s="254"/>
      <c r="Q860" s="255"/>
      <c r="R860" s="255"/>
      <c r="S860" s="254"/>
      <c r="T860" s="254"/>
      <c r="U860" s="255"/>
      <c r="V860" s="255"/>
      <c r="W860" s="254"/>
      <c r="X860" s="254"/>
      <c r="Y860" s="255"/>
      <c r="Z860" s="255"/>
      <c r="AA860" s="254"/>
      <c r="AB860" s="254"/>
      <c r="AC860" s="256">
        <f>(SUM(O860:AB860))*H860</f>
        <v>0</v>
      </c>
      <c r="AD860" s="257"/>
      <c r="AE860" s="257"/>
      <c r="AF860" s="70"/>
      <c r="AG860" s="77" t="s">
        <v>571</v>
      </c>
      <c r="AJ860" s="149" t="b">
        <f>OR(ISERROR(AC860),ISERROR(H860))</f>
        <v>0</v>
      </c>
    </row>
    <row r="861" spans="1:36" ht="7" customHeight="1">
      <c r="A861" s="7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70"/>
      <c r="AD861" s="50"/>
      <c r="AE861" s="50"/>
      <c r="AF861" s="70"/>
    </row>
    <row r="862" spans="1:36" ht="30" customHeight="1">
      <c r="A862" s="73"/>
      <c r="B862" s="248" t="s">
        <v>282</v>
      </c>
      <c r="C862" s="248"/>
      <c r="D862" s="248"/>
      <c r="E862" s="248"/>
      <c r="F862" s="248"/>
      <c r="G862" s="248"/>
      <c r="H862" s="249">
        <f>VLOOKUP($AG862,PriceList,3,FALSE)</f>
        <v>31.95</v>
      </c>
      <c r="I862" s="249"/>
      <c r="J862" s="250"/>
      <c r="K862" s="251"/>
      <c r="L862" s="252"/>
      <c r="M862" s="252"/>
      <c r="N862" s="253"/>
      <c r="O862" s="254"/>
      <c r="P862" s="254"/>
      <c r="Q862" s="255"/>
      <c r="R862" s="255"/>
      <c r="S862" s="254"/>
      <c r="T862" s="254"/>
      <c r="U862" s="255"/>
      <c r="V862" s="255"/>
      <c r="W862" s="254"/>
      <c r="X862" s="254"/>
      <c r="Y862" s="255"/>
      <c r="Z862" s="255"/>
      <c r="AA862" s="254"/>
      <c r="AB862" s="254"/>
      <c r="AC862" s="256">
        <f>(SUM(O862:AB862))*H862</f>
        <v>0</v>
      </c>
      <c r="AD862" s="257"/>
      <c r="AE862" s="257"/>
      <c r="AF862" s="70"/>
      <c r="AG862" s="77" t="s">
        <v>570</v>
      </c>
      <c r="AJ862" s="149" t="b">
        <f>OR(ISERROR(AC862),ISERROR(H862))</f>
        <v>0</v>
      </c>
    </row>
    <row r="863" spans="1:36" ht="10" customHeight="1">
      <c r="A863" s="73"/>
      <c r="B863" s="9"/>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c r="AF863" s="70"/>
    </row>
    <row r="864" spans="1:36" ht="20.149999999999999" customHeight="1">
      <c r="A864" s="339">
        <f>A832+1</f>
        <v>16</v>
      </c>
      <c r="B864" s="339"/>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c r="AA864" s="93"/>
      <c r="AB864" s="93"/>
      <c r="AC864" s="93"/>
      <c r="AD864" s="94"/>
      <c r="AE864" s="7"/>
      <c r="AF864" s="7"/>
    </row>
    <row r="865" spans="1:36" ht="10" customHeight="1" thickBot="1">
      <c r="A865" s="73"/>
      <c r="B865" s="9"/>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c r="AF865" s="70"/>
    </row>
    <row r="866" spans="1:36" ht="25" customHeight="1" thickBot="1">
      <c r="A866" s="70"/>
      <c r="B866" s="332" t="s">
        <v>283</v>
      </c>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c r="AE866" s="334"/>
      <c r="AF866" s="70"/>
    </row>
    <row r="867" spans="1:36" ht="7" customHeight="1">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row>
    <row r="868" spans="1:36" ht="20.149999999999999" customHeight="1">
      <c r="A868" s="70"/>
      <c r="B868" s="70"/>
      <c r="C868" s="46"/>
      <c r="D868" s="46"/>
      <c r="E868" s="46"/>
      <c r="F868" s="46"/>
      <c r="G868" s="46"/>
      <c r="H868" s="46"/>
      <c r="I868" s="46"/>
      <c r="J868" s="46"/>
      <c r="K868" s="46"/>
      <c r="L868" s="46"/>
      <c r="M868" s="46"/>
      <c r="N868" s="46"/>
      <c r="O868" s="344" t="s">
        <v>256</v>
      </c>
      <c r="P868" s="344"/>
      <c r="Q868" s="344"/>
      <c r="R868" s="344"/>
      <c r="S868" s="344"/>
      <c r="T868" s="344"/>
      <c r="U868" s="344"/>
      <c r="V868" s="344"/>
      <c r="W868" s="344"/>
      <c r="X868" s="344"/>
      <c r="Y868" s="344"/>
      <c r="Z868" s="344"/>
      <c r="AA868" s="344"/>
      <c r="AB868" s="344"/>
      <c r="AC868" s="47"/>
      <c r="AD868" s="47"/>
      <c r="AE868" s="47"/>
      <c r="AF868" s="70"/>
    </row>
    <row r="869" spans="1:36" ht="20.149999999999999" customHeight="1">
      <c r="A869" s="70"/>
      <c r="B869" s="345"/>
      <c r="C869" s="345"/>
      <c r="D869" s="345"/>
      <c r="E869" s="345"/>
      <c r="F869" s="345"/>
      <c r="G869" s="345"/>
      <c r="H869" s="70"/>
      <c r="I869" s="48"/>
      <c r="J869" s="48"/>
      <c r="K869" s="70"/>
      <c r="L869" s="48"/>
      <c r="M869" s="48"/>
      <c r="N869" s="48"/>
      <c r="O869" s="350" t="s">
        <v>249</v>
      </c>
      <c r="P869" s="350"/>
      <c r="Q869" s="351" t="s">
        <v>250</v>
      </c>
      <c r="R869" s="351"/>
      <c r="S869" s="352" t="s">
        <v>251</v>
      </c>
      <c r="T869" s="352"/>
      <c r="U869" s="351" t="s">
        <v>252</v>
      </c>
      <c r="V869" s="351"/>
      <c r="W869" s="352" t="s">
        <v>253</v>
      </c>
      <c r="X869" s="352"/>
      <c r="Y869" s="351" t="s">
        <v>254</v>
      </c>
      <c r="Z869" s="351"/>
      <c r="AA869" s="352" t="s">
        <v>255</v>
      </c>
      <c r="AB869" s="352"/>
      <c r="AC869" s="70"/>
      <c r="AD869" s="49"/>
      <c r="AE869" s="49"/>
      <c r="AF869" s="70"/>
    </row>
    <row r="870" spans="1:36" ht="20.149999999999999" customHeight="1">
      <c r="A870" s="73"/>
      <c r="B870" s="345"/>
      <c r="C870" s="345"/>
      <c r="D870" s="345"/>
      <c r="E870" s="345"/>
      <c r="F870" s="345"/>
      <c r="G870" s="345"/>
      <c r="H870" s="48"/>
      <c r="I870" s="48"/>
      <c r="J870" s="48"/>
      <c r="K870" s="48"/>
      <c r="L870" s="48"/>
      <c r="M870" s="48"/>
      <c r="N870" s="48"/>
      <c r="O870" s="346"/>
      <c r="P870" s="346"/>
      <c r="Q870" s="347"/>
      <c r="R870" s="347"/>
      <c r="S870" s="348"/>
      <c r="T870" s="349"/>
      <c r="U870" s="347"/>
      <c r="V870" s="347"/>
      <c r="W870" s="348"/>
      <c r="X870" s="349"/>
      <c r="Y870" s="347"/>
      <c r="Z870" s="347"/>
      <c r="AA870" s="348"/>
      <c r="AB870" s="349"/>
      <c r="AC870" s="49"/>
      <c r="AD870" s="49"/>
      <c r="AE870" s="49"/>
      <c r="AF870" s="70"/>
    </row>
    <row r="871" spans="1:36" ht="7" customHeight="1">
      <c r="A871" s="7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70"/>
      <c r="AD871" s="50"/>
      <c r="AE871" s="50"/>
      <c r="AF871" s="70"/>
    </row>
    <row r="872" spans="1:36" ht="20.149999999999999" customHeight="1">
      <c r="A872" s="73"/>
      <c r="B872" s="340" t="s">
        <v>100</v>
      </c>
      <c r="C872" s="340"/>
      <c r="D872" s="340"/>
      <c r="E872" s="340"/>
      <c r="F872" s="340"/>
      <c r="G872" s="340"/>
      <c r="H872" s="341" t="s">
        <v>101</v>
      </c>
      <c r="I872" s="341"/>
      <c r="J872" s="341"/>
      <c r="K872" s="341" t="s">
        <v>186</v>
      </c>
      <c r="L872" s="341"/>
      <c r="M872" s="341"/>
      <c r="N872" s="341"/>
      <c r="O872" s="342" t="s">
        <v>260</v>
      </c>
      <c r="P872" s="342"/>
      <c r="Q872" s="342"/>
      <c r="R872" s="342"/>
      <c r="S872" s="342"/>
      <c r="T872" s="342"/>
      <c r="U872" s="342"/>
      <c r="V872" s="342"/>
      <c r="W872" s="342"/>
      <c r="X872" s="342"/>
      <c r="Y872" s="342"/>
      <c r="Z872" s="342"/>
      <c r="AA872" s="342"/>
      <c r="AB872" s="342"/>
      <c r="AC872" s="343" t="s">
        <v>189</v>
      </c>
      <c r="AD872" s="343"/>
      <c r="AE872" s="343"/>
      <c r="AF872" s="70"/>
    </row>
    <row r="873" spans="1:36" ht="7" customHeight="1">
      <c r="A873" s="7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70"/>
      <c r="AD873" s="50"/>
      <c r="AE873" s="50"/>
      <c r="AF873" s="70"/>
    </row>
    <row r="874" spans="1:36" ht="45" customHeight="1">
      <c r="A874" s="73"/>
      <c r="B874" s="248" t="s">
        <v>284</v>
      </c>
      <c r="C874" s="248"/>
      <c r="D874" s="248"/>
      <c r="E874" s="248"/>
      <c r="F874" s="248"/>
      <c r="G874" s="248"/>
      <c r="H874" s="249">
        <f>VLOOKUP($AG874,PriceList,3,FALSE)</f>
        <v>49.95</v>
      </c>
      <c r="I874" s="249"/>
      <c r="J874" s="250"/>
      <c r="K874" s="251"/>
      <c r="L874" s="252"/>
      <c r="M874" s="252"/>
      <c r="N874" s="253"/>
      <c r="O874" s="254"/>
      <c r="P874" s="254"/>
      <c r="Q874" s="255"/>
      <c r="R874" s="255"/>
      <c r="S874" s="254"/>
      <c r="T874" s="254"/>
      <c r="U874" s="255"/>
      <c r="V874" s="255"/>
      <c r="W874" s="254"/>
      <c r="X874" s="254"/>
      <c r="Y874" s="255"/>
      <c r="Z874" s="255"/>
      <c r="AA874" s="254"/>
      <c r="AB874" s="254"/>
      <c r="AC874" s="256">
        <f>(SUM(O874:AB874))*H874</f>
        <v>0</v>
      </c>
      <c r="AD874" s="257"/>
      <c r="AE874" s="257"/>
      <c r="AF874" s="70"/>
      <c r="AG874" s="77" t="s">
        <v>574</v>
      </c>
      <c r="AJ874" s="149" t="b">
        <f>OR(ISERROR(AC874),ISERROR(H874))</f>
        <v>0</v>
      </c>
    </row>
    <row r="875" spans="1:36" ht="7" customHeight="1">
      <c r="A875" s="7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70"/>
      <c r="AD875" s="50"/>
      <c r="AE875" s="50"/>
      <c r="AF875" s="70"/>
    </row>
    <row r="876" spans="1:36" ht="30" customHeight="1">
      <c r="A876" s="73"/>
      <c r="B876" s="248" t="s">
        <v>788</v>
      </c>
      <c r="C876" s="248"/>
      <c r="D876" s="248"/>
      <c r="E876" s="248"/>
      <c r="F876" s="248"/>
      <c r="G876" s="248"/>
      <c r="H876" s="249">
        <f>VLOOKUP($AG876,PriceList,3,FALSE)</f>
        <v>21.63</v>
      </c>
      <c r="I876" s="249"/>
      <c r="J876" s="250"/>
      <c r="K876" s="251"/>
      <c r="L876" s="252"/>
      <c r="M876" s="252"/>
      <c r="N876" s="253"/>
      <c r="O876" s="254"/>
      <c r="P876" s="254"/>
      <c r="Q876" s="255"/>
      <c r="R876" s="255"/>
      <c r="S876" s="254"/>
      <c r="T876" s="254"/>
      <c r="U876" s="255"/>
      <c r="V876" s="255"/>
      <c r="W876" s="254"/>
      <c r="X876" s="254"/>
      <c r="Y876" s="255"/>
      <c r="Z876" s="255"/>
      <c r="AA876" s="254"/>
      <c r="AB876" s="254"/>
      <c r="AC876" s="256">
        <f>(SUM(O876:AB876))*H876</f>
        <v>0</v>
      </c>
      <c r="AD876" s="257"/>
      <c r="AE876" s="257"/>
      <c r="AF876" s="70"/>
      <c r="AG876" s="77" t="s">
        <v>580</v>
      </c>
      <c r="AJ876" s="149" t="b">
        <f>OR(ISERROR(AC876),ISERROR(H876))</f>
        <v>0</v>
      </c>
    </row>
    <row r="877" spans="1:36" ht="7" customHeight="1">
      <c r="A877" s="7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70"/>
      <c r="AD877" s="50"/>
      <c r="AE877" s="50"/>
      <c r="AF877" s="70"/>
    </row>
    <row r="878" spans="1:36" ht="45" customHeight="1">
      <c r="A878" s="73"/>
      <c r="B878" s="248" t="s">
        <v>789</v>
      </c>
      <c r="C878" s="248"/>
      <c r="D878" s="248"/>
      <c r="E878" s="248"/>
      <c r="F878" s="248"/>
      <c r="G878" s="248"/>
      <c r="H878" s="249">
        <f>VLOOKUP($AG878,PriceList,3,FALSE)</f>
        <v>17.95</v>
      </c>
      <c r="I878" s="249"/>
      <c r="J878" s="250"/>
      <c r="K878" s="251"/>
      <c r="L878" s="252"/>
      <c r="M878" s="252"/>
      <c r="N878" s="253"/>
      <c r="O878" s="254"/>
      <c r="P878" s="254"/>
      <c r="Q878" s="255"/>
      <c r="R878" s="255"/>
      <c r="S878" s="254"/>
      <c r="T878" s="254"/>
      <c r="U878" s="255"/>
      <c r="V878" s="255"/>
      <c r="W878" s="254"/>
      <c r="X878" s="254"/>
      <c r="Y878" s="255"/>
      <c r="Z878" s="255"/>
      <c r="AA878" s="254"/>
      <c r="AB878" s="254"/>
      <c r="AC878" s="256">
        <f>(SUM(O878:AB878))*H878</f>
        <v>0</v>
      </c>
      <c r="AD878" s="257"/>
      <c r="AE878" s="257"/>
      <c r="AF878" s="70"/>
      <c r="AG878" s="77" t="s">
        <v>579</v>
      </c>
      <c r="AJ878" s="149" t="b">
        <f>OR(ISERROR(AC878),ISERROR(H878))</f>
        <v>0</v>
      </c>
    </row>
    <row r="879" spans="1:36" ht="7" customHeight="1">
      <c r="A879" s="7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70"/>
      <c r="AD879" s="50"/>
      <c r="AE879" s="50"/>
      <c r="AF879" s="70"/>
    </row>
    <row r="880" spans="1:36" ht="45" customHeight="1">
      <c r="A880" s="73"/>
      <c r="B880" s="248" t="s">
        <v>790</v>
      </c>
      <c r="C880" s="248"/>
      <c r="D880" s="248"/>
      <c r="E880" s="248"/>
      <c r="F880" s="248"/>
      <c r="G880" s="248"/>
      <c r="H880" s="249">
        <f>VLOOKUP($AG880,PriceList,3,FALSE)</f>
        <v>16.25</v>
      </c>
      <c r="I880" s="249"/>
      <c r="J880" s="250"/>
      <c r="K880" s="251"/>
      <c r="L880" s="252"/>
      <c r="M880" s="252"/>
      <c r="N880" s="253"/>
      <c r="O880" s="254"/>
      <c r="P880" s="254"/>
      <c r="Q880" s="255"/>
      <c r="R880" s="255"/>
      <c r="S880" s="254"/>
      <c r="T880" s="254"/>
      <c r="U880" s="255"/>
      <c r="V880" s="255"/>
      <c r="W880" s="254"/>
      <c r="X880" s="254"/>
      <c r="Y880" s="255"/>
      <c r="Z880" s="255"/>
      <c r="AA880" s="254"/>
      <c r="AB880" s="254"/>
      <c r="AC880" s="256">
        <f>(SUM(O880:AB880))*H880</f>
        <v>0</v>
      </c>
      <c r="AD880" s="257"/>
      <c r="AE880" s="257"/>
      <c r="AF880" s="70"/>
      <c r="AG880" s="77" t="s">
        <v>578</v>
      </c>
      <c r="AJ880" s="149" t="b">
        <f>OR(ISERROR(AC880),ISERROR(H880))</f>
        <v>0</v>
      </c>
    </row>
    <row r="881" spans="1:36" ht="7" customHeight="1">
      <c r="A881" s="7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70"/>
      <c r="AD881" s="50"/>
      <c r="AE881" s="50"/>
      <c r="AF881" s="70"/>
    </row>
    <row r="882" spans="1:36" ht="45" customHeight="1">
      <c r="A882" s="73"/>
      <c r="B882" s="248" t="s">
        <v>791</v>
      </c>
      <c r="C882" s="248"/>
      <c r="D882" s="248"/>
      <c r="E882" s="248"/>
      <c r="F882" s="248"/>
      <c r="G882" s="248"/>
      <c r="H882" s="249">
        <f>VLOOKUP($AG882,PriceList,3,FALSE)</f>
        <v>20.95</v>
      </c>
      <c r="I882" s="249"/>
      <c r="J882" s="250"/>
      <c r="K882" s="251"/>
      <c r="L882" s="252"/>
      <c r="M882" s="252"/>
      <c r="N882" s="253"/>
      <c r="O882" s="254"/>
      <c r="P882" s="254"/>
      <c r="Q882" s="255"/>
      <c r="R882" s="255"/>
      <c r="S882" s="254"/>
      <c r="T882" s="254"/>
      <c r="U882" s="255"/>
      <c r="V882" s="255"/>
      <c r="W882" s="254"/>
      <c r="X882" s="254"/>
      <c r="Y882" s="255"/>
      <c r="Z882" s="255"/>
      <c r="AA882" s="254"/>
      <c r="AB882" s="254"/>
      <c r="AC882" s="256">
        <f>(SUM(O882:AB882))*H882</f>
        <v>0</v>
      </c>
      <c r="AD882" s="257"/>
      <c r="AE882" s="257"/>
      <c r="AF882" s="70"/>
      <c r="AG882" s="77" t="s">
        <v>573</v>
      </c>
      <c r="AJ882" s="149" t="b">
        <f>OR(ISERROR(AC882),ISERROR(H882))</f>
        <v>0</v>
      </c>
    </row>
    <row r="883" spans="1:36" ht="7" customHeight="1">
      <c r="A883" s="7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70"/>
      <c r="AD883" s="50"/>
      <c r="AE883" s="50"/>
      <c r="AF883" s="70"/>
    </row>
    <row r="884" spans="1:36" ht="45" customHeight="1">
      <c r="A884" s="73"/>
      <c r="B884" s="248" t="s">
        <v>792</v>
      </c>
      <c r="C884" s="248"/>
      <c r="D884" s="248"/>
      <c r="E884" s="248"/>
      <c r="F884" s="248"/>
      <c r="G884" s="248"/>
      <c r="H884" s="249">
        <f>VLOOKUP($AG884,PriceList,3,FALSE)</f>
        <v>20.95</v>
      </c>
      <c r="I884" s="249"/>
      <c r="J884" s="250"/>
      <c r="K884" s="251"/>
      <c r="L884" s="252"/>
      <c r="M884" s="252"/>
      <c r="N884" s="253"/>
      <c r="O884" s="254"/>
      <c r="P884" s="254"/>
      <c r="Q884" s="255"/>
      <c r="R884" s="255"/>
      <c r="S884" s="254"/>
      <c r="T884" s="254"/>
      <c r="U884" s="255"/>
      <c r="V884" s="255"/>
      <c r="W884" s="254"/>
      <c r="X884" s="254"/>
      <c r="Y884" s="255"/>
      <c r="Z884" s="255"/>
      <c r="AA884" s="254"/>
      <c r="AB884" s="254"/>
      <c r="AC884" s="256">
        <f>(SUM(O884:AB884))*H884</f>
        <v>0</v>
      </c>
      <c r="AD884" s="257"/>
      <c r="AE884" s="257"/>
      <c r="AF884" s="70"/>
      <c r="AG884" s="77" t="s">
        <v>572</v>
      </c>
      <c r="AJ884" s="149" t="b">
        <f>OR(ISERROR(AC884),ISERROR(H884))</f>
        <v>0</v>
      </c>
    </row>
    <row r="885" spans="1:36" ht="7" customHeight="1">
      <c r="A885" s="7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70"/>
      <c r="AD885" s="50"/>
      <c r="AE885" s="50"/>
      <c r="AF885" s="70"/>
    </row>
    <row r="886" spans="1:36" ht="45" customHeight="1">
      <c r="A886" s="73"/>
      <c r="B886" s="248" t="s">
        <v>793</v>
      </c>
      <c r="C886" s="248"/>
      <c r="D886" s="248"/>
      <c r="E886" s="248"/>
      <c r="F886" s="248"/>
      <c r="G886" s="248"/>
      <c r="H886" s="249">
        <f>VLOOKUP($AG886,PriceList,3,FALSE)</f>
        <v>15.95</v>
      </c>
      <c r="I886" s="249"/>
      <c r="J886" s="250"/>
      <c r="K886" s="251"/>
      <c r="L886" s="252"/>
      <c r="M886" s="252"/>
      <c r="N886" s="253"/>
      <c r="O886" s="254"/>
      <c r="P886" s="254"/>
      <c r="Q886" s="255"/>
      <c r="R886" s="255"/>
      <c r="S886" s="254"/>
      <c r="T886" s="254"/>
      <c r="U886" s="255"/>
      <c r="V886" s="255"/>
      <c r="W886" s="254"/>
      <c r="X886" s="254"/>
      <c r="Y886" s="255"/>
      <c r="Z886" s="255"/>
      <c r="AA886" s="254"/>
      <c r="AB886" s="254"/>
      <c r="AC886" s="256">
        <f>(SUM(O886:AB886))*H886</f>
        <v>0</v>
      </c>
      <c r="AD886" s="257"/>
      <c r="AE886" s="257"/>
      <c r="AF886" s="70"/>
      <c r="AG886" s="77" t="s">
        <v>576</v>
      </c>
      <c r="AJ886" s="149" t="b">
        <f>OR(ISERROR(AC886),ISERROR(H886))</f>
        <v>0</v>
      </c>
    </row>
    <row r="887" spans="1:36" ht="7" customHeight="1">
      <c r="A887" s="7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70"/>
      <c r="AD887" s="50"/>
      <c r="AE887" s="50"/>
      <c r="AF887" s="70"/>
    </row>
    <row r="888" spans="1:36" ht="45" customHeight="1">
      <c r="A888" s="73"/>
      <c r="B888" s="248" t="s">
        <v>794</v>
      </c>
      <c r="C888" s="248"/>
      <c r="D888" s="248"/>
      <c r="E888" s="248"/>
      <c r="F888" s="248"/>
      <c r="G888" s="248"/>
      <c r="H888" s="249">
        <f>VLOOKUP($AG888,PriceList,3,FALSE)</f>
        <v>15.42</v>
      </c>
      <c r="I888" s="249"/>
      <c r="J888" s="250"/>
      <c r="K888" s="251"/>
      <c r="L888" s="252"/>
      <c r="M888" s="252"/>
      <c r="N888" s="253"/>
      <c r="O888" s="254"/>
      <c r="P888" s="254"/>
      <c r="Q888" s="255"/>
      <c r="R888" s="255"/>
      <c r="S888" s="254"/>
      <c r="T888" s="254"/>
      <c r="U888" s="255"/>
      <c r="V888" s="255"/>
      <c r="W888" s="254"/>
      <c r="X888" s="254"/>
      <c r="Y888" s="255"/>
      <c r="Z888" s="255"/>
      <c r="AA888" s="254"/>
      <c r="AB888" s="254"/>
      <c r="AC888" s="256">
        <f>(SUM(O888:AB888))*H888</f>
        <v>0</v>
      </c>
      <c r="AD888" s="257"/>
      <c r="AE888" s="257"/>
      <c r="AF888" s="70"/>
      <c r="AG888" s="77" t="s">
        <v>577</v>
      </c>
      <c r="AJ888" s="149" t="b">
        <f>OR(ISERROR(AC888),ISERROR(H888))</f>
        <v>0</v>
      </c>
    </row>
    <row r="889" spans="1:36" ht="7" customHeight="1">
      <c r="A889" s="7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70"/>
      <c r="AD889" s="50"/>
      <c r="AE889" s="50"/>
      <c r="AF889" s="70"/>
    </row>
    <row r="890" spans="1:36" ht="60" customHeight="1">
      <c r="A890" s="73"/>
      <c r="B890" s="248" t="s">
        <v>799</v>
      </c>
      <c r="C890" s="248"/>
      <c r="D890" s="248"/>
      <c r="E890" s="248"/>
      <c r="F890" s="248"/>
      <c r="G890" s="248"/>
      <c r="H890" s="249">
        <f>VLOOKUP($AG890,PriceList,3,FALSE)</f>
        <v>15.95</v>
      </c>
      <c r="I890" s="249"/>
      <c r="J890" s="250"/>
      <c r="K890" s="251"/>
      <c r="L890" s="252"/>
      <c r="M890" s="252"/>
      <c r="N890" s="253"/>
      <c r="O890" s="254"/>
      <c r="P890" s="254"/>
      <c r="Q890" s="255"/>
      <c r="R890" s="255"/>
      <c r="S890" s="254"/>
      <c r="T890" s="254"/>
      <c r="U890" s="255"/>
      <c r="V890" s="255"/>
      <c r="W890" s="254"/>
      <c r="X890" s="254"/>
      <c r="Y890" s="255"/>
      <c r="Z890" s="255"/>
      <c r="AA890" s="254"/>
      <c r="AB890" s="254"/>
      <c r="AC890" s="256">
        <f>(SUM(O890:AB890))*H890</f>
        <v>0</v>
      </c>
      <c r="AD890" s="257"/>
      <c r="AE890" s="257"/>
      <c r="AF890" s="70"/>
      <c r="AG890" s="77" t="s">
        <v>575</v>
      </c>
      <c r="AJ890" s="149" t="b">
        <f>OR(ISERROR(AC890),ISERROR(H890))</f>
        <v>0</v>
      </c>
    </row>
    <row r="891" spans="1:36" ht="10" customHeight="1">
      <c r="A891" s="73"/>
      <c r="B891" s="9"/>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c r="AF891" s="70"/>
    </row>
    <row r="892" spans="1:36" ht="20.149999999999999" customHeight="1">
      <c r="A892" s="339">
        <f>A864+1</f>
        <v>17</v>
      </c>
      <c r="B892" s="339"/>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c r="AA892" s="93"/>
      <c r="AB892" s="93"/>
      <c r="AC892" s="93"/>
      <c r="AD892" s="94"/>
      <c r="AE892" s="7"/>
      <c r="AF892" s="7"/>
    </row>
    <row r="893" spans="1:36" ht="10" customHeight="1" thickBot="1">
      <c r="A893" s="73"/>
      <c r="B893" s="9"/>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c r="AF893" s="70"/>
    </row>
    <row r="894" spans="1:36" ht="25" customHeight="1" thickBot="1">
      <c r="A894" s="70"/>
      <c r="B894" s="332" t="s">
        <v>285</v>
      </c>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33"/>
      <c r="AB894" s="333"/>
      <c r="AC894" s="333"/>
      <c r="AD894" s="333"/>
      <c r="AE894" s="334"/>
      <c r="AF894" s="70"/>
    </row>
    <row r="895" spans="1:36" ht="7" customHeight="1">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row>
    <row r="896" spans="1:36" ht="20.149999999999999" customHeight="1">
      <c r="A896" s="70"/>
      <c r="B896" s="70"/>
      <c r="C896" s="46"/>
      <c r="D896" s="46"/>
      <c r="E896" s="46"/>
      <c r="F896" s="46"/>
      <c r="G896" s="46"/>
      <c r="H896" s="46"/>
      <c r="I896" s="46"/>
      <c r="J896" s="46"/>
      <c r="K896" s="46"/>
      <c r="L896" s="46"/>
      <c r="M896" s="46"/>
      <c r="N896" s="46"/>
      <c r="O896" s="344" t="s">
        <v>256</v>
      </c>
      <c r="P896" s="344"/>
      <c r="Q896" s="344"/>
      <c r="R896" s="344"/>
      <c r="S896" s="344"/>
      <c r="T896" s="344"/>
      <c r="U896" s="344"/>
      <c r="V896" s="344"/>
      <c r="W896" s="344"/>
      <c r="X896" s="344"/>
      <c r="Y896" s="344"/>
      <c r="Z896" s="344"/>
      <c r="AA896" s="344"/>
      <c r="AB896" s="344"/>
      <c r="AC896" s="47"/>
      <c r="AD896" s="47"/>
      <c r="AE896" s="47"/>
      <c r="AF896" s="70"/>
    </row>
    <row r="897" spans="1:36" ht="20.149999999999999" customHeight="1">
      <c r="A897" s="70"/>
      <c r="B897" s="345"/>
      <c r="C897" s="345"/>
      <c r="D897" s="345"/>
      <c r="E897" s="345"/>
      <c r="F897" s="345"/>
      <c r="G897" s="345"/>
      <c r="H897" s="70"/>
      <c r="I897" s="48"/>
      <c r="J897" s="48"/>
      <c r="K897" s="70"/>
      <c r="L897" s="48"/>
      <c r="M897" s="48"/>
      <c r="N897" s="48"/>
      <c r="O897" s="350" t="s">
        <v>249</v>
      </c>
      <c r="P897" s="350"/>
      <c r="Q897" s="351" t="s">
        <v>250</v>
      </c>
      <c r="R897" s="351"/>
      <c r="S897" s="352" t="s">
        <v>251</v>
      </c>
      <c r="T897" s="352"/>
      <c r="U897" s="351" t="s">
        <v>252</v>
      </c>
      <c r="V897" s="351"/>
      <c r="W897" s="352" t="s">
        <v>253</v>
      </c>
      <c r="X897" s="352"/>
      <c r="Y897" s="351" t="s">
        <v>254</v>
      </c>
      <c r="Z897" s="351"/>
      <c r="AA897" s="352" t="s">
        <v>255</v>
      </c>
      <c r="AB897" s="352"/>
      <c r="AC897" s="70"/>
      <c r="AD897" s="49"/>
      <c r="AE897" s="49"/>
      <c r="AF897" s="70"/>
    </row>
    <row r="898" spans="1:36" ht="20.149999999999999" customHeight="1">
      <c r="A898" s="73"/>
      <c r="B898" s="345"/>
      <c r="C898" s="345"/>
      <c r="D898" s="345"/>
      <c r="E898" s="345"/>
      <c r="F898" s="345"/>
      <c r="G898" s="345"/>
      <c r="H898" s="48"/>
      <c r="I898" s="48"/>
      <c r="J898" s="48"/>
      <c r="K898" s="48"/>
      <c r="L898" s="48"/>
      <c r="M898" s="48"/>
      <c r="N898" s="48"/>
      <c r="O898" s="346"/>
      <c r="P898" s="346"/>
      <c r="Q898" s="347"/>
      <c r="R898" s="347"/>
      <c r="S898" s="348"/>
      <c r="T898" s="349"/>
      <c r="U898" s="347"/>
      <c r="V898" s="347"/>
      <c r="W898" s="348"/>
      <c r="X898" s="349"/>
      <c r="Y898" s="347"/>
      <c r="Z898" s="347"/>
      <c r="AA898" s="348"/>
      <c r="AB898" s="349"/>
      <c r="AC898" s="49"/>
      <c r="AD898" s="49"/>
      <c r="AE898" s="49"/>
      <c r="AF898" s="70"/>
    </row>
    <row r="899" spans="1:36" ht="7" customHeight="1">
      <c r="A899" s="7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70"/>
      <c r="AD899" s="50"/>
      <c r="AE899" s="50"/>
      <c r="AF899" s="70"/>
    </row>
    <row r="900" spans="1:36" ht="20.149999999999999" customHeight="1">
      <c r="A900" s="73"/>
      <c r="B900" s="340" t="s">
        <v>100</v>
      </c>
      <c r="C900" s="340"/>
      <c r="D900" s="340"/>
      <c r="E900" s="340"/>
      <c r="F900" s="340"/>
      <c r="G900" s="340"/>
      <c r="H900" s="341" t="s">
        <v>101</v>
      </c>
      <c r="I900" s="341"/>
      <c r="J900" s="341"/>
      <c r="K900" s="341" t="s">
        <v>186</v>
      </c>
      <c r="L900" s="341"/>
      <c r="M900" s="341"/>
      <c r="N900" s="341"/>
      <c r="O900" s="342" t="s">
        <v>260</v>
      </c>
      <c r="P900" s="342"/>
      <c r="Q900" s="342"/>
      <c r="R900" s="342"/>
      <c r="S900" s="342"/>
      <c r="T900" s="342"/>
      <c r="U900" s="342"/>
      <c r="V900" s="342"/>
      <c r="W900" s="342"/>
      <c r="X900" s="342"/>
      <c r="Y900" s="342"/>
      <c r="Z900" s="342"/>
      <c r="AA900" s="342"/>
      <c r="AB900" s="342"/>
      <c r="AC900" s="343" t="s">
        <v>189</v>
      </c>
      <c r="AD900" s="343"/>
      <c r="AE900" s="343"/>
      <c r="AF900" s="70"/>
    </row>
    <row r="901" spans="1:36" ht="7" customHeight="1">
      <c r="A901" s="7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70"/>
      <c r="AD901" s="50"/>
      <c r="AE901" s="50"/>
      <c r="AF901" s="70"/>
    </row>
    <row r="902" spans="1:36" ht="50.15" customHeight="1">
      <c r="A902" s="73"/>
      <c r="B902" s="248" t="s">
        <v>295</v>
      </c>
      <c r="C902" s="248"/>
      <c r="D902" s="248"/>
      <c r="E902" s="248"/>
      <c r="F902" s="248"/>
      <c r="G902" s="248"/>
      <c r="H902" s="249">
        <f>VLOOKUP($AG902,PriceList,3,FALSE)</f>
        <v>16.5</v>
      </c>
      <c r="I902" s="249"/>
      <c r="J902" s="250"/>
      <c r="K902" s="251"/>
      <c r="L902" s="252"/>
      <c r="M902" s="252"/>
      <c r="N902" s="253"/>
      <c r="O902" s="254"/>
      <c r="P902" s="254"/>
      <c r="Q902" s="255"/>
      <c r="R902" s="255"/>
      <c r="S902" s="254"/>
      <c r="T902" s="254"/>
      <c r="U902" s="255"/>
      <c r="V902" s="255"/>
      <c r="W902" s="254"/>
      <c r="X902" s="254"/>
      <c r="Y902" s="255"/>
      <c r="Z902" s="255"/>
      <c r="AA902" s="254"/>
      <c r="AB902" s="254"/>
      <c r="AC902" s="256">
        <f>(SUM(O902:AB902))*H902</f>
        <v>0</v>
      </c>
      <c r="AD902" s="257"/>
      <c r="AE902" s="257"/>
      <c r="AF902" s="70"/>
      <c r="AG902" s="77" t="s">
        <v>596</v>
      </c>
      <c r="AJ902" s="149" t="b">
        <f>OR(ISERROR(AC902),ISERROR(H902))</f>
        <v>0</v>
      </c>
    </row>
    <row r="903" spans="1:36" ht="7" customHeight="1">
      <c r="A903" s="7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70"/>
      <c r="AD903" s="50"/>
      <c r="AE903" s="50"/>
      <c r="AF903" s="70"/>
    </row>
    <row r="904" spans="1:36" ht="50.15" customHeight="1">
      <c r="A904" s="73"/>
      <c r="B904" s="248" t="s">
        <v>296</v>
      </c>
      <c r="C904" s="248"/>
      <c r="D904" s="248"/>
      <c r="E904" s="248"/>
      <c r="F904" s="248"/>
      <c r="G904" s="248"/>
      <c r="H904" s="249">
        <f>VLOOKUP($AG904,PriceList,3,FALSE)</f>
        <v>28.95</v>
      </c>
      <c r="I904" s="249"/>
      <c r="J904" s="250"/>
      <c r="K904" s="251"/>
      <c r="L904" s="252"/>
      <c r="M904" s="252"/>
      <c r="N904" s="253"/>
      <c r="O904" s="254"/>
      <c r="P904" s="254"/>
      <c r="Q904" s="255"/>
      <c r="R904" s="255"/>
      <c r="S904" s="254"/>
      <c r="T904" s="254"/>
      <c r="U904" s="255"/>
      <c r="V904" s="255"/>
      <c r="W904" s="254"/>
      <c r="X904" s="254"/>
      <c r="Y904" s="255"/>
      <c r="Z904" s="255"/>
      <c r="AA904" s="254"/>
      <c r="AB904" s="254"/>
      <c r="AC904" s="256">
        <f>(SUM(O904:AB904))*H904</f>
        <v>0</v>
      </c>
      <c r="AD904" s="257"/>
      <c r="AE904" s="257"/>
      <c r="AF904" s="70"/>
      <c r="AG904" s="77" t="s">
        <v>598</v>
      </c>
      <c r="AJ904" s="149" t="b">
        <f>OR(ISERROR(AC904),ISERROR(H904))</f>
        <v>0</v>
      </c>
    </row>
    <row r="905" spans="1:36" ht="7" customHeight="1">
      <c r="A905" s="7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70"/>
      <c r="AD905" s="50"/>
      <c r="AE905" s="50"/>
      <c r="AF905" s="70"/>
    </row>
    <row r="906" spans="1:36" ht="50.15" customHeight="1">
      <c r="A906" s="73"/>
      <c r="B906" s="248" t="s">
        <v>297</v>
      </c>
      <c r="C906" s="248"/>
      <c r="D906" s="248"/>
      <c r="E906" s="248"/>
      <c r="F906" s="248"/>
      <c r="G906" s="248"/>
      <c r="H906" s="249">
        <f>VLOOKUP($AG906,PriceList,3,FALSE)</f>
        <v>16.5</v>
      </c>
      <c r="I906" s="249"/>
      <c r="J906" s="250"/>
      <c r="K906" s="251"/>
      <c r="L906" s="252"/>
      <c r="M906" s="252"/>
      <c r="N906" s="253"/>
      <c r="O906" s="254"/>
      <c r="P906" s="254"/>
      <c r="Q906" s="255"/>
      <c r="R906" s="255"/>
      <c r="S906" s="254"/>
      <c r="T906" s="254"/>
      <c r="U906" s="255"/>
      <c r="V906" s="255"/>
      <c r="W906" s="254"/>
      <c r="X906" s="254"/>
      <c r="Y906" s="255"/>
      <c r="Z906" s="255"/>
      <c r="AA906" s="254"/>
      <c r="AB906" s="254"/>
      <c r="AC906" s="256">
        <f>(SUM(O906:AB906))*H906</f>
        <v>0</v>
      </c>
      <c r="AD906" s="257"/>
      <c r="AE906" s="257"/>
      <c r="AF906" s="70"/>
      <c r="AG906" s="77" t="s">
        <v>591</v>
      </c>
      <c r="AJ906" s="149" t="b">
        <f>OR(ISERROR(AC906),ISERROR(H906))</f>
        <v>0</v>
      </c>
    </row>
    <row r="907" spans="1:36" ht="7" customHeight="1">
      <c r="A907" s="7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70"/>
      <c r="AD907" s="50"/>
      <c r="AE907" s="50"/>
      <c r="AF907" s="70"/>
    </row>
    <row r="908" spans="1:36" ht="50.15" customHeight="1">
      <c r="A908" s="73"/>
      <c r="B908" s="248" t="s">
        <v>298</v>
      </c>
      <c r="C908" s="248"/>
      <c r="D908" s="248"/>
      <c r="E908" s="248"/>
      <c r="F908" s="248"/>
      <c r="G908" s="248"/>
      <c r="H908" s="249">
        <f>VLOOKUP($AG908,PriceList,3,FALSE)</f>
        <v>28.95</v>
      </c>
      <c r="I908" s="249"/>
      <c r="J908" s="250"/>
      <c r="K908" s="251"/>
      <c r="L908" s="252"/>
      <c r="M908" s="252"/>
      <c r="N908" s="253"/>
      <c r="O908" s="254"/>
      <c r="P908" s="254"/>
      <c r="Q908" s="255"/>
      <c r="R908" s="255"/>
      <c r="S908" s="254"/>
      <c r="T908" s="254"/>
      <c r="U908" s="255"/>
      <c r="V908" s="255"/>
      <c r="W908" s="254"/>
      <c r="X908" s="254"/>
      <c r="Y908" s="255"/>
      <c r="Z908" s="255"/>
      <c r="AA908" s="254"/>
      <c r="AB908" s="254"/>
      <c r="AC908" s="256">
        <f>(SUM(O908:AB908))*H908</f>
        <v>0</v>
      </c>
      <c r="AD908" s="257"/>
      <c r="AE908" s="257"/>
      <c r="AF908" s="70"/>
      <c r="AG908" s="77" t="s">
        <v>592</v>
      </c>
      <c r="AJ908" s="149" t="b">
        <f>OR(ISERROR(AC908),ISERROR(H908))</f>
        <v>0</v>
      </c>
    </row>
    <row r="909" spans="1:36" ht="7" customHeight="1">
      <c r="A909" s="7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70"/>
      <c r="AD909" s="50"/>
      <c r="AE909" s="50"/>
      <c r="AF909" s="70"/>
    </row>
    <row r="910" spans="1:36" ht="50.15" customHeight="1">
      <c r="A910" s="73"/>
      <c r="B910" s="248" t="s">
        <v>299</v>
      </c>
      <c r="C910" s="248"/>
      <c r="D910" s="248"/>
      <c r="E910" s="248"/>
      <c r="F910" s="248"/>
      <c r="G910" s="248"/>
      <c r="H910" s="249">
        <f>VLOOKUP($AG910,PriceList,3,FALSE)</f>
        <v>3.95</v>
      </c>
      <c r="I910" s="249"/>
      <c r="J910" s="250"/>
      <c r="K910" s="251"/>
      <c r="L910" s="252"/>
      <c r="M910" s="252"/>
      <c r="N910" s="253"/>
      <c r="O910" s="254"/>
      <c r="P910" s="254"/>
      <c r="Q910" s="255"/>
      <c r="R910" s="255"/>
      <c r="S910" s="254"/>
      <c r="T910" s="254"/>
      <c r="U910" s="255"/>
      <c r="V910" s="255"/>
      <c r="W910" s="254"/>
      <c r="X910" s="254"/>
      <c r="Y910" s="255"/>
      <c r="Z910" s="255"/>
      <c r="AA910" s="254"/>
      <c r="AB910" s="254"/>
      <c r="AC910" s="256">
        <f>(SUM(O910:AB910))*H910</f>
        <v>0</v>
      </c>
      <c r="AD910" s="257"/>
      <c r="AE910" s="257"/>
      <c r="AF910" s="70"/>
      <c r="AG910" s="77" t="s">
        <v>597</v>
      </c>
      <c r="AJ910" s="149" t="b">
        <f>OR(ISERROR(AC910),ISERROR(H910))</f>
        <v>0</v>
      </c>
    </row>
    <row r="911" spans="1:36" ht="7" customHeight="1">
      <c r="A911" s="7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70"/>
      <c r="AD911" s="50"/>
      <c r="AE911" s="50"/>
      <c r="AF911" s="70"/>
    </row>
    <row r="912" spans="1:36" ht="50.15" customHeight="1">
      <c r="A912" s="73"/>
      <c r="B912" s="248" t="s">
        <v>300</v>
      </c>
      <c r="C912" s="248"/>
      <c r="D912" s="248"/>
      <c r="E912" s="248"/>
      <c r="F912" s="248"/>
      <c r="G912" s="248"/>
      <c r="H912" s="249">
        <f>VLOOKUP($AG912,PriceList,3,FALSE)</f>
        <v>3.95</v>
      </c>
      <c r="I912" s="249"/>
      <c r="J912" s="250"/>
      <c r="K912" s="251"/>
      <c r="L912" s="252"/>
      <c r="M912" s="252"/>
      <c r="N912" s="253"/>
      <c r="O912" s="254"/>
      <c r="P912" s="254"/>
      <c r="Q912" s="255"/>
      <c r="R912" s="255"/>
      <c r="S912" s="254"/>
      <c r="T912" s="254"/>
      <c r="U912" s="255"/>
      <c r="V912" s="255"/>
      <c r="W912" s="254"/>
      <c r="X912" s="254"/>
      <c r="Y912" s="255"/>
      <c r="Z912" s="255"/>
      <c r="AA912" s="254"/>
      <c r="AB912" s="254"/>
      <c r="AC912" s="256">
        <f>(SUM(O912:AB912))*H912</f>
        <v>0</v>
      </c>
      <c r="AD912" s="257"/>
      <c r="AE912" s="257"/>
      <c r="AF912" s="70"/>
      <c r="AG912" s="77" t="s">
        <v>593</v>
      </c>
      <c r="AJ912" s="149" t="b">
        <f>OR(ISERROR(AC912),ISERROR(H912))</f>
        <v>0</v>
      </c>
    </row>
    <row r="913" spans="1:36" ht="7" customHeight="1">
      <c r="A913" s="7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70"/>
      <c r="AD913" s="50"/>
      <c r="AE913" s="50"/>
      <c r="AF913" s="70"/>
    </row>
    <row r="914" spans="1:36" ht="30" customHeight="1">
      <c r="A914" s="73"/>
      <c r="B914" s="248" t="s">
        <v>291</v>
      </c>
      <c r="C914" s="248"/>
      <c r="D914" s="248"/>
      <c r="E914" s="248"/>
      <c r="F914" s="248"/>
      <c r="G914" s="248"/>
      <c r="H914" s="249">
        <f>VLOOKUP($AG914,PriceList,3,FALSE)</f>
        <v>23.95</v>
      </c>
      <c r="I914" s="249"/>
      <c r="J914" s="250"/>
      <c r="K914" s="251"/>
      <c r="L914" s="252"/>
      <c r="M914" s="252"/>
      <c r="N914" s="253"/>
      <c r="O914" s="254"/>
      <c r="P914" s="254"/>
      <c r="Q914" s="255"/>
      <c r="R914" s="255"/>
      <c r="S914" s="254"/>
      <c r="T914" s="254"/>
      <c r="U914" s="255"/>
      <c r="V914" s="255"/>
      <c r="W914" s="254"/>
      <c r="X914" s="254"/>
      <c r="Y914" s="255"/>
      <c r="Z914" s="255"/>
      <c r="AA914" s="254"/>
      <c r="AB914" s="254"/>
      <c r="AC914" s="256">
        <f>(SUM(O914:AB914))*H914</f>
        <v>0</v>
      </c>
      <c r="AD914" s="257"/>
      <c r="AE914" s="257"/>
      <c r="AF914" s="70"/>
      <c r="AG914" s="77" t="s">
        <v>583</v>
      </c>
      <c r="AJ914" s="149" t="b">
        <f>OR(ISERROR(AC914),ISERROR(H914))</f>
        <v>0</v>
      </c>
    </row>
    <row r="915" spans="1:36" ht="7" customHeight="1">
      <c r="A915" s="7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70"/>
      <c r="AD915" s="50"/>
      <c r="AE915" s="50"/>
      <c r="AF915" s="70"/>
    </row>
    <row r="916" spans="1:36" ht="30" customHeight="1">
      <c r="A916" s="73"/>
      <c r="B916" s="248" t="s">
        <v>286</v>
      </c>
      <c r="C916" s="248"/>
      <c r="D916" s="248"/>
      <c r="E916" s="248"/>
      <c r="F916" s="248"/>
      <c r="G916" s="248"/>
      <c r="H916" s="249">
        <f>VLOOKUP($AG916,PriceList,3,FALSE)</f>
        <v>34.950000000000003</v>
      </c>
      <c r="I916" s="249"/>
      <c r="J916" s="250"/>
      <c r="K916" s="251"/>
      <c r="L916" s="252"/>
      <c r="M916" s="252"/>
      <c r="N916" s="253"/>
      <c r="O916" s="254"/>
      <c r="P916" s="254"/>
      <c r="Q916" s="255"/>
      <c r="R916" s="255"/>
      <c r="S916" s="254"/>
      <c r="T916" s="254"/>
      <c r="U916" s="255"/>
      <c r="V916" s="255"/>
      <c r="W916" s="254"/>
      <c r="X916" s="254"/>
      <c r="Y916" s="255"/>
      <c r="Z916" s="255"/>
      <c r="AA916" s="254"/>
      <c r="AB916" s="254"/>
      <c r="AC916" s="256">
        <f>(SUM(O916:AB916))*H916</f>
        <v>0</v>
      </c>
      <c r="AD916" s="257"/>
      <c r="AE916" s="257"/>
      <c r="AF916" s="70"/>
      <c r="AG916" s="77" t="s">
        <v>582</v>
      </c>
      <c r="AJ916" s="149" t="b">
        <f>OR(ISERROR(AC916),ISERROR(H916))</f>
        <v>0</v>
      </c>
    </row>
    <row r="917" spans="1:36" ht="7" customHeight="1">
      <c r="A917" s="7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70"/>
      <c r="AD917" s="50"/>
      <c r="AE917" s="50"/>
      <c r="AF917" s="70"/>
    </row>
    <row r="918" spans="1:36" ht="30" customHeight="1">
      <c r="A918" s="73"/>
      <c r="B918" s="248" t="s">
        <v>287</v>
      </c>
      <c r="C918" s="248"/>
      <c r="D918" s="248"/>
      <c r="E918" s="248"/>
      <c r="F918" s="248"/>
      <c r="G918" s="248"/>
      <c r="H918" s="249">
        <f>VLOOKUP($AG918,PriceList,3,FALSE)</f>
        <v>23.95</v>
      </c>
      <c r="I918" s="249"/>
      <c r="J918" s="250"/>
      <c r="K918" s="251"/>
      <c r="L918" s="252"/>
      <c r="M918" s="252"/>
      <c r="N918" s="253"/>
      <c r="O918" s="254"/>
      <c r="P918" s="254"/>
      <c r="Q918" s="255"/>
      <c r="R918" s="255"/>
      <c r="S918" s="254"/>
      <c r="T918" s="254"/>
      <c r="U918" s="255"/>
      <c r="V918" s="255"/>
      <c r="W918" s="254"/>
      <c r="X918" s="254"/>
      <c r="Y918" s="255"/>
      <c r="Z918" s="255"/>
      <c r="AA918" s="254"/>
      <c r="AB918" s="254"/>
      <c r="AC918" s="256">
        <f>(SUM(O918:AB918))*H918</f>
        <v>0</v>
      </c>
      <c r="AD918" s="257"/>
      <c r="AE918" s="257"/>
      <c r="AF918" s="70"/>
      <c r="AG918" s="77" t="s">
        <v>585</v>
      </c>
      <c r="AJ918" s="149" t="b">
        <f>OR(ISERROR(AC918),ISERROR(H918))</f>
        <v>0</v>
      </c>
    </row>
    <row r="919" spans="1:36" ht="7" customHeight="1">
      <c r="A919" s="7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70"/>
      <c r="AD919" s="50"/>
      <c r="AE919" s="50"/>
      <c r="AF919" s="70"/>
    </row>
    <row r="920" spans="1:36" ht="30" customHeight="1">
      <c r="A920" s="73"/>
      <c r="B920" s="248" t="s">
        <v>288</v>
      </c>
      <c r="C920" s="248"/>
      <c r="D920" s="248"/>
      <c r="E920" s="248"/>
      <c r="F920" s="248"/>
      <c r="G920" s="248"/>
      <c r="H920" s="249">
        <f>VLOOKUP($AG920,PriceList,3,FALSE)</f>
        <v>33.950000000000003</v>
      </c>
      <c r="I920" s="249"/>
      <c r="J920" s="250"/>
      <c r="K920" s="251"/>
      <c r="L920" s="252"/>
      <c r="M920" s="252"/>
      <c r="N920" s="253"/>
      <c r="O920" s="254"/>
      <c r="P920" s="254"/>
      <c r="Q920" s="255"/>
      <c r="R920" s="255"/>
      <c r="S920" s="254"/>
      <c r="T920" s="254"/>
      <c r="U920" s="255"/>
      <c r="V920" s="255"/>
      <c r="W920" s="254"/>
      <c r="X920" s="254"/>
      <c r="Y920" s="255"/>
      <c r="Z920" s="255"/>
      <c r="AA920" s="254"/>
      <c r="AB920" s="254"/>
      <c r="AC920" s="256">
        <f>(SUM(O920:AB920))*H920</f>
        <v>0</v>
      </c>
      <c r="AD920" s="257"/>
      <c r="AE920" s="257"/>
      <c r="AF920" s="70"/>
      <c r="AG920" s="77" t="s">
        <v>586</v>
      </c>
      <c r="AJ920" s="149" t="b">
        <f>OR(ISERROR(AC920),ISERROR(H920))</f>
        <v>0</v>
      </c>
    </row>
    <row r="921" spans="1:36" ht="7" customHeight="1">
      <c r="A921" s="7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70"/>
      <c r="AD921" s="50"/>
      <c r="AE921" s="50"/>
      <c r="AF921" s="70"/>
    </row>
    <row r="922" spans="1:36" ht="30" customHeight="1">
      <c r="A922" s="73"/>
      <c r="B922" s="248" t="s">
        <v>289</v>
      </c>
      <c r="C922" s="248"/>
      <c r="D922" s="248"/>
      <c r="E922" s="248"/>
      <c r="F922" s="248"/>
      <c r="G922" s="248"/>
      <c r="H922" s="249">
        <f>VLOOKUP($AG922,PriceList,3,FALSE)</f>
        <v>23.95</v>
      </c>
      <c r="I922" s="249"/>
      <c r="J922" s="250"/>
      <c r="K922" s="251"/>
      <c r="L922" s="252"/>
      <c r="M922" s="252"/>
      <c r="N922" s="253"/>
      <c r="O922" s="254"/>
      <c r="P922" s="254"/>
      <c r="Q922" s="255"/>
      <c r="R922" s="255"/>
      <c r="S922" s="254"/>
      <c r="T922" s="254"/>
      <c r="U922" s="255"/>
      <c r="V922" s="255"/>
      <c r="W922" s="254"/>
      <c r="X922" s="254"/>
      <c r="Y922" s="255"/>
      <c r="Z922" s="255"/>
      <c r="AA922" s="254"/>
      <c r="AB922" s="254"/>
      <c r="AC922" s="256">
        <f>(SUM(O922:AB922))*H922</f>
        <v>0</v>
      </c>
      <c r="AD922" s="257"/>
      <c r="AE922" s="257"/>
      <c r="AF922" s="70"/>
      <c r="AG922" s="77" t="s">
        <v>584</v>
      </c>
      <c r="AJ922" s="149" t="b">
        <f>OR(ISERROR(AC922),ISERROR(H922))</f>
        <v>0</v>
      </c>
    </row>
    <row r="923" spans="1:36" ht="7" customHeight="1">
      <c r="A923" s="7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70"/>
      <c r="AD923" s="50"/>
      <c r="AE923" s="50"/>
      <c r="AF923" s="70"/>
    </row>
    <row r="924" spans="1:36" ht="30" customHeight="1">
      <c r="A924" s="73"/>
      <c r="B924" s="248" t="s">
        <v>290</v>
      </c>
      <c r="C924" s="248"/>
      <c r="D924" s="248"/>
      <c r="E924" s="248"/>
      <c r="F924" s="248"/>
      <c r="G924" s="248"/>
      <c r="H924" s="249">
        <f>VLOOKUP($AG924,PriceList,3,FALSE)</f>
        <v>23.95</v>
      </c>
      <c r="I924" s="249"/>
      <c r="J924" s="250"/>
      <c r="K924" s="251"/>
      <c r="L924" s="252"/>
      <c r="M924" s="252"/>
      <c r="N924" s="253"/>
      <c r="O924" s="254"/>
      <c r="P924" s="254"/>
      <c r="Q924" s="255"/>
      <c r="R924" s="255"/>
      <c r="S924" s="254"/>
      <c r="T924" s="254"/>
      <c r="U924" s="255"/>
      <c r="V924" s="255"/>
      <c r="W924" s="254"/>
      <c r="X924" s="254"/>
      <c r="Y924" s="255"/>
      <c r="Z924" s="255"/>
      <c r="AA924" s="254"/>
      <c r="AB924" s="254"/>
      <c r="AC924" s="256">
        <f>(SUM(O924:AB924))*H924</f>
        <v>0</v>
      </c>
      <c r="AD924" s="257"/>
      <c r="AE924" s="257"/>
      <c r="AF924" s="70"/>
      <c r="AG924" s="77" t="s">
        <v>587</v>
      </c>
      <c r="AJ924" s="149" t="b">
        <f>OR(ISERROR(AC924),ISERROR(H924))</f>
        <v>0</v>
      </c>
    </row>
    <row r="925" spans="1:36" ht="7" customHeight="1">
      <c r="A925" s="7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70"/>
      <c r="AD925" s="50"/>
      <c r="AE925" s="50"/>
      <c r="AF925" s="70"/>
    </row>
    <row r="926" spans="1:36" ht="30" customHeight="1">
      <c r="A926" s="73"/>
      <c r="B926" s="248" t="s">
        <v>292</v>
      </c>
      <c r="C926" s="248"/>
      <c r="D926" s="248"/>
      <c r="E926" s="248"/>
      <c r="F926" s="248"/>
      <c r="G926" s="248"/>
      <c r="H926" s="249">
        <f>VLOOKUP($AG926,PriceList,3,FALSE)</f>
        <v>24.95</v>
      </c>
      <c r="I926" s="249"/>
      <c r="J926" s="250"/>
      <c r="K926" s="251"/>
      <c r="L926" s="252"/>
      <c r="M926" s="252"/>
      <c r="N926" s="253"/>
      <c r="O926" s="254"/>
      <c r="P926" s="254"/>
      <c r="Q926" s="255"/>
      <c r="R926" s="255"/>
      <c r="S926" s="254"/>
      <c r="T926" s="254"/>
      <c r="U926" s="255"/>
      <c r="V926" s="255"/>
      <c r="W926" s="254"/>
      <c r="X926" s="254"/>
      <c r="Y926" s="255"/>
      <c r="Z926" s="255"/>
      <c r="AA926" s="254"/>
      <c r="AB926" s="254"/>
      <c r="AC926" s="256">
        <f>(SUM(O926:AB926))*H926</f>
        <v>0</v>
      </c>
      <c r="AD926" s="257"/>
      <c r="AE926" s="257"/>
      <c r="AF926" s="70"/>
      <c r="AG926" s="77" t="s">
        <v>594</v>
      </c>
      <c r="AJ926" s="149" t="b">
        <f>OR(ISERROR(AC926),ISERROR(H926))</f>
        <v>0</v>
      </c>
    </row>
    <row r="927" spans="1:36" ht="7" customHeight="1">
      <c r="A927" s="7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70"/>
      <c r="AD927" s="50"/>
      <c r="AE927" s="50"/>
      <c r="AF927" s="70"/>
    </row>
    <row r="928" spans="1:36" ht="30" customHeight="1">
      <c r="A928" s="73"/>
      <c r="B928" s="248" t="s">
        <v>704</v>
      </c>
      <c r="C928" s="248"/>
      <c r="D928" s="248"/>
      <c r="E928" s="248"/>
      <c r="F928" s="248"/>
      <c r="G928" s="248"/>
      <c r="H928" s="249">
        <f>VLOOKUP($AG928,PriceList,3,FALSE)</f>
        <v>23.95</v>
      </c>
      <c r="I928" s="249"/>
      <c r="J928" s="250"/>
      <c r="K928" s="251"/>
      <c r="L928" s="252"/>
      <c r="M928" s="252"/>
      <c r="N928" s="253"/>
      <c r="O928" s="254"/>
      <c r="P928" s="254"/>
      <c r="Q928" s="255"/>
      <c r="R928" s="255"/>
      <c r="S928" s="254"/>
      <c r="T928" s="254"/>
      <c r="U928" s="255"/>
      <c r="V928" s="255"/>
      <c r="W928" s="254"/>
      <c r="X928" s="254"/>
      <c r="Y928" s="255"/>
      <c r="Z928" s="255"/>
      <c r="AA928" s="254"/>
      <c r="AB928" s="254"/>
      <c r="AC928" s="256">
        <f>(SUM(O928:AB928))*H928</f>
        <v>0</v>
      </c>
      <c r="AD928" s="257"/>
      <c r="AE928" s="257"/>
      <c r="AF928" s="70"/>
      <c r="AG928" s="77" t="s">
        <v>595</v>
      </c>
      <c r="AJ928" s="149" t="b">
        <f>OR(ISERROR(AC928),ISERROR(H928))</f>
        <v>0</v>
      </c>
    </row>
    <row r="929" spans="1:36" ht="7" customHeight="1">
      <c r="A929" s="7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70"/>
      <c r="AD929" s="50"/>
      <c r="AE929" s="50"/>
      <c r="AF929" s="70"/>
    </row>
    <row r="930" spans="1:36" ht="45" customHeight="1">
      <c r="A930" s="73"/>
      <c r="B930" s="248" t="s">
        <v>293</v>
      </c>
      <c r="C930" s="248"/>
      <c r="D930" s="248"/>
      <c r="E930" s="248"/>
      <c r="F930" s="248"/>
      <c r="G930" s="248"/>
      <c r="H930" s="249">
        <f>VLOOKUP($AG930,PriceList,3,FALSE)</f>
        <v>16.5</v>
      </c>
      <c r="I930" s="249"/>
      <c r="J930" s="250"/>
      <c r="K930" s="251"/>
      <c r="L930" s="252"/>
      <c r="M930" s="252"/>
      <c r="N930" s="253"/>
      <c r="O930" s="254"/>
      <c r="P930" s="254"/>
      <c r="Q930" s="255"/>
      <c r="R930" s="255"/>
      <c r="S930" s="254"/>
      <c r="T930" s="254"/>
      <c r="U930" s="255"/>
      <c r="V930" s="255"/>
      <c r="W930" s="254"/>
      <c r="X930" s="254"/>
      <c r="Y930" s="255"/>
      <c r="Z930" s="255"/>
      <c r="AA930" s="254"/>
      <c r="AB930" s="254"/>
      <c r="AC930" s="256">
        <f>(SUM(O930:AB930))*H930</f>
        <v>0</v>
      </c>
      <c r="AD930" s="257"/>
      <c r="AE930" s="257"/>
      <c r="AF930" s="70"/>
      <c r="AG930" s="77" t="s">
        <v>600</v>
      </c>
      <c r="AJ930" s="149" t="b">
        <f>OR(ISERROR(AC930),ISERROR(H930))</f>
        <v>0</v>
      </c>
    </row>
    <row r="931" spans="1:36" ht="7" customHeight="1">
      <c r="A931" s="7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70"/>
      <c r="AD931" s="50"/>
      <c r="AE931" s="50"/>
      <c r="AF931" s="70"/>
    </row>
    <row r="932" spans="1:36" ht="45" customHeight="1">
      <c r="A932" s="73"/>
      <c r="B932" s="248" t="s">
        <v>294</v>
      </c>
      <c r="C932" s="248"/>
      <c r="D932" s="248"/>
      <c r="E932" s="248"/>
      <c r="F932" s="248"/>
      <c r="G932" s="248"/>
      <c r="H932" s="249">
        <f>VLOOKUP($AG932,PriceList,3,FALSE)</f>
        <v>16.5</v>
      </c>
      <c r="I932" s="249"/>
      <c r="J932" s="250"/>
      <c r="K932" s="251"/>
      <c r="L932" s="252"/>
      <c r="M932" s="252"/>
      <c r="N932" s="253"/>
      <c r="O932" s="254"/>
      <c r="P932" s="254"/>
      <c r="Q932" s="255"/>
      <c r="R932" s="255"/>
      <c r="S932" s="254"/>
      <c r="T932" s="254"/>
      <c r="U932" s="255"/>
      <c r="V932" s="255"/>
      <c r="W932" s="254"/>
      <c r="X932" s="254"/>
      <c r="Y932" s="255"/>
      <c r="Z932" s="255"/>
      <c r="AA932" s="254"/>
      <c r="AB932" s="254"/>
      <c r="AC932" s="256">
        <f>(SUM(O932:AB932))*H932</f>
        <v>0</v>
      </c>
      <c r="AD932" s="257"/>
      <c r="AE932" s="257"/>
      <c r="AF932" s="70"/>
      <c r="AG932" s="77" t="s">
        <v>603</v>
      </c>
      <c r="AJ932" s="149" t="b">
        <f>OR(ISERROR(AC932),ISERROR(H932))</f>
        <v>0</v>
      </c>
    </row>
    <row r="933" spans="1:36" ht="7" customHeight="1">
      <c r="A933" s="7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70"/>
      <c r="AD933" s="50"/>
      <c r="AE933" s="50"/>
      <c r="AF933" s="70"/>
    </row>
    <row r="934" spans="1:36" ht="30" customHeight="1">
      <c r="A934" s="73"/>
      <c r="B934" s="248" t="s">
        <v>301</v>
      </c>
      <c r="C934" s="248"/>
      <c r="D934" s="248"/>
      <c r="E934" s="248"/>
      <c r="F934" s="248"/>
      <c r="G934" s="248"/>
      <c r="H934" s="249">
        <f>VLOOKUP($AG934,PriceList,3,FALSE)</f>
        <v>3.95</v>
      </c>
      <c r="I934" s="249"/>
      <c r="J934" s="250"/>
      <c r="K934" s="251"/>
      <c r="L934" s="252"/>
      <c r="M934" s="252"/>
      <c r="N934" s="253"/>
      <c r="O934" s="254"/>
      <c r="P934" s="254"/>
      <c r="Q934" s="255"/>
      <c r="R934" s="255"/>
      <c r="S934" s="254"/>
      <c r="T934" s="254"/>
      <c r="U934" s="255"/>
      <c r="V934" s="255"/>
      <c r="W934" s="254"/>
      <c r="X934" s="254"/>
      <c r="Y934" s="255"/>
      <c r="Z934" s="255"/>
      <c r="AA934" s="254"/>
      <c r="AB934" s="254"/>
      <c r="AC934" s="256">
        <f>(SUM(O934:AB934))*H934</f>
        <v>0</v>
      </c>
      <c r="AD934" s="257"/>
      <c r="AE934" s="257"/>
      <c r="AF934" s="70"/>
      <c r="AG934" s="77" t="s">
        <v>589</v>
      </c>
      <c r="AJ934" s="149" t="b">
        <f>OR(ISERROR(AC934),ISERROR(H934))</f>
        <v>0</v>
      </c>
    </row>
    <row r="935" spans="1:36" ht="7" customHeight="1">
      <c r="A935" s="7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70"/>
      <c r="AD935" s="50"/>
      <c r="AE935" s="50"/>
      <c r="AF935" s="70"/>
    </row>
    <row r="936" spans="1:36" ht="50.15" customHeight="1">
      <c r="A936" s="73"/>
      <c r="B936" s="248" t="s">
        <v>302</v>
      </c>
      <c r="C936" s="248"/>
      <c r="D936" s="248"/>
      <c r="E936" s="248"/>
      <c r="F936" s="248"/>
      <c r="G936" s="248"/>
      <c r="H936" s="249">
        <f>VLOOKUP($AG936,PriceList,3,FALSE)</f>
        <v>16.5</v>
      </c>
      <c r="I936" s="249"/>
      <c r="J936" s="250"/>
      <c r="K936" s="251"/>
      <c r="L936" s="252"/>
      <c r="M936" s="252"/>
      <c r="N936" s="253"/>
      <c r="O936" s="254"/>
      <c r="P936" s="254"/>
      <c r="Q936" s="255"/>
      <c r="R936" s="255"/>
      <c r="S936" s="254"/>
      <c r="T936" s="254"/>
      <c r="U936" s="255"/>
      <c r="V936" s="255"/>
      <c r="W936" s="254"/>
      <c r="X936" s="254"/>
      <c r="Y936" s="255"/>
      <c r="Z936" s="255"/>
      <c r="AA936" s="254"/>
      <c r="AB936" s="254"/>
      <c r="AC936" s="256">
        <f>(SUM(O936:AB936))*H936</f>
        <v>0</v>
      </c>
      <c r="AD936" s="257"/>
      <c r="AE936" s="257"/>
      <c r="AF936" s="70"/>
      <c r="AG936" s="77" t="s">
        <v>588</v>
      </c>
      <c r="AJ936" s="149" t="b">
        <f>OR(ISERROR(AC936),ISERROR(H936))</f>
        <v>0</v>
      </c>
    </row>
    <row r="937" spans="1:36" ht="7" customHeight="1">
      <c r="A937" s="7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70"/>
      <c r="AD937" s="50"/>
      <c r="AE937" s="50"/>
      <c r="AF937" s="70"/>
    </row>
    <row r="938" spans="1:36" ht="30" customHeight="1">
      <c r="A938" s="73"/>
      <c r="B938" s="248" t="s">
        <v>303</v>
      </c>
      <c r="C938" s="248"/>
      <c r="D938" s="248"/>
      <c r="E938" s="248"/>
      <c r="F938" s="248"/>
      <c r="G938" s="248"/>
      <c r="H938" s="249">
        <f>VLOOKUP($AG938,PriceList,3,FALSE)</f>
        <v>9.5</v>
      </c>
      <c r="I938" s="249"/>
      <c r="J938" s="250"/>
      <c r="K938" s="251"/>
      <c r="L938" s="252"/>
      <c r="M938" s="252"/>
      <c r="N938" s="253"/>
      <c r="O938" s="254"/>
      <c r="P938" s="254"/>
      <c r="Q938" s="255"/>
      <c r="R938" s="255"/>
      <c r="S938" s="254"/>
      <c r="T938" s="254"/>
      <c r="U938" s="255"/>
      <c r="V938" s="255"/>
      <c r="W938" s="254"/>
      <c r="X938" s="254"/>
      <c r="Y938" s="255"/>
      <c r="Z938" s="255"/>
      <c r="AA938" s="254"/>
      <c r="AB938" s="254"/>
      <c r="AC938" s="256">
        <f>(SUM(O938:AB938))*H938</f>
        <v>0</v>
      </c>
      <c r="AD938" s="257"/>
      <c r="AE938" s="257"/>
      <c r="AF938" s="70"/>
      <c r="AG938" s="77" t="s">
        <v>599</v>
      </c>
      <c r="AJ938" s="149" t="b">
        <f>OR(ISERROR(AC938),ISERROR(H938))</f>
        <v>0</v>
      </c>
    </row>
    <row r="939" spans="1:36" ht="7" customHeight="1">
      <c r="A939" s="7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70"/>
      <c r="AD939" s="50"/>
      <c r="AE939" s="50"/>
      <c r="AF939" s="70"/>
    </row>
    <row r="940" spans="1:36" ht="45" customHeight="1">
      <c r="A940" s="73"/>
      <c r="B940" s="248" t="s">
        <v>304</v>
      </c>
      <c r="C940" s="248"/>
      <c r="D940" s="248"/>
      <c r="E940" s="248"/>
      <c r="F940" s="248"/>
      <c r="G940" s="248"/>
      <c r="H940" s="249">
        <f>VLOOKUP($AG940,PriceList,3,FALSE)</f>
        <v>9.5</v>
      </c>
      <c r="I940" s="249"/>
      <c r="J940" s="250"/>
      <c r="K940" s="251"/>
      <c r="L940" s="252"/>
      <c r="M940" s="252"/>
      <c r="N940" s="253"/>
      <c r="O940" s="254"/>
      <c r="P940" s="254"/>
      <c r="Q940" s="255"/>
      <c r="R940" s="255"/>
      <c r="S940" s="254"/>
      <c r="T940" s="254"/>
      <c r="U940" s="255"/>
      <c r="V940" s="255"/>
      <c r="W940" s="254"/>
      <c r="X940" s="254"/>
      <c r="Y940" s="255"/>
      <c r="Z940" s="255"/>
      <c r="AA940" s="254"/>
      <c r="AB940" s="254"/>
      <c r="AC940" s="256">
        <f>(SUM(O940:AB940))*H940</f>
        <v>0</v>
      </c>
      <c r="AD940" s="257"/>
      <c r="AE940" s="257"/>
      <c r="AF940" s="70"/>
      <c r="AG940" s="77" t="s">
        <v>590</v>
      </c>
      <c r="AJ940" s="149" t="b">
        <f>OR(ISERROR(AC940),ISERROR(H940))</f>
        <v>0</v>
      </c>
    </row>
    <row r="941" spans="1:36" ht="10" customHeight="1">
      <c r="A941" s="73"/>
      <c r="B941" s="9"/>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c r="AF941" s="70"/>
    </row>
    <row r="942" spans="1:36" ht="20.149999999999999" customHeight="1">
      <c r="A942" s="339">
        <f>A892+1</f>
        <v>18</v>
      </c>
      <c r="B942" s="339"/>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c r="AA942" s="93"/>
      <c r="AB942" s="93"/>
      <c r="AC942" s="93"/>
      <c r="AD942" s="94"/>
      <c r="AE942" s="7"/>
      <c r="AF942" s="7"/>
    </row>
    <row r="943" spans="1:36" ht="10" customHeight="1" thickBot="1">
      <c r="A943" s="73"/>
      <c r="B943" s="9"/>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c r="AF943" s="70"/>
    </row>
    <row r="944" spans="1:36" ht="25" customHeight="1" thickBot="1">
      <c r="A944" s="70"/>
      <c r="B944" s="332" t="s">
        <v>305</v>
      </c>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3"/>
      <c r="AD944" s="333"/>
      <c r="AE944" s="334"/>
      <c r="AF944" s="70"/>
    </row>
    <row r="945" spans="1:36" ht="7" customHeight="1">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row>
    <row r="946" spans="1:36" ht="20.149999999999999" customHeight="1">
      <c r="A946" s="70"/>
      <c r="B946" s="70"/>
      <c r="C946" s="46"/>
      <c r="D946" s="46"/>
      <c r="E946" s="46"/>
      <c r="F946" s="46"/>
      <c r="G946" s="46"/>
      <c r="H946" s="46"/>
      <c r="I946" s="46"/>
      <c r="J946" s="46"/>
      <c r="K946" s="46"/>
      <c r="L946" s="46"/>
      <c r="M946" s="46"/>
      <c r="N946" s="46"/>
      <c r="O946" s="344" t="s">
        <v>256</v>
      </c>
      <c r="P946" s="344"/>
      <c r="Q946" s="344"/>
      <c r="R946" s="344"/>
      <c r="S946" s="344"/>
      <c r="T946" s="344"/>
      <c r="U946" s="344"/>
      <c r="V946" s="344"/>
      <c r="W946" s="344"/>
      <c r="X946" s="344"/>
      <c r="Y946" s="344"/>
      <c r="Z946" s="344"/>
      <c r="AA946" s="344"/>
      <c r="AB946" s="344"/>
      <c r="AC946" s="47"/>
      <c r="AD946" s="47"/>
      <c r="AE946" s="47"/>
      <c r="AF946" s="70"/>
    </row>
    <row r="947" spans="1:36" ht="20.149999999999999" customHeight="1">
      <c r="A947" s="70"/>
      <c r="B947" s="345"/>
      <c r="C947" s="345"/>
      <c r="D947" s="345"/>
      <c r="E947" s="345"/>
      <c r="F947" s="345"/>
      <c r="G947" s="345"/>
      <c r="H947" s="70"/>
      <c r="I947" s="48"/>
      <c r="J947" s="48"/>
      <c r="K947" s="70"/>
      <c r="L947" s="48"/>
      <c r="M947" s="48"/>
      <c r="N947" s="48"/>
      <c r="O947" s="350" t="s">
        <v>249</v>
      </c>
      <c r="P947" s="350"/>
      <c r="Q947" s="351" t="s">
        <v>250</v>
      </c>
      <c r="R947" s="351"/>
      <c r="S947" s="352" t="s">
        <v>251</v>
      </c>
      <c r="T947" s="352"/>
      <c r="U947" s="351" t="s">
        <v>252</v>
      </c>
      <c r="V947" s="351"/>
      <c r="W947" s="352" t="s">
        <v>253</v>
      </c>
      <c r="X947" s="352"/>
      <c r="Y947" s="351" t="s">
        <v>254</v>
      </c>
      <c r="Z947" s="351"/>
      <c r="AA947" s="352" t="s">
        <v>255</v>
      </c>
      <c r="AB947" s="352"/>
      <c r="AC947" s="70"/>
      <c r="AD947" s="49"/>
      <c r="AE947" s="49"/>
      <c r="AF947" s="70"/>
    </row>
    <row r="948" spans="1:36" ht="20.149999999999999" customHeight="1">
      <c r="A948" s="73"/>
      <c r="B948" s="345"/>
      <c r="C948" s="345"/>
      <c r="D948" s="345"/>
      <c r="E948" s="345"/>
      <c r="F948" s="345"/>
      <c r="G948" s="345"/>
      <c r="H948" s="48"/>
      <c r="I948" s="48"/>
      <c r="J948" s="48"/>
      <c r="K948" s="48"/>
      <c r="L948" s="48"/>
      <c r="M948" s="48"/>
      <c r="N948" s="48"/>
      <c r="O948" s="346"/>
      <c r="P948" s="346"/>
      <c r="Q948" s="347"/>
      <c r="R948" s="347"/>
      <c r="S948" s="348"/>
      <c r="T948" s="349"/>
      <c r="U948" s="347"/>
      <c r="V948" s="347"/>
      <c r="W948" s="348"/>
      <c r="X948" s="349"/>
      <c r="Y948" s="347"/>
      <c r="Z948" s="347"/>
      <c r="AA948" s="348"/>
      <c r="AB948" s="349"/>
      <c r="AC948" s="49"/>
      <c r="AD948" s="49"/>
      <c r="AE948" s="49"/>
      <c r="AF948" s="70"/>
    </row>
    <row r="949" spans="1:36" ht="7" customHeight="1">
      <c r="A949" s="7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70"/>
      <c r="AD949" s="50"/>
      <c r="AE949" s="50"/>
      <c r="AF949" s="70"/>
    </row>
    <row r="950" spans="1:36" ht="20.149999999999999" customHeight="1">
      <c r="A950" s="73"/>
      <c r="B950" s="340" t="s">
        <v>100</v>
      </c>
      <c r="C950" s="340"/>
      <c r="D950" s="340"/>
      <c r="E950" s="340"/>
      <c r="F950" s="340"/>
      <c r="G950" s="340"/>
      <c r="H950" s="341" t="s">
        <v>101</v>
      </c>
      <c r="I950" s="341"/>
      <c r="J950" s="341"/>
      <c r="K950" s="341" t="s">
        <v>186</v>
      </c>
      <c r="L950" s="341"/>
      <c r="M950" s="341"/>
      <c r="N950" s="341"/>
      <c r="O950" s="342" t="s">
        <v>260</v>
      </c>
      <c r="P950" s="342"/>
      <c r="Q950" s="342"/>
      <c r="R950" s="342"/>
      <c r="S950" s="342"/>
      <c r="T950" s="342"/>
      <c r="U950" s="342"/>
      <c r="V950" s="342"/>
      <c r="W950" s="342"/>
      <c r="X950" s="342"/>
      <c r="Y950" s="342"/>
      <c r="Z950" s="342"/>
      <c r="AA950" s="342"/>
      <c r="AB950" s="342"/>
      <c r="AC950" s="343" t="s">
        <v>189</v>
      </c>
      <c r="AD950" s="343"/>
      <c r="AE950" s="343"/>
      <c r="AF950" s="70"/>
    </row>
    <row r="951" spans="1:36" ht="7" customHeight="1">
      <c r="A951" s="7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70"/>
      <c r="AD951" s="50"/>
      <c r="AE951" s="50"/>
      <c r="AF951" s="70"/>
    </row>
    <row r="952" spans="1:36" ht="50.15" customHeight="1">
      <c r="A952" s="73"/>
      <c r="B952" s="248" t="s">
        <v>306</v>
      </c>
      <c r="C952" s="248"/>
      <c r="D952" s="248"/>
      <c r="E952" s="248"/>
      <c r="F952" s="248"/>
      <c r="G952" s="248"/>
      <c r="H952" s="249">
        <f>VLOOKUP($AG952,PriceList,3,FALSE)</f>
        <v>39.950000000000003</v>
      </c>
      <c r="I952" s="249"/>
      <c r="J952" s="250"/>
      <c r="K952" s="251"/>
      <c r="L952" s="252"/>
      <c r="M952" s="252"/>
      <c r="N952" s="253"/>
      <c r="O952" s="254"/>
      <c r="P952" s="254"/>
      <c r="Q952" s="255"/>
      <c r="R952" s="255"/>
      <c r="S952" s="254"/>
      <c r="T952" s="254"/>
      <c r="U952" s="255"/>
      <c r="V952" s="255"/>
      <c r="W952" s="254"/>
      <c r="X952" s="254"/>
      <c r="Y952" s="255"/>
      <c r="Z952" s="255"/>
      <c r="AA952" s="254"/>
      <c r="AB952" s="254"/>
      <c r="AC952" s="256">
        <f>(SUM(O952:AB952))*H952</f>
        <v>0</v>
      </c>
      <c r="AD952" s="257"/>
      <c r="AE952" s="257"/>
      <c r="AF952" s="70"/>
      <c r="AG952" s="77" t="s">
        <v>606</v>
      </c>
      <c r="AJ952" s="149" t="b">
        <f>OR(ISERROR(AC952),ISERROR(H952))</f>
        <v>0</v>
      </c>
    </row>
    <row r="953" spans="1:36" ht="7" customHeight="1">
      <c r="A953" s="7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70"/>
      <c r="AD953" s="50"/>
      <c r="AE953" s="50"/>
      <c r="AF953" s="70"/>
    </row>
    <row r="954" spans="1:36" ht="50.15" customHeight="1">
      <c r="A954" s="73"/>
      <c r="B954" s="248" t="s">
        <v>307</v>
      </c>
      <c r="C954" s="248"/>
      <c r="D954" s="248"/>
      <c r="E954" s="248"/>
      <c r="F954" s="248"/>
      <c r="G954" s="248"/>
      <c r="H954" s="249">
        <f>VLOOKUP($AG954,PriceList,3,FALSE)</f>
        <v>39.950000000000003</v>
      </c>
      <c r="I954" s="249"/>
      <c r="J954" s="250"/>
      <c r="K954" s="251"/>
      <c r="L954" s="252"/>
      <c r="M954" s="252"/>
      <c r="N954" s="253"/>
      <c r="O954" s="254"/>
      <c r="P954" s="254"/>
      <c r="Q954" s="255"/>
      <c r="R954" s="255"/>
      <c r="S954" s="254"/>
      <c r="T954" s="254"/>
      <c r="U954" s="255"/>
      <c r="V954" s="255"/>
      <c r="W954" s="254"/>
      <c r="X954" s="254"/>
      <c r="Y954" s="255"/>
      <c r="Z954" s="255"/>
      <c r="AA954" s="254"/>
      <c r="AB954" s="254"/>
      <c r="AC954" s="256">
        <f>(SUM(O954:AB954))*H954</f>
        <v>0</v>
      </c>
      <c r="AD954" s="257"/>
      <c r="AE954" s="257"/>
      <c r="AF954" s="70"/>
      <c r="AG954" s="77" t="s">
        <v>605</v>
      </c>
      <c r="AJ954" s="149" t="b">
        <f>OR(ISERROR(AC954),ISERROR(H954))</f>
        <v>0</v>
      </c>
    </row>
    <row r="955" spans="1:36" ht="7" customHeight="1">
      <c r="A955" s="7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70"/>
      <c r="AD955" s="50"/>
      <c r="AE955" s="50"/>
      <c r="AF955" s="70"/>
    </row>
    <row r="956" spans="1:36" ht="30" customHeight="1">
      <c r="A956" s="73"/>
      <c r="B956" s="248" t="s">
        <v>705</v>
      </c>
      <c r="C956" s="248"/>
      <c r="D956" s="248"/>
      <c r="E956" s="248"/>
      <c r="F956" s="248"/>
      <c r="G956" s="248"/>
      <c r="H956" s="249">
        <f>VLOOKUP($AG956,PriceList,3,FALSE)</f>
        <v>26.95</v>
      </c>
      <c r="I956" s="249"/>
      <c r="J956" s="250"/>
      <c r="K956" s="251"/>
      <c r="L956" s="252"/>
      <c r="M956" s="252"/>
      <c r="N956" s="253"/>
      <c r="O956" s="254"/>
      <c r="P956" s="254"/>
      <c r="Q956" s="255"/>
      <c r="R956" s="255"/>
      <c r="S956" s="254"/>
      <c r="T956" s="254"/>
      <c r="U956" s="255"/>
      <c r="V956" s="255"/>
      <c r="W956" s="254"/>
      <c r="X956" s="254"/>
      <c r="Y956" s="255"/>
      <c r="Z956" s="255"/>
      <c r="AA956" s="254"/>
      <c r="AB956" s="254"/>
      <c r="AC956" s="256">
        <f>(SUM(O956:AB956))*H956</f>
        <v>0</v>
      </c>
      <c r="AD956" s="257"/>
      <c r="AE956" s="257"/>
      <c r="AF956" s="70"/>
      <c r="AG956" s="77" t="s">
        <v>604</v>
      </c>
      <c r="AJ956" s="149" t="b">
        <f>OR(ISERROR(AC956),ISERROR(H956))</f>
        <v>0</v>
      </c>
    </row>
    <row r="957" spans="1:36" ht="7" customHeight="1">
      <c r="A957" s="7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70"/>
      <c r="AD957" s="50"/>
      <c r="AE957" s="50"/>
      <c r="AF957" s="70"/>
    </row>
    <row r="958" spans="1:36" ht="30" customHeight="1">
      <c r="A958" s="73"/>
      <c r="B958" s="248" t="s">
        <v>751</v>
      </c>
      <c r="C958" s="248"/>
      <c r="D958" s="248"/>
      <c r="E958" s="248"/>
      <c r="F958" s="248"/>
      <c r="G958" s="248"/>
      <c r="H958" s="249">
        <f>VLOOKUP($AG958,PriceList,3,FALSE)</f>
        <v>17.95</v>
      </c>
      <c r="I958" s="249"/>
      <c r="J958" s="250"/>
      <c r="K958" s="251"/>
      <c r="L958" s="252"/>
      <c r="M958" s="252"/>
      <c r="N958" s="253"/>
      <c r="O958" s="254"/>
      <c r="P958" s="254"/>
      <c r="Q958" s="255"/>
      <c r="R958" s="255"/>
      <c r="S958" s="254"/>
      <c r="T958" s="254"/>
      <c r="U958" s="255"/>
      <c r="V958" s="255"/>
      <c r="W958" s="254"/>
      <c r="X958" s="254"/>
      <c r="Y958" s="255"/>
      <c r="Z958" s="255"/>
      <c r="AA958" s="254"/>
      <c r="AB958" s="254"/>
      <c r="AC958" s="256">
        <f>(SUM(O958:AB958))*H958</f>
        <v>0</v>
      </c>
      <c r="AD958" s="257"/>
      <c r="AE958" s="257"/>
      <c r="AF958" s="70"/>
      <c r="AG958" s="77" t="s">
        <v>641</v>
      </c>
      <c r="AJ958" s="149" t="b">
        <f>OR(ISERROR(AC958),ISERROR(H958))</f>
        <v>0</v>
      </c>
    </row>
    <row r="959" spans="1:36" ht="7" customHeight="1">
      <c r="A959" s="7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70"/>
      <c r="AD959" s="50"/>
      <c r="AE959" s="50"/>
      <c r="AF959" s="70"/>
    </row>
    <row r="960" spans="1:36" ht="50.15" customHeight="1">
      <c r="A960" s="73"/>
      <c r="B960" s="248" t="s">
        <v>706</v>
      </c>
      <c r="C960" s="248"/>
      <c r="D960" s="248"/>
      <c r="E960" s="248"/>
      <c r="F960" s="248"/>
      <c r="G960" s="248"/>
      <c r="H960" s="249">
        <f>VLOOKUP($AG960,PriceList,3,FALSE)</f>
        <v>7.95</v>
      </c>
      <c r="I960" s="249"/>
      <c r="J960" s="250"/>
      <c r="K960" s="251"/>
      <c r="L960" s="252"/>
      <c r="M960" s="252"/>
      <c r="N960" s="253"/>
      <c r="O960" s="254"/>
      <c r="P960" s="254"/>
      <c r="Q960" s="255"/>
      <c r="R960" s="255"/>
      <c r="S960" s="254"/>
      <c r="T960" s="254"/>
      <c r="U960" s="255"/>
      <c r="V960" s="255"/>
      <c r="W960" s="254"/>
      <c r="X960" s="254"/>
      <c r="Y960" s="255"/>
      <c r="Z960" s="255"/>
      <c r="AA960" s="254"/>
      <c r="AB960" s="254"/>
      <c r="AC960" s="256">
        <f>(SUM(O960:AB960))*H960</f>
        <v>0</v>
      </c>
      <c r="AD960" s="257"/>
      <c r="AE960" s="257"/>
      <c r="AF960" s="70"/>
      <c r="AG960" s="77" t="s">
        <v>608</v>
      </c>
      <c r="AJ960" s="149" t="b">
        <f>OR(ISERROR(AC960),ISERROR(H960))</f>
        <v>0</v>
      </c>
    </row>
    <row r="961" spans="1:36" ht="7" customHeight="1">
      <c r="A961" s="7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70"/>
      <c r="AD961" s="50"/>
      <c r="AE961" s="50"/>
      <c r="AF961" s="70"/>
    </row>
    <row r="962" spans="1:36" ht="50.15" customHeight="1">
      <c r="A962" s="73"/>
      <c r="B962" s="248" t="s">
        <v>707</v>
      </c>
      <c r="C962" s="248"/>
      <c r="D962" s="248"/>
      <c r="E962" s="248"/>
      <c r="F962" s="248"/>
      <c r="G962" s="248"/>
      <c r="H962" s="249">
        <f>VLOOKUP($AG962,PriceList,3,FALSE)</f>
        <v>6.5</v>
      </c>
      <c r="I962" s="249"/>
      <c r="J962" s="250"/>
      <c r="K962" s="251"/>
      <c r="L962" s="252"/>
      <c r="M962" s="252"/>
      <c r="N962" s="253"/>
      <c r="O962" s="254"/>
      <c r="P962" s="254"/>
      <c r="Q962" s="255"/>
      <c r="R962" s="255"/>
      <c r="S962" s="254"/>
      <c r="T962" s="254"/>
      <c r="U962" s="255"/>
      <c r="V962" s="255"/>
      <c r="W962" s="254"/>
      <c r="X962" s="254"/>
      <c r="Y962" s="255"/>
      <c r="Z962" s="255"/>
      <c r="AA962" s="254"/>
      <c r="AB962" s="254"/>
      <c r="AC962" s="256">
        <f>(SUM(O962:AB962))*H962</f>
        <v>0</v>
      </c>
      <c r="AD962" s="257"/>
      <c r="AE962" s="257"/>
      <c r="AF962" s="70"/>
      <c r="AG962" s="77" t="s">
        <v>607</v>
      </c>
      <c r="AJ962" s="149" t="b">
        <f>OR(ISERROR(AC962),ISERROR(H962))</f>
        <v>0</v>
      </c>
    </row>
    <row r="963" spans="1:36" ht="7" customHeight="1">
      <c r="A963" s="7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70"/>
      <c r="AD963" s="50"/>
      <c r="AE963" s="50"/>
      <c r="AF963" s="70"/>
    </row>
    <row r="964" spans="1:36" ht="50.15" customHeight="1">
      <c r="A964" s="73"/>
      <c r="B964" s="248" t="s">
        <v>308</v>
      </c>
      <c r="C964" s="248"/>
      <c r="D964" s="248"/>
      <c r="E964" s="248"/>
      <c r="F964" s="248"/>
      <c r="G964" s="248"/>
      <c r="H964" s="249">
        <f>VLOOKUP($AG964,PriceList,3,FALSE)</f>
        <v>14.95</v>
      </c>
      <c r="I964" s="249"/>
      <c r="J964" s="250"/>
      <c r="K964" s="251"/>
      <c r="L964" s="252"/>
      <c r="M964" s="252"/>
      <c r="N964" s="253"/>
      <c r="O964" s="254"/>
      <c r="P964" s="254"/>
      <c r="Q964" s="255"/>
      <c r="R964" s="255"/>
      <c r="S964" s="254"/>
      <c r="T964" s="254"/>
      <c r="U964" s="255"/>
      <c r="V964" s="255"/>
      <c r="W964" s="254"/>
      <c r="X964" s="254"/>
      <c r="Y964" s="255"/>
      <c r="Z964" s="255"/>
      <c r="AA964" s="254"/>
      <c r="AB964" s="254"/>
      <c r="AC964" s="256">
        <f>(SUM(O964:AB964))*H964</f>
        <v>0</v>
      </c>
      <c r="AD964" s="257"/>
      <c r="AE964" s="257"/>
      <c r="AF964" s="70"/>
      <c r="AG964" s="77" t="s">
        <v>625</v>
      </c>
      <c r="AJ964" s="149" t="b">
        <f>OR(ISERROR(AC964),ISERROR(H964))</f>
        <v>0</v>
      </c>
    </row>
    <row r="965" spans="1:36" ht="7" customHeight="1">
      <c r="A965" s="7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70"/>
      <c r="AD965" s="50"/>
      <c r="AE965" s="50"/>
      <c r="AF965" s="70"/>
    </row>
    <row r="966" spans="1:36" ht="30" customHeight="1">
      <c r="A966" s="73"/>
      <c r="B966" s="248" t="s">
        <v>309</v>
      </c>
      <c r="C966" s="248"/>
      <c r="D966" s="248"/>
      <c r="E966" s="248"/>
      <c r="F966" s="248"/>
      <c r="G966" s="248"/>
      <c r="H966" s="249">
        <f>VLOOKUP($AG966,PriceList,3,FALSE)</f>
        <v>3.95</v>
      </c>
      <c r="I966" s="249"/>
      <c r="J966" s="250"/>
      <c r="K966" s="251"/>
      <c r="L966" s="252"/>
      <c r="M966" s="252"/>
      <c r="N966" s="253"/>
      <c r="O966" s="254"/>
      <c r="P966" s="254"/>
      <c r="Q966" s="255"/>
      <c r="R966" s="255"/>
      <c r="S966" s="254"/>
      <c r="T966" s="254"/>
      <c r="U966" s="255"/>
      <c r="V966" s="255"/>
      <c r="W966" s="254"/>
      <c r="X966" s="254"/>
      <c r="Y966" s="255"/>
      <c r="Z966" s="255"/>
      <c r="AA966" s="254"/>
      <c r="AB966" s="254"/>
      <c r="AC966" s="256">
        <f>(SUM(O966:AB966))*H966</f>
        <v>0</v>
      </c>
      <c r="AD966" s="257"/>
      <c r="AE966" s="257"/>
      <c r="AF966" s="70"/>
      <c r="AG966" s="77" t="s">
        <v>620</v>
      </c>
      <c r="AJ966" s="149" t="b">
        <f>OR(ISERROR(AC966),ISERROR(H966))</f>
        <v>0</v>
      </c>
    </row>
    <row r="967" spans="1:36" ht="7" customHeight="1">
      <c r="A967" s="7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70"/>
      <c r="AD967" s="50"/>
      <c r="AE967" s="50"/>
      <c r="AF967" s="70"/>
    </row>
    <row r="968" spans="1:36" ht="30" customHeight="1">
      <c r="A968" s="73"/>
      <c r="B968" s="248" t="s">
        <v>321</v>
      </c>
      <c r="C968" s="248"/>
      <c r="D968" s="248"/>
      <c r="E968" s="248"/>
      <c r="F968" s="248"/>
      <c r="G968" s="248"/>
      <c r="H968" s="249">
        <f>VLOOKUP($AG968,PriceList,3,FALSE)</f>
        <v>3.95</v>
      </c>
      <c r="I968" s="249"/>
      <c r="J968" s="250"/>
      <c r="K968" s="251"/>
      <c r="L968" s="252"/>
      <c r="M968" s="252"/>
      <c r="N968" s="253"/>
      <c r="O968" s="254"/>
      <c r="P968" s="254"/>
      <c r="Q968" s="255"/>
      <c r="R968" s="255"/>
      <c r="S968" s="254"/>
      <c r="T968" s="254"/>
      <c r="U968" s="255"/>
      <c r="V968" s="255"/>
      <c r="W968" s="254"/>
      <c r="X968" s="254"/>
      <c r="Y968" s="255"/>
      <c r="Z968" s="255"/>
      <c r="AA968" s="254"/>
      <c r="AB968" s="254"/>
      <c r="AC968" s="256">
        <f>(SUM(O968:AB968))*H968</f>
        <v>0</v>
      </c>
      <c r="AD968" s="257"/>
      <c r="AE968" s="257"/>
      <c r="AF968" s="70"/>
      <c r="AG968" s="77" t="s">
        <v>622</v>
      </c>
      <c r="AJ968" s="149" t="b">
        <f>OR(ISERROR(AC968),ISERROR(H968))</f>
        <v>0</v>
      </c>
    </row>
    <row r="969" spans="1:36" ht="7" customHeight="1">
      <c r="A969" s="7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70"/>
      <c r="AD969" s="50"/>
      <c r="AE969" s="50"/>
      <c r="AF969" s="70"/>
    </row>
    <row r="970" spans="1:36" ht="30" customHeight="1">
      <c r="A970" s="73"/>
      <c r="B970" s="248" t="s">
        <v>320</v>
      </c>
      <c r="C970" s="248"/>
      <c r="D970" s="248"/>
      <c r="E970" s="248"/>
      <c r="F970" s="248"/>
      <c r="G970" s="248"/>
      <c r="H970" s="249">
        <f>VLOOKUP($AG970,PriceList,3,FALSE)</f>
        <v>2.95</v>
      </c>
      <c r="I970" s="249"/>
      <c r="J970" s="250"/>
      <c r="K970" s="251"/>
      <c r="L970" s="252"/>
      <c r="M970" s="252"/>
      <c r="N970" s="253"/>
      <c r="O970" s="254"/>
      <c r="P970" s="254"/>
      <c r="Q970" s="255"/>
      <c r="R970" s="255"/>
      <c r="S970" s="254"/>
      <c r="T970" s="254"/>
      <c r="U970" s="255"/>
      <c r="V970" s="255"/>
      <c r="W970" s="254"/>
      <c r="X970" s="254"/>
      <c r="Y970" s="255"/>
      <c r="Z970" s="255"/>
      <c r="AA970" s="254"/>
      <c r="AB970" s="254"/>
      <c r="AC970" s="256">
        <f>(SUM(O970:AB970))*H970</f>
        <v>0</v>
      </c>
      <c r="AD970" s="257"/>
      <c r="AE970" s="257"/>
      <c r="AF970" s="70"/>
      <c r="AG970" s="77" t="s">
        <v>612</v>
      </c>
      <c r="AJ970" s="149" t="b">
        <f>OR(ISERROR(AC970),ISERROR(H970))</f>
        <v>0</v>
      </c>
    </row>
    <row r="971" spans="1:36" ht="7" customHeight="1">
      <c r="A971" s="7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70"/>
      <c r="AD971" s="50"/>
      <c r="AE971" s="50"/>
      <c r="AF971" s="70"/>
    </row>
    <row r="972" spans="1:36" ht="30" customHeight="1">
      <c r="A972" s="73"/>
      <c r="B972" s="248" t="s">
        <v>310</v>
      </c>
      <c r="C972" s="248"/>
      <c r="D972" s="248"/>
      <c r="E972" s="248"/>
      <c r="F972" s="248"/>
      <c r="G972" s="248"/>
      <c r="H972" s="249">
        <f>VLOOKUP($AG972,PriceList,3,FALSE)</f>
        <v>4.5</v>
      </c>
      <c r="I972" s="249"/>
      <c r="J972" s="250"/>
      <c r="K972" s="251"/>
      <c r="L972" s="252"/>
      <c r="M972" s="252"/>
      <c r="N972" s="253"/>
      <c r="O972" s="254"/>
      <c r="P972" s="254"/>
      <c r="Q972" s="255"/>
      <c r="R972" s="255"/>
      <c r="S972" s="254"/>
      <c r="T972" s="254"/>
      <c r="U972" s="255"/>
      <c r="V972" s="255"/>
      <c r="W972" s="254"/>
      <c r="X972" s="254"/>
      <c r="Y972" s="255"/>
      <c r="Z972" s="255"/>
      <c r="AA972" s="254"/>
      <c r="AB972" s="254"/>
      <c r="AC972" s="256">
        <f>(SUM(O972:AB972))*H972</f>
        <v>0</v>
      </c>
      <c r="AD972" s="257"/>
      <c r="AE972" s="257"/>
      <c r="AF972" s="70"/>
      <c r="AG972" s="77" t="s">
        <v>623</v>
      </c>
      <c r="AJ972" s="149" t="b">
        <f>OR(ISERROR(AC972),ISERROR(H972))</f>
        <v>0</v>
      </c>
    </row>
    <row r="973" spans="1:36" ht="7" customHeight="1">
      <c r="A973" s="7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70"/>
      <c r="AD973" s="50"/>
      <c r="AE973" s="50"/>
      <c r="AF973" s="70"/>
    </row>
    <row r="974" spans="1:36" ht="30" customHeight="1">
      <c r="A974" s="73"/>
      <c r="B974" s="248" t="s">
        <v>311</v>
      </c>
      <c r="C974" s="248"/>
      <c r="D974" s="248"/>
      <c r="E974" s="248"/>
      <c r="F974" s="248"/>
      <c r="G974" s="248"/>
      <c r="H974" s="249">
        <f>VLOOKUP($AG974,PriceList,3,FALSE)</f>
        <v>9.9499999999999993</v>
      </c>
      <c r="I974" s="249"/>
      <c r="J974" s="250"/>
      <c r="K974" s="251"/>
      <c r="L974" s="252"/>
      <c r="M974" s="252"/>
      <c r="N974" s="253"/>
      <c r="O974" s="254"/>
      <c r="P974" s="254"/>
      <c r="Q974" s="255"/>
      <c r="R974" s="255"/>
      <c r="S974" s="254"/>
      <c r="T974" s="254"/>
      <c r="U974" s="255"/>
      <c r="V974" s="255"/>
      <c r="W974" s="254"/>
      <c r="X974" s="254"/>
      <c r="Y974" s="255"/>
      <c r="Z974" s="255"/>
      <c r="AA974" s="254"/>
      <c r="AB974" s="254"/>
      <c r="AC974" s="256">
        <f>(SUM(O974:AB974))*H974</f>
        <v>0</v>
      </c>
      <c r="AD974" s="257"/>
      <c r="AE974" s="257"/>
      <c r="AF974" s="70"/>
      <c r="AG974" s="77" t="s">
        <v>609</v>
      </c>
      <c r="AJ974" s="149" t="b">
        <f>OR(ISERROR(AC974),ISERROR(H974))</f>
        <v>0</v>
      </c>
    </row>
    <row r="975" spans="1:36" ht="7" customHeight="1">
      <c r="A975" s="7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70"/>
      <c r="AD975" s="50"/>
      <c r="AE975" s="50"/>
      <c r="AF975" s="70"/>
    </row>
    <row r="976" spans="1:36" ht="30" customHeight="1">
      <c r="A976" s="73"/>
      <c r="B976" s="248" t="s">
        <v>312</v>
      </c>
      <c r="C976" s="248"/>
      <c r="D976" s="248"/>
      <c r="E976" s="248"/>
      <c r="F976" s="248"/>
      <c r="G976" s="248"/>
      <c r="H976" s="249">
        <f>VLOOKUP($AG976,PriceList,3,FALSE)</f>
        <v>4.5</v>
      </c>
      <c r="I976" s="249"/>
      <c r="J976" s="250"/>
      <c r="K976" s="251"/>
      <c r="L976" s="252"/>
      <c r="M976" s="252"/>
      <c r="N976" s="253"/>
      <c r="O976" s="254"/>
      <c r="P976" s="254"/>
      <c r="Q976" s="255"/>
      <c r="R976" s="255"/>
      <c r="S976" s="254"/>
      <c r="T976" s="254"/>
      <c r="U976" s="255"/>
      <c r="V976" s="255"/>
      <c r="W976" s="254"/>
      <c r="X976" s="254"/>
      <c r="Y976" s="255"/>
      <c r="Z976" s="255"/>
      <c r="AA976" s="254"/>
      <c r="AB976" s="254"/>
      <c r="AC976" s="256">
        <f>(SUM(O976:AB976))*H976</f>
        <v>0</v>
      </c>
      <c r="AD976" s="257"/>
      <c r="AE976" s="257"/>
      <c r="AF976" s="70"/>
      <c r="AG976" s="77" t="s">
        <v>610</v>
      </c>
      <c r="AJ976" s="149" t="b">
        <f>OR(ISERROR(AC976),ISERROR(H976))</f>
        <v>0</v>
      </c>
    </row>
    <row r="977" spans="1:36" ht="7" customHeight="1">
      <c r="A977" s="7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70"/>
      <c r="AD977" s="50"/>
      <c r="AE977" s="50"/>
      <c r="AF977" s="70"/>
    </row>
    <row r="978" spans="1:36" ht="30" customHeight="1">
      <c r="A978" s="73"/>
      <c r="B978" s="248" t="s">
        <v>313</v>
      </c>
      <c r="C978" s="248"/>
      <c r="D978" s="248"/>
      <c r="E978" s="248"/>
      <c r="F978" s="248"/>
      <c r="G978" s="248"/>
      <c r="H978" s="249">
        <f>VLOOKUP($AG978,PriceList,3,FALSE)</f>
        <v>4.5</v>
      </c>
      <c r="I978" s="249"/>
      <c r="J978" s="250"/>
      <c r="K978" s="251"/>
      <c r="L978" s="252"/>
      <c r="M978" s="252"/>
      <c r="N978" s="253"/>
      <c r="O978" s="254"/>
      <c r="P978" s="254"/>
      <c r="Q978" s="255"/>
      <c r="R978" s="255"/>
      <c r="S978" s="254"/>
      <c r="T978" s="254"/>
      <c r="U978" s="255"/>
      <c r="V978" s="255"/>
      <c r="W978" s="254"/>
      <c r="X978" s="254"/>
      <c r="Y978" s="255"/>
      <c r="Z978" s="255"/>
      <c r="AA978" s="254"/>
      <c r="AB978" s="254"/>
      <c r="AC978" s="256">
        <f>(SUM(O978:AB978))*H978</f>
        <v>0</v>
      </c>
      <c r="AD978" s="257"/>
      <c r="AE978" s="257"/>
      <c r="AF978" s="70"/>
      <c r="AG978" s="77" t="s">
        <v>611</v>
      </c>
      <c r="AJ978" s="149" t="b">
        <f>OR(ISERROR(AC978),ISERROR(H978))</f>
        <v>0</v>
      </c>
    </row>
    <row r="979" spans="1:36" ht="7" customHeight="1">
      <c r="A979" s="7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70"/>
      <c r="AD979" s="50"/>
      <c r="AE979" s="50"/>
      <c r="AF979" s="70"/>
    </row>
    <row r="980" spans="1:36" ht="30" customHeight="1">
      <c r="A980" s="73"/>
      <c r="B980" s="248" t="s">
        <v>314</v>
      </c>
      <c r="C980" s="248"/>
      <c r="D980" s="248"/>
      <c r="E980" s="248"/>
      <c r="F980" s="248"/>
      <c r="G980" s="248"/>
      <c r="H980" s="249">
        <f>VLOOKUP($AG980,PriceList,3,FALSE)</f>
        <v>9.9499999999999993</v>
      </c>
      <c r="I980" s="249"/>
      <c r="J980" s="250"/>
      <c r="K980" s="251"/>
      <c r="L980" s="252"/>
      <c r="M980" s="252"/>
      <c r="N980" s="253"/>
      <c r="O980" s="254"/>
      <c r="P980" s="254"/>
      <c r="Q980" s="255"/>
      <c r="R980" s="255"/>
      <c r="S980" s="254"/>
      <c r="T980" s="254"/>
      <c r="U980" s="255"/>
      <c r="V980" s="255"/>
      <c r="W980" s="254"/>
      <c r="X980" s="254"/>
      <c r="Y980" s="255"/>
      <c r="Z980" s="255"/>
      <c r="AA980" s="254"/>
      <c r="AB980" s="254"/>
      <c r="AC980" s="256">
        <f>(SUM(O980:AB980))*H980</f>
        <v>0</v>
      </c>
      <c r="AD980" s="257"/>
      <c r="AE980" s="257"/>
      <c r="AF980" s="70"/>
      <c r="AG980" s="77" t="s">
        <v>624</v>
      </c>
      <c r="AJ980" s="149" t="b">
        <f>OR(ISERROR(AC980),ISERROR(H980))</f>
        <v>0</v>
      </c>
    </row>
    <row r="981" spans="1:36" ht="7" customHeight="1">
      <c r="A981" s="7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70"/>
      <c r="AD981" s="50"/>
      <c r="AE981" s="50"/>
      <c r="AF981" s="70"/>
    </row>
    <row r="982" spans="1:36" ht="30" customHeight="1">
      <c r="A982" s="73"/>
      <c r="B982" s="248" t="s">
        <v>317</v>
      </c>
      <c r="C982" s="248"/>
      <c r="D982" s="248"/>
      <c r="E982" s="248"/>
      <c r="F982" s="248"/>
      <c r="G982" s="248"/>
      <c r="H982" s="249">
        <f>VLOOKUP($AG982,PriceList,3,FALSE)</f>
        <v>34.950000000000003</v>
      </c>
      <c r="I982" s="249"/>
      <c r="J982" s="250"/>
      <c r="K982" s="251"/>
      <c r="L982" s="252"/>
      <c r="M982" s="252"/>
      <c r="N982" s="253"/>
      <c r="O982" s="254"/>
      <c r="P982" s="254"/>
      <c r="Q982" s="255"/>
      <c r="R982" s="255"/>
      <c r="S982" s="254"/>
      <c r="T982" s="254"/>
      <c r="U982" s="255"/>
      <c r="V982" s="255"/>
      <c r="W982" s="254"/>
      <c r="X982" s="254"/>
      <c r="Y982" s="255"/>
      <c r="Z982" s="255"/>
      <c r="AA982" s="254"/>
      <c r="AB982" s="254"/>
      <c r="AC982" s="256">
        <f>(SUM(O982:AB982))*H982</f>
        <v>0</v>
      </c>
      <c r="AD982" s="257"/>
      <c r="AE982" s="257"/>
      <c r="AF982" s="70"/>
      <c r="AG982" s="77" t="s">
        <v>628</v>
      </c>
      <c r="AJ982" s="149" t="b">
        <f>OR(ISERROR(AC982),ISERROR(H982))</f>
        <v>0</v>
      </c>
    </row>
    <row r="983" spans="1:36" ht="7" customHeight="1">
      <c r="A983" s="7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70"/>
      <c r="AD983" s="50"/>
      <c r="AE983" s="50"/>
      <c r="AF983" s="70"/>
    </row>
    <row r="984" spans="1:36" ht="50.15" customHeight="1">
      <c r="A984" s="73"/>
      <c r="B984" s="248" t="s">
        <v>752</v>
      </c>
      <c r="C984" s="248"/>
      <c r="D984" s="248"/>
      <c r="E984" s="248"/>
      <c r="F984" s="248"/>
      <c r="G984" s="248"/>
      <c r="H984" s="249">
        <f>VLOOKUP($AG984,PriceList,3,FALSE)</f>
        <v>195</v>
      </c>
      <c r="I984" s="249"/>
      <c r="J984" s="250"/>
      <c r="K984" s="251"/>
      <c r="L984" s="252"/>
      <c r="M984" s="252"/>
      <c r="N984" s="253"/>
      <c r="O984" s="254"/>
      <c r="P984" s="254"/>
      <c r="Q984" s="255"/>
      <c r="R984" s="255"/>
      <c r="S984" s="254"/>
      <c r="T984" s="254"/>
      <c r="U984" s="255"/>
      <c r="V984" s="255"/>
      <c r="W984" s="254"/>
      <c r="X984" s="254"/>
      <c r="Y984" s="255"/>
      <c r="Z984" s="255"/>
      <c r="AA984" s="254"/>
      <c r="AB984" s="254"/>
      <c r="AC984" s="256">
        <f>(SUM(O984:AB984))*H984</f>
        <v>0</v>
      </c>
      <c r="AD984" s="257"/>
      <c r="AE984" s="257"/>
      <c r="AF984" s="70"/>
      <c r="AG984" s="77" t="s">
        <v>629</v>
      </c>
      <c r="AJ984" s="149" t="b">
        <f>OR(ISERROR(AC984),ISERROR(H984))</f>
        <v>0</v>
      </c>
    </row>
    <row r="985" spans="1:36" ht="7" customHeight="1">
      <c r="A985" s="7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70"/>
      <c r="AD985" s="50"/>
      <c r="AE985" s="50"/>
      <c r="AF985" s="70"/>
    </row>
    <row r="986" spans="1:36" ht="35.15" customHeight="1">
      <c r="A986" s="73"/>
      <c r="B986" s="248" t="s">
        <v>318</v>
      </c>
      <c r="C986" s="248"/>
      <c r="D986" s="248"/>
      <c r="E986" s="248"/>
      <c r="F986" s="248"/>
      <c r="G986" s="248"/>
      <c r="H986" s="249">
        <f>VLOOKUP($AG986,PriceList,3,FALSE)</f>
        <v>24.95</v>
      </c>
      <c r="I986" s="249"/>
      <c r="J986" s="250"/>
      <c r="K986" s="251"/>
      <c r="L986" s="252"/>
      <c r="M986" s="252"/>
      <c r="N986" s="253"/>
      <c r="O986" s="254"/>
      <c r="P986" s="254"/>
      <c r="Q986" s="255"/>
      <c r="R986" s="255"/>
      <c r="S986" s="254"/>
      <c r="T986" s="254"/>
      <c r="U986" s="255"/>
      <c r="V986" s="255"/>
      <c r="W986" s="254"/>
      <c r="X986" s="254"/>
      <c r="Y986" s="255"/>
      <c r="Z986" s="255"/>
      <c r="AA986" s="254"/>
      <c r="AB986" s="254"/>
      <c r="AC986" s="256">
        <f>(SUM(O986:AB986))*H986</f>
        <v>0</v>
      </c>
      <c r="AD986" s="257"/>
      <c r="AE986" s="257"/>
      <c r="AF986" s="70"/>
      <c r="AG986" s="77" t="s">
        <v>621</v>
      </c>
      <c r="AJ986" s="149" t="b">
        <f>OR(ISERROR(AC986),ISERROR(H986))</f>
        <v>0</v>
      </c>
    </row>
    <row r="987" spans="1:36" ht="7" customHeight="1">
      <c r="A987" s="7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70"/>
      <c r="AD987" s="50"/>
      <c r="AE987" s="50"/>
      <c r="AF987" s="70"/>
    </row>
    <row r="988" spans="1:36" ht="50.15" customHeight="1">
      <c r="A988" s="73"/>
      <c r="B988" s="248" t="s">
        <v>319</v>
      </c>
      <c r="C988" s="248"/>
      <c r="D988" s="248"/>
      <c r="E988" s="248"/>
      <c r="F988" s="248"/>
      <c r="G988" s="248"/>
      <c r="H988" s="249">
        <f>VLOOKUP($AG988,PriceList,3,FALSE)</f>
        <v>39.950000000000003</v>
      </c>
      <c r="I988" s="249"/>
      <c r="J988" s="250"/>
      <c r="K988" s="251"/>
      <c r="L988" s="252"/>
      <c r="M988" s="252"/>
      <c r="N988" s="253"/>
      <c r="O988" s="254"/>
      <c r="P988" s="254"/>
      <c r="Q988" s="255"/>
      <c r="R988" s="255"/>
      <c r="S988" s="254"/>
      <c r="T988" s="254"/>
      <c r="U988" s="255"/>
      <c r="V988" s="255"/>
      <c r="W988" s="254"/>
      <c r="X988" s="254"/>
      <c r="Y988" s="255"/>
      <c r="Z988" s="255"/>
      <c r="AA988" s="254"/>
      <c r="AB988" s="254"/>
      <c r="AC988" s="256">
        <f>(SUM(O988:AB988))*H988</f>
        <v>0</v>
      </c>
      <c r="AD988" s="257"/>
      <c r="AE988" s="257"/>
      <c r="AF988" s="70"/>
      <c r="AG988" s="77" t="s">
        <v>630</v>
      </c>
      <c r="AJ988" s="149" t="b">
        <f>OR(ISERROR(AC988),ISERROR(H988))</f>
        <v>0</v>
      </c>
    </row>
    <row r="989" spans="1:36" ht="10" customHeight="1">
      <c r="A989" s="73"/>
      <c r="B989" s="9"/>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c r="AF989" s="70"/>
    </row>
    <row r="990" spans="1:36" ht="20.149999999999999" customHeight="1">
      <c r="A990" s="339">
        <f>A942+1</f>
        <v>19</v>
      </c>
      <c r="B990" s="339"/>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c r="AA990" s="93"/>
      <c r="AB990" s="93"/>
      <c r="AC990" s="93"/>
      <c r="AD990" s="94"/>
      <c r="AE990" s="7"/>
      <c r="AF990" s="7"/>
    </row>
    <row r="991" spans="1:36" ht="10" customHeight="1" thickBot="1">
      <c r="A991" s="73"/>
      <c r="B991" s="9"/>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c r="AF991" s="70"/>
    </row>
    <row r="992" spans="1:36" ht="25" customHeight="1" thickBot="1">
      <c r="A992" s="70"/>
      <c r="B992" s="332" t="s">
        <v>323</v>
      </c>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3"/>
      <c r="AD992" s="333"/>
      <c r="AE992" s="334"/>
      <c r="AF992" s="70"/>
    </row>
    <row r="993" spans="1:41" ht="7" customHeight="1">
      <c r="A993" s="86"/>
      <c r="B993" s="86"/>
      <c r="C993" s="86"/>
      <c r="D993" s="86"/>
      <c r="E993" s="86"/>
      <c r="F993" s="86"/>
      <c r="G993" s="86"/>
      <c r="H993" s="86"/>
      <c r="I993" s="86"/>
      <c r="J993" s="86"/>
      <c r="K993" s="86"/>
      <c r="L993" s="86"/>
      <c r="M993" s="86"/>
      <c r="N993" s="86"/>
      <c r="O993" s="86"/>
      <c r="P993" s="86"/>
      <c r="Q993" s="86"/>
      <c r="R993" s="86"/>
      <c r="S993" s="86"/>
      <c r="T993" s="86"/>
      <c r="U993" s="86"/>
      <c r="V993" s="86"/>
      <c r="W993" s="86"/>
      <c r="X993" s="86"/>
      <c r="Y993" s="86"/>
      <c r="Z993" s="86"/>
      <c r="AA993" s="86"/>
      <c r="AB993" s="86"/>
      <c r="AC993" s="86"/>
      <c r="AD993" s="86"/>
      <c r="AE993" s="86"/>
      <c r="AF993" s="86"/>
      <c r="AH993" s="84"/>
      <c r="AI993" s="84"/>
      <c r="AK993" s="95"/>
      <c r="AL993" s="95"/>
      <c r="AM993" s="95"/>
      <c r="AN993" s="95"/>
      <c r="AO993" s="95"/>
    </row>
    <row r="994" spans="1:41" ht="20.149999999999999" customHeight="1">
      <c r="A994" s="87"/>
      <c r="B994" s="37"/>
      <c r="C994" s="359" t="s">
        <v>753</v>
      </c>
      <c r="D994" s="359"/>
      <c r="E994" s="359"/>
      <c r="F994" s="359"/>
      <c r="G994" s="359"/>
      <c r="H994" s="359"/>
      <c r="I994" s="359"/>
      <c r="J994" s="359"/>
      <c r="K994" s="359"/>
      <c r="L994" s="359"/>
      <c r="M994" s="359"/>
      <c r="N994" s="359"/>
      <c r="O994" s="359"/>
      <c r="P994" s="359"/>
      <c r="Q994" s="359"/>
      <c r="R994" s="359"/>
      <c r="S994" s="359"/>
      <c r="T994" s="359"/>
      <c r="U994" s="359"/>
      <c r="V994" s="359"/>
      <c r="W994" s="359"/>
      <c r="X994" s="359"/>
      <c r="Y994" s="359"/>
      <c r="Z994" s="359"/>
      <c r="AA994" s="359"/>
      <c r="AB994" s="359"/>
      <c r="AC994" s="359"/>
      <c r="AD994" s="359"/>
      <c r="AE994" s="37"/>
      <c r="AF994" s="86"/>
      <c r="AH994" s="84"/>
      <c r="AI994" s="84"/>
      <c r="AK994" s="95"/>
      <c r="AL994" s="95"/>
      <c r="AM994" s="95"/>
      <c r="AN994" s="95"/>
      <c r="AO994" s="95"/>
    </row>
    <row r="995" spans="1:41" ht="7" customHeight="1">
      <c r="A995" s="86"/>
      <c r="B995" s="86"/>
      <c r="C995" s="86"/>
      <c r="D995" s="86"/>
      <c r="E995" s="86"/>
      <c r="F995" s="86"/>
      <c r="G995" s="86"/>
      <c r="H995" s="86"/>
      <c r="I995" s="86"/>
      <c r="J995" s="86"/>
      <c r="K995" s="86"/>
      <c r="L995" s="86"/>
      <c r="M995" s="86"/>
      <c r="N995" s="86"/>
      <c r="O995" s="86"/>
      <c r="P995" s="86"/>
      <c r="Q995" s="86"/>
      <c r="R995" s="86"/>
      <c r="S995" s="86"/>
      <c r="T995" s="86"/>
      <c r="U995" s="86"/>
      <c r="V995" s="86"/>
      <c r="W995" s="86"/>
      <c r="X995" s="86"/>
      <c r="Y995" s="86"/>
      <c r="Z995" s="86"/>
      <c r="AA995" s="86"/>
      <c r="AB995" s="86"/>
      <c r="AC995" s="86"/>
      <c r="AD995" s="86"/>
      <c r="AE995" s="86"/>
      <c r="AF995" s="86"/>
      <c r="AH995" s="84"/>
      <c r="AI995" s="84"/>
      <c r="AK995" s="95"/>
      <c r="AL995" s="95"/>
      <c r="AM995" s="95"/>
      <c r="AN995" s="95"/>
      <c r="AO995" s="95"/>
    </row>
    <row r="996" spans="1:41" ht="7" customHeight="1">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row>
    <row r="997" spans="1:41" ht="20.149999999999999" customHeight="1">
      <c r="A997" s="70"/>
      <c r="B997" s="70"/>
      <c r="C997" s="46"/>
      <c r="D997" s="46"/>
      <c r="E997" s="46"/>
      <c r="F997" s="46"/>
      <c r="G997" s="46"/>
      <c r="H997" s="46"/>
      <c r="I997" s="46"/>
      <c r="J997" s="46"/>
      <c r="K997" s="46"/>
      <c r="L997" s="46"/>
      <c r="M997" s="46"/>
      <c r="N997" s="46"/>
      <c r="O997" s="344" t="s">
        <v>256</v>
      </c>
      <c r="P997" s="344"/>
      <c r="Q997" s="344"/>
      <c r="R997" s="344"/>
      <c r="S997" s="344"/>
      <c r="T997" s="344"/>
      <c r="U997" s="344"/>
      <c r="V997" s="344"/>
      <c r="W997" s="344"/>
      <c r="X997" s="344"/>
      <c r="Y997" s="344"/>
      <c r="Z997" s="344"/>
      <c r="AA997" s="344"/>
      <c r="AB997" s="344"/>
      <c r="AC997" s="47"/>
      <c r="AD997" s="47"/>
      <c r="AE997" s="47"/>
      <c r="AF997" s="70"/>
    </row>
    <row r="998" spans="1:41" ht="20.149999999999999" customHeight="1">
      <c r="A998" s="70"/>
      <c r="B998" s="345"/>
      <c r="C998" s="345"/>
      <c r="D998" s="345"/>
      <c r="E998" s="345"/>
      <c r="F998" s="345"/>
      <c r="G998" s="345"/>
      <c r="H998" s="70"/>
      <c r="I998" s="48"/>
      <c r="J998" s="48"/>
      <c r="K998" s="70"/>
      <c r="L998" s="48"/>
      <c r="M998" s="48"/>
      <c r="N998" s="48"/>
      <c r="O998" s="350" t="s">
        <v>249</v>
      </c>
      <c r="P998" s="350"/>
      <c r="Q998" s="351" t="s">
        <v>250</v>
      </c>
      <c r="R998" s="351"/>
      <c r="S998" s="352" t="s">
        <v>251</v>
      </c>
      <c r="T998" s="352"/>
      <c r="U998" s="351" t="s">
        <v>252</v>
      </c>
      <c r="V998" s="351"/>
      <c r="W998" s="352" t="s">
        <v>253</v>
      </c>
      <c r="X998" s="352"/>
      <c r="Y998" s="351" t="s">
        <v>254</v>
      </c>
      <c r="Z998" s="351"/>
      <c r="AA998" s="352" t="s">
        <v>255</v>
      </c>
      <c r="AB998" s="352"/>
      <c r="AC998" s="70"/>
      <c r="AD998" s="49"/>
      <c r="AE998" s="49"/>
      <c r="AF998" s="70"/>
    </row>
    <row r="999" spans="1:41" ht="20.149999999999999" customHeight="1">
      <c r="A999" s="73"/>
      <c r="B999" s="345"/>
      <c r="C999" s="345"/>
      <c r="D999" s="345"/>
      <c r="E999" s="345"/>
      <c r="F999" s="345"/>
      <c r="G999" s="345"/>
      <c r="H999" s="48"/>
      <c r="I999" s="48"/>
      <c r="J999" s="48"/>
      <c r="K999" s="48"/>
      <c r="L999" s="48"/>
      <c r="M999" s="48"/>
      <c r="N999" s="48"/>
      <c r="O999" s="346"/>
      <c r="P999" s="346"/>
      <c r="Q999" s="347"/>
      <c r="R999" s="347"/>
      <c r="S999" s="348"/>
      <c r="T999" s="349"/>
      <c r="U999" s="347"/>
      <c r="V999" s="347"/>
      <c r="W999" s="348"/>
      <c r="X999" s="349"/>
      <c r="Y999" s="347"/>
      <c r="Z999" s="347"/>
      <c r="AA999" s="348"/>
      <c r="AB999" s="349"/>
      <c r="AC999" s="49"/>
      <c r="AD999" s="49"/>
      <c r="AE999" s="49"/>
      <c r="AF999" s="70"/>
    </row>
    <row r="1000" spans="1:41" ht="7" customHeight="1">
      <c r="A1000" s="7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70"/>
      <c r="AD1000" s="50"/>
      <c r="AE1000" s="50"/>
      <c r="AF1000" s="70"/>
    </row>
    <row r="1001" spans="1:41" ht="20.149999999999999" customHeight="1">
      <c r="A1001" s="73"/>
      <c r="B1001" s="340" t="s">
        <v>100</v>
      </c>
      <c r="C1001" s="340"/>
      <c r="D1001" s="340"/>
      <c r="E1001" s="340"/>
      <c r="F1001" s="340"/>
      <c r="G1001" s="340"/>
      <c r="H1001" s="341" t="s">
        <v>101</v>
      </c>
      <c r="I1001" s="341"/>
      <c r="J1001" s="341"/>
      <c r="K1001" s="341" t="s">
        <v>186</v>
      </c>
      <c r="L1001" s="341"/>
      <c r="M1001" s="341"/>
      <c r="N1001" s="341"/>
      <c r="O1001" s="342" t="s">
        <v>260</v>
      </c>
      <c r="P1001" s="342"/>
      <c r="Q1001" s="342"/>
      <c r="R1001" s="342"/>
      <c r="S1001" s="342"/>
      <c r="T1001" s="342"/>
      <c r="U1001" s="342"/>
      <c r="V1001" s="342"/>
      <c r="W1001" s="342"/>
      <c r="X1001" s="342"/>
      <c r="Y1001" s="342"/>
      <c r="Z1001" s="342"/>
      <c r="AA1001" s="342"/>
      <c r="AB1001" s="342"/>
      <c r="AC1001" s="343" t="s">
        <v>189</v>
      </c>
      <c r="AD1001" s="343"/>
      <c r="AE1001" s="343"/>
      <c r="AF1001" s="70"/>
    </row>
    <row r="1002" spans="1:41" ht="7" customHeight="1">
      <c r="A1002" s="70"/>
      <c r="B1002" s="50"/>
      <c r="C1002" s="50"/>
      <c r="D1002" s="50"/>
      <c r="E1002" s="50"/>
      <c r="F1002" s="50"/>
      <c r="G1002" s="50"/>
      <c r="H1002" s="50"/>
      <c r="I1002" s="50"/>
      <c r="J1002" s="50"/>
      <c r="K1002" s="50"/>
      <c r="L1002" s="50"/>
      <c r="M1002" s="50"/>
      <c r="N1002" s="50"/>
      <c r="O1002" s="50"/>
      <c r="P1002" s="50"/>
      <c r="Q1002" s="50"/>
      <c r="R1002" s="50"/>
      <c r="S1002" s="50"/>
      <c r="T1002" s="50"/>
      <c r="U1002" s="50"/>
      <c r="V1002" s="50"/>
      <c r="W1002" s="50"/>
      <c r="X1002" s="50"/>
      <c r="Y1002" s="50"/>
      <c r="Z1002" s="50"/>
      <c r="AA1002" s="50"/>
      <c r="AB1002" s="50"/>
      <c r="AC1002" s="70"/>
      <c r="AD1002" s="50"/>
      <c r="AE1002" s="50"/>
      <c r="AF1002" s="70"/>
    </row>
    <row r="1003" spans="1:41" ht="80.150000000000006" customHeight="1">
      <c r="A1003" s="73"/>
      <c r="B1003" s="248" t="s">
        <v>322</v>
      </c>
      <c r="C1003" s="248"/>
      <c r="D1003" s="248"/>
      <c r="E1003" s="248"/>
      <c r="F1003" s="248"/>
      <c r="G1003" s="248"/>
      <c r="H1003" s="249">
        <f>VLOOKUP($AG1003,PriceList,3,FALSE)</f>
        <v>94.95</v>
      </c>
      <c r="I1003" s="249"/>
      <c r="J1003" s="250"/>
      <c r="K1003" s="251"/>
      <c r="L1003" s="252"/>
      <c r="M1003" s="252"/>
      <c r="N1003" s="253"/>
      <c r="O1003" s="254"/>
      <c r="P1003" s="254"/>
      <c r="Q1003" s="255"/>
      <c r="R1003" s="255"/>
      <c r="S1003" s="254"/>
      <c r="T1003" s="254"/>
      <c r="U1003" s="255"/>
      <c r="V1003" s="255"/>
      <c r="W1003" s="254"/>
      <c r="X1003" s="254"/>
      <c r="Y1003" s="255"/>
      <c r="Z1003" s="255"/>
      <c r="AA1003" s="254"/>
      <c r="AB1003" s="254"/>
      <c r="AC1003" s="256">
        <f>(SUM(O1003:AB1003))*H1003</f>
        <v>0</v>
      </c>
      <c r="AD1003" s="257"/>
      <c r="AE1003" s="257"/>
      <c r="AF1003" s="70"/>
      <c r="AG1003" s="77" t="s">
        <v>646</v>
      </c>
      <c r="AJ1003" s="149" t="b">
        <f>OR(ISERROR(AC1003),ISERROR(H1003))</f>
        <v>0</v>
      </c>
    </row>
    <row r="1004" spans="1:41" ht="7" customHeight="1">
      <c r="A1004" s="70"/>
      <c r="B1004" s="50"/>
      <c r="C1004" s="50"/>
      <c r="D1004" s="50"/>
      <c r="E1004" s="50"/>
      <c r="F1004" s="50"/>
      <c r="G1004" s="50"/>
      <c r="H1004" s="50"/>
      <c r="I1004" s="50"/>
      <c r="J1004" s="50"/>
      <c r="K1004" s="50"/>
      <c r="L1004" s="50"/>
      <c r="M1004" s="50"/>
      <c r="N1004" s="50"/>
      <c r="O1004" s="50"/>
      <c r="P1004" s="50"/>
      <c r="Q1004" s="50"/>
      <c r="R1004" s="50"/>
      <c r="S1004" s="50"/>
      <c r="T1004" s="50"/>
      <c r="U1004" s="50"/>
      <c r="V1004" s="50"/>
      <c r="W1004" s="50"/>
      <c r="X1004" s="50"/>
      <c r="Y1004" s="50"/>
      <c r="Z1004" s="50"/>
      <c r="AA1004" s="50"/>
      <c r="AB1004" s="50"/>
      <c r="AC1004" s="70"/>
      <c r="AD1004" s="50"/>
      <c r="AE1004" s="50"/>
      <c r="AF1004" s="70"/>
    </row>
    <row r="1005" spans="1:41" ht="30" customHeight="1">
      <c r="A1005" s="73"/>
      <c r="B1005" s="248" t="s">
        <v>708</v>
      </c>
      <c r="C1005" s="248"/>
      <c r="D1005" s="248"/>
      <c r="E1005" s="248"/>
      <c r="F1005" s="248"/>
      <c r="G1005" s="248"/>
      <c r="H1005" s="249">
        <f>VLOOKUP($AG1005,PriceList,3,FALSE)</f>
        <v>6.95</v>
      </c>
      <c r="I1005" s="249"/>
      <c r="J1005" s="250"/>
      <c r="K1005" s="251"/>
      <c r="L1005" s="252"/>
      <c r="M1005" s="252"/>
      <c r="N1005" s="253"/>
      <c r="O1005" s="254"/>
      <c r="P1005" s="254"/>
      <c r="Q1005" s="255"/>
      <c r="R1005" s="255"/>
      <c r="S1005" s="254"/>
      <c r="T1005" s="254"/>
      <c r="U1005" s="255"/>
      <c r="V1005" s="255"/>
      <c r="W1005" s="254"/>
      <c r="X1005" s="254"/>
      <c r="Y1005" s="255"/>
      <c r="Z1005" s="255"/>
      <c r="AA1005" s="254"/>
      <c r="AB1005" s="254"/>
      <c r="AC1005" s="256">
        <f>(SUM(O1005:AB1005))*H1005</f>
        <v>0</v>
      </c>
      <c r="AD1005" s="257"/>
      <c r="AE1005" s="257"/>
      <c r="AF1005" s="70"/>
      <c r="AG1005" s="77" t="s">
        <v>656</v>
      </c>
      <c r="AJ1005" s="149" t="b">
        <f>OR(ISERROR(AC1005),ISERROR(H1005))</f>
        <v>0</v>
      </c>
    </row>
    <row r="1006" spans="1:41" ht="7" customHeight="1">
      <c r="A1006" s="70"/>
      <c r="B1006" s="50"/>
      <c r="C1006" s="50"/>
      <c r="D1006" s="50"/>
      <c r="E1006" s="50"/>
      <c r="F1006" s="50"/>
      <c r="G1006" s="50"/>
      <c r="H1006" s="50"/>
      <c r="I1006" s="50"/>
      <c r="J1006" s="50"/>
      <c r="K1006" s="50"/>
      <c r="L1006" s="50"/>
      <c r="M1006" s="50"/>
      <c r="N1006" s="50"/>
      <c r="O1006" s="50"/>
      <c r="P1006" s="50"/>
      <c r="Q1006" s="50"/>
      <c r="R1006" s="50"/>
      <c r="S1006" s="50"/>
      <c r="T1006" s="50"/>
      <c r="U1006" s="50"/>
      <c r="V1006" s="50"/>
      <c r="W1006" s="50"/>
      <c r="X1006" s="50"/>
      <c r="Y1006" s="50"/>
      <c r="Z1006" s="50"/>
      <c r="AA1006" s="50"/>
      <c r="AB1006" s="50"/>
      <c r="AC1006" s="70"/>
      <c r="AD1006" s="50"/>
      <c r="AE1006" s="50"/>
      <c r="AF1006" s="70"/>
    </row>
    <row r="1007" spans="1:41" ht="45" customHeight="1">
      <c r="A1007" s="73"/>
      <c r="B1007" s="248" t="s">
        <v>324</v>
      </c>
      <c r="C1007" s="248"/>
      <c r="D1007" s="248"/>
      <c r="E1007" s="248"/>
      <c r="F1007" s="248"/>
      <c r="G1007" s="248"/>
      <c r="H1007" s="249">
        <f>VLOOKUP($AG1007,PriceList,3,FALSE)</f>
        <v>31.95</v>
      </c>
      <c r="I1007" s="249"/>
      <c r="J1007" s="250"/>
      <c r="K1007" s="251"/>
      <c r="L1007" s="252"/>
      <c r="M1007" s="252"/>
      <c r="N1007" s="253"/>
      <c r="O1007" s="254"/>
      <c r="P1007" s="254"/>
      <c r="Q1007" s="255"/>
      <c r="R1007" s="255"/>
      <c r="S1007" s="254"/>
      <c r="T1007" s="254"/>
      <c r="U1007" s="255"/>
      <c r="V1007" s="255"/>
      <c r="W1007" s="254"/>
      <c r="X1007" s="254"/>
      <c r="Y1007" s="255"/>
      <c r="Z1007" s="255"/>
      <c r="AA1007" s="254"/>
      <c r="AB1007" s="254"/>
      <c r="AC1007" s="256">
        <f>(SUM(O1007:AB1007))*H1007</f>
        <v>0</v>
      </c>
      <c r="AD1007" s="257"/>
      <c r="AE1007" s="257"/>
      <c r="AF1007" s="70"/>
      <c r="AG1007" s="77" t="s">
        <v>581</v>
      </c>
      <c r="AJ1007" s="149" t="b">
        <f>OR(ISERROR(AC1007),ISERROR(H1007))</f>
        <v>0</v>
      </c>
    </row>
    <row r="1008" spans="1:41" ht="7" customHeight="1">
      <c r="A1008" s="70"/>
      <c r="B1008" s="50"/>
      <c r="C1008" s="50"/>
      <c r="D1008" s="50"/>
      <c r="E1008" s="50"/>
      <c r="F1008" s="50"/>
      <c r="G1008" s="50"/>
      <c r="H1008" s="50"/>
      <c r="I1008" s="50"/>
      <c r="J1008" s="50"/>
      <c r="K1008" s="50"/>
      <c r="L1008" s="50"/>
      <c r="M1008" s="50"/>
      <c r="N1008" s="50"/>
      <c r="O1008" s="50"/>
      <c r="P1008" s="50"/>
      <c r="Q1008" s="50"/>
      <c r="R1008" s="50"/>
      <c r="S1008" s="50"/>
      <c r="T1008" s="50"/>
      <c r="U1008" s="50"/>
      <c r="V1008" s="50"/>
      <c r="W1008" s="50"/>
      <c r="X1008" s="50"/>
      <c r="Y1008" s="50"/>
      <c r="Z1008" s="50"/>
      <c r="AA1008" s="50"/>
      <c r="AB1008" s="50"/>
      <c r="AC1008" s="70"/>
      <c r="AD1008" s="50"/>
      <c r="AE1008" s="50"/>
      <c r="AF1008" s="70"/>
    </row>
    <row r="1009" spans="1:36" ht="30" customHeight="1">
      <c r="A1009" s="73"/>
      <c r="B1009" s="248" t="s">
        <v>337</v>
      </c>
      <c r="C1009" s="248"/>
      <c r="D1009" s="248"/>
      <c r="E1009" s="248"/>
      <c r="F1009" s="248"/>
      <c r="G1009" s="248"/>
      <c r="H1009" s="249">
        <f>VLOOKUP($AG1009,PriceList,3,FALSE)</f>
        <v>7.5</v>
      </c>
      <c r="I1009" s="249"/>
      <c r="J1009" s="250"/>
      <c r="K1009" s="251"/>
      <c r="L1009" s="252"/>
      <c r="M1009" s="252"/>
      <c r="N1009" s="253"/>
      <c r="O1009" s="254"/>
      <c r="P1009" s="254"/>
      <c r="Q1009" s="255"/>
      <c r="R1009" s="255"/>
      <c r="S1009" s="254"/>
      <c r="T1009" s="254"/>
      <c r="U1009" s="255"/>
      <c r="V1009" s="255"/>
      <c r="W1009" s="254"/>
      <c r="X1009" s="254"/>
      <c r="Y1009" s="255"/>
      <c r="Z1009" s="255"/>
      <c r="AA1009" s="254"/>
      <c r="AB1009" s="254"/>
      <c r="AC1009" s="256">
        <f>(SUM(O1009:AB1009))*H1009</f>
        <v>0</v>
      </c>
      <c r="AD1009" s="257"/>
      <c r="AE1009" s="257"/>
      <c r="AF1009" s="70"/>
      <c r="AG1009" s="77" t="s">
        <v>638</v>
      </c>
      <c r="AJ1009" s="149" t="b">
        <f>OR(ISERROR(AC1009),ISERROR(H1009))</f>
        <v>0</v>
      </c>
    </row>
    <row r="1010" spans="1:36" ht="7" customHeight="1">
      <c r="A1010" s="70"/>
      <c r="B1010" s="50"/>
      <c r="C1010" s="50"/>
      <c r="D1010" s="50"/>
      <c r="E1010" s="50"/>
      <c r="F1010" s="50"/>
      <c r="G1010" s="50"/>
      <c r="H1010" s="50"/>
      <c r="I1010" s="50"/>
      <c r="J1010" s="50"/>
      <c r="K1010" s="50"/>
      <c r="L1010" s="50"/>
      <c r="M1010" s="50"/>
      <c r="N1010" s="50"/>
      <c r="O1010" s="50"/>
      <c r="P1010" s="50"/>
      <c r="Q1010" s="50"/>
      <c r="R1010" s="50"/>
      <c r="S1010" s="50"/>
      <c r="T1010" s="50"/>
      <c r="U1010" s="50"/>
      <c r="V1010" s="50"/>
      <c r="W1010" s="50"/>
      <c r="X1010" s="50"/>
      <c r="Y1010" s="50"/>
      <c r="Z1010" s="50"/>
      <c r="AA1010" s="50"/>
      <c r="AB1010" s="50"/>
      <c r="AC1010" s="70"/>
      <c r="AD1010" s="50"/>
      <c r="AE1010" s="50"/>
      <c r="AF1010" s="70"/>
    </row>
    <row r="1011" spans="1:36" ht="30" customHeight="1">
      <c r="A1011" s="73"/>
      <c r="B1011" s="248" t="s">
        <v>338</v>
      </c>
      <c r="C1011" s="248"/>
      <c r="D1011" s="248"/>
      <c r="E1011" s="248"/>
      <c r="F1011" s="248"/>
      <c r="G1011" s="248"/>
      <c r="H1011" s="249">
        <f>VLOOKUP($AG1011,PriceList,3,FALSE)</f>
        <v>7.5</v>
      </c>
      <c r="I1011" s="249"/>
      <c r="J1011" s="250"/>
      <c r="K1011" s="251"/>
      <c r="L1011" s="252"/>
      <c r="M1011" s="252"/>
      <c r="N1011" s="253"/>
      <c r="O1011" s="254"/>
      <c r="P1011" s="254"/>
      <c r="Q1011" s="255"/>
      <c r="R1011" s="255"/>
      <c r="S1011" s="254"/>
      <c r="T1011" s="254"/>
      <c r="U1011" s="255"/>
      <c r="V1011" s="255"/>
      <c r="W1011" s="254"/>
      <c r="X1011" s="254"/>
      <c r="Y1011" s="255"/>
      <c r="Z1011" s="255"/>
      <c r="AA1011" s="254"/>
      <c r="AB1011" s="254"/>
      <c r="AC1011" s="256">
        <f>(SUM(O1011:AB1011))*H1011</f>
        <v>0</v>
      </c>
      <c r="AD1011" s="257"/>
      <c r="AE1011" s="257"/>
      <c r="AF1011" s="70"/>
      <c r="AG1011" s="77" t="s">
        <v>639</v>
      </c>
      <c r="AJ1011" s="149" t="b">
        <f>OR(ISERROR(AC1011),ISERROR(H1011))</f>
        <v>0</v>
      </c>
    </row>
    <row r="1012" spans="1:36" ht="7" customHeight="1">
      <c r="A1012" s="70"/>
      <c r="B1012" s="50"/>
      <c r="C1012" s="50"/>
      <c r="D1012" s="50"/>
      <c r="E1012" s="50"/>
      <c r="F1012" s="50"/>
      <c r="G1012" s="50"/>
      <c r="H1012" s="50"/>
      <c r="I1012" s="50"/>
      <c r="J1012" s="50"/>
      <c r="K1012" s="50"/>
      <c r="L1012" s="50"/>
      <c r="M1012" s="50"/>
      <c r="N1012" s="50"/>
      <c r="O1012" s="50"/>
      <c r="P1012" s="50"/>
      <c r="Q1012" s="50"/>
      <c r="R1012" s="50"/>
      <c r="S1012" s="50"/>
      <c r="T1012" s="50"/>
      <c r="U1012" s="50"/>
      <c r="V1012" s="50"/>
      <c r="W1012" s="50"/>
      <c r="X1012" s="50"/>
      <c r="Y1012" s="50"/>
      <c r="Z1012" s="50"/>
      <c r="AA1012" s="50"/>
      <c r="AB1012" s="50"/>
      <c r="AC1012" s="70"/>
      <c r="AD1012" s="50"/>
      <c r="AE1012" s="50"/>
      <c r="AF1012" s="70"/>
    </row>
    <row r="1013" spans="1:36" ht="30" customHeight="1">
      <c r="A1013" s="73"/>
      <c r="B1013" s="248" t="s">
        <v>339</v>
      </c>
      <c r="C1013" s="248"/>
      <c r="D1013" s="248"/>
      <c r="E1013" s="248"/>
      <c r="F1013" s="248"/>
      <c r="G1013" s="248"/>
      <c r="H1013" s="249">
        <f>VLOOKUP($AG1013,PriceList,3,FALSE)</f>
        <v>10.95</v>
      </c>
      <c r="I1013" s="249"/>
      <c r="J1013" s="250"/>
      <c r="K1013" s="251"/>
      <c r="L1013" s="252"/>
      <c r="M1013" s="252"/>
      <c r="N1013" s="253"/>
      <c r="O1013" s="254"/>
      <c r="P1013" s="254"/>
      <c r="Q1013" s="255"/>
      <c r="R1013" s="255"/>
      <c r="S1013" s="254"/>
      <c r="T1013" s="254"/>
      <c r="U1013" s="255"/>
      <c r="V1013" s="255"/>
      <c r="W1013" s="254"/>
      <c r="X1013" s="254"/>
      <c r="Y1013" s="255"/>
      <c r="Z1013" s="255"/>
      <c r="AA1013" s="254"/>
      <c r="AB1013" s="254"/>
      <c r="AC1013" s="256">
        <f>(SUM(O1013:AB1013))*H1013</f>
        <v>0</v>
      </c>
      <c r="AD1013" s="257"/>
      <c r="AE1013" s="257"/>
      <c r="AF1013" s="70"/>
      <c r="AG1013" s="77" t="s">
        <v>631</v>
      </c>
      <c r="AJ1013" s="149" t="b">
        <f>OR(ISERROR(AC1013),ISERROR(H1013))</f>
        <v>0</v>
      </c>
    </row>
    <row r="1014" spans="1:36" ht="7" customHeight="1">
      <c r="A1014" s="70"/>
      <c r="B1014" s="50"/>
      <c r="C1014" s="50"/>
      <c r="D1014" s="50"/>
      <c r="E1014" s="50"/>
      <c r="F1014" s="50"/>
      <c r="G1014" s="50"/>
      <c r="H1014" s="50"/>
      <c r="I1014" s="50"/>
      <c r="J1014" s="50"/>
      <c r="K1014" s="50"/>
      <c r="L1014" s="50"/>
      <c r="M1014" s="50"/>
      <c r="N1014" s="50"/>
      <c r="O1014" s="50"/>
      <c r="P1014" s="50"/>
      <c r="Q1014" s="50"/>
      <c r="R1014" s="50"/>
      <c r="S1014" s="50"/>
      <c r="T1014" s="50"/>
      <c r="U1014" s="50"/>
      <c r="V1014" s="50"/>
      <c r="W1014" s="50"/>
      <c r="X1014" s="50"/>
      <c r="Y1014" s="50"/>
      <c r="Z1014" s="50"/>
      <c r="AA1014" s="50"/>
      <c r="AB1014" s="50"/>
      <c r="AC1014" s="70"/>
      <c r="AD1014" s="50"/>
      <c r="AE1014" s="50"/>
      <c r="AF1014" s="70"/>
    </row>
    <row r="1015" spans="1:36" ht="30" customHeight="1">
      <c r="A1015" s="73"/>
      <c r="B1015" s="248" t="s">
        <v>325</v>
      </c>
      <c r="C1015" s="248"/>
      <c r="D1015" s="248"/>
      <c r="E1015" s="248"/>
      <c r="F1015" s="248"/>
      <c r="G1015" s="248"/>
      <c r="H1015" s="249">
        <f>VLOOKUP($AG1015,PriceList,3,FALSE)</f>
        <v>3.5</v>
      </c>
      <c r="I1015" s="249"/>
      <c r="J1015" s="250"/>
      <c r="K1015" s="251"/>
      <c r="L1015" s="252"/>
      <c r="M1015" s="252"/>
      <c r="N1015" s="253"/>
      <c r="O1015" s="254"/>
      <c r="P1015" s="254"/>
      <c r="Q1015" s="255"/>
      <c r="R1015" s="255"/>
      <c r="S1015" s="254"/>
      <c r="T1015" s="254"/>
      <c r="U1015" s="255"/>
      <c r="V1015" s="255"/>
      <c r="W1015" s="254"/>
      <c r="X1015" s="254"/>
      <c r="Y1015" s="255"/>
      <c r="Z1015" s="255"/>
      <c r="AA1015" s="254"/>
      <c r="AB1015" s="254"/>
      <c r="AC1015" s="256">
        <f>(SUM(O1015:AB1015))*H1015</f>
        <v>0</v>
      </c>
      <c r="AD1015" s="257"/>
      <c r="AE1015" s="257"/>
      <c r="AF1015" s="70"/>
      <c r="AG1015" s="77" t="s">
        <v>635</v>
      </c>
      <c r="AJ1015" s="149" t="b">
        <f>OR(ISERROR(AC1015),ISERROR(H1015))</f>
        <v>0</v>
      </c>
    </row>
    <row r="1016" spans="1:36" ht="7" customHeight="1">
      <c r="A1016" s="70"/>
      <c r="B1016" s="50"/>
      <c r="C1016" s="50"/>
      <c r="D1016" s="50"/>
      <c r="E1016" s="50"/>
      <c r="F1016" s="50"/>
      <c r="G1016" s="50"/>
      <c r="H1016" s="50"/>
      <c r="I1016" s="50"/>
      <c r="J1016" s="50"/>
      <c r="K1016" s="50"/>
      <c r="L1016" s="50"/>
      <c r="M1016" s="50"/>
      <c r="N1016" s="50"/>
      <c r="O1016" s="50"/>
      <c r="P1016" s="50"/>
      <c r="Q1016" s="50"/>
      <c r="R1016" s="50"/>
      <c r="S1016" s="50"/>
      <c r="T1016" s="50"/>
      <c r="U1016" s="50"/>
      <c r="V1016" s="50"/>
      <c r="W1016" s="50"/>
      <c r="X1016" s="50"/>
      <c r="Y1016" s="50"/>
      <c r="Z1016" s="50"/>
      <c r="AA1016" s="50"/>
      <c r="AB1016" s="50"/>
      <c r="AC1016" s="70"/>
      <c r="AD1016" s="50"/>
      <c r="AE1016" s="50"/>
      <c r="AF1016" s="70"/>
    </row>
    <row r="1017" spans="1:36" ht="30" customHeight="1">
      <c r="A1017" s="73"/>
      <c r="B1017" s="248" t="s">
        <v>326</v>
      </c>
      <c r="C1017" s="248"/>
      <c r="D1017" s="248"/>
      <c r="E1017" s="248"/>
      <c r="F1017" s="248"/>
      <c r="G1017" s="248"/>
      <c r="H1017" s="249">
        <f>VLOOKUP($AG1017,PriceList,3,FALSE)</f>
        <v>9.9499999999999993</v>
      </c>
      <c r="I1017" s="249"/>
      <c r="J1017" s="250"/>
      <c r="K1017" s="251"/>
      <c r="L1017" s="252"/>
      <c r="M1017" s="252"/>
      <c r="N1017" s="253"/>
      <c r="O1017" s="254"/>
      <c r="P1017" s="254"/>
      <c r="Q1017" s="255"/>
      <c r="R1017" s="255"/>
      <c r="S1017" s="254"/>
      <c r="T1017" s="254"/>
      <c r="U1017" s="255"/>
      <c r="V1017" s="255"/>
      <c r="W1017" s="254"/>
      <c r="X1017" s="254"/>
      <c r="Y1017" s="255"/>
      <c r="Z1017" s="255"/>
      <c r="AA1017" s="254"/>
      <c r="AB1017" s="254"/>
      <c r="AC1017" s="256">
        <f>(SUM(O1017:AB1017))*H1017</f>
        <v>0</v>
      </c>
      <c r="AD1017" s="257"/>
      <c r="AE1017" s="257"/>
      <c r="AF1017" s="70"/>
      <c r="AG1017" s="77" t="s">
        <v>642</v>
      </c>
      <c r="AJ1017" s="149" t="b">
        <f>OR(ISERROR(AC1017),ISERROR(H1017))</f>
        <v>0</v>
      </c>
    </row>
    <row r="1018" spans="1:36" ht="7" customHeight="1">
      <c r="A1018" s="70"/>
      <c r="B1018" s="50"/>
      <c r="C1018" s="50"/>
      <c r="D1018" s="50"/>
      <c r="E1018" s="50"/>
      <c r="F1018" s="50"/>
      <c r="G1018" s="50"/>
      <c r="H1018" s="50"/>
      <c r="I1018" s="50"/>
      <c r="J1018" s="50"/>
      <c r="K1018" s="50"/>
      <c r="L1018" s="50"/>
      <c r="M1018" s="50"/>
      <c r="N1018" s="50"/>
      <c r="O1018" s="50"/>
      <c r="P1018" s="50"/>
      <c r="Q1018" s="50"/>
      <c r="R1018" s="50"/>
      <c r="S1018" s="50"/>
      <c r="T1018" s="50"/>
      <c r="U1018" s="50"/>
      <c r="V1018" s="50"/>
      <c r="W1018" s="50"/>
      <c r="X1018" s="50"/>
      <c r="Y1018" s="50"/>
      <c r="Z1018" s="50"/>
      <c r="AA1018" s="50"/>
      <c r="AB1018" s="50"/>
      <c r="AC1018" s="70"/>
      <c r="AD1018" s="50"/>
      <c r="AE1018" s="50"/>
      <c r="AF1018" s="70"/>
    </row>
    <row r="1019" spans="1:36" ht="30" customHeight="1">
      <c r="A1019" s="73"/>
      <c r="B1019" s="248" t="s">
        <v>327</v>
      </c>
      <c r="C1019" s="248"/>
      <c r="D1019" s="248"/>
      <c r="E1019" s="248"/>
      <c r="F1019" s="248"/>
      <c r="G1019" s="248"/>
      <c r="H1019" s="249">
        <f>VLOOKUP($AG1019,PriceList,3,FALSE)</f>
        <v>7.95</v>
      </c>
      <c r="I1019" s="249"/>
      <c r="J1019" s="250"/>
      <c r="K1019" s="251"/>
      <c r="L1019" s="252"/>
      <c r="M1019" s="252"/>
      <c r="N1019" s="253"/>
      <c r="O1019" s="254"/>
      <c r="P1019" s="254"/>
      <c r="Q1019" s="255"/>
      <c r="R1019" s="255"/>
      <c r="S1019" s="254"/>
      <c r="T1019" s="254"/>
      <c r="U1019" s="255"/>
      <c r="V1019" s="255"/>
      <c r="W1019" s="254"/>
      <c r="X1019" s="254"/>
      <c r="Y1019" s="255"/>
      <c r="Z1019" s="255"/>
      <c r="AA1019" s="254"/>
      <c r="AB1019" s="254"/>
      <c r="AC1019" s="256">
        <f>(SUM(O1019:AB1019))*H1019</f>
        <v>0</v>
      </c>
      <c r="AD1019" s="257"/>
      <c r="AE1019" s="257"/>
      <c r="AF1019" s="70"/>
      <c r="AG1019" s="77" t="s">
        <v>637</v>
      </c>
      <c r="AJ1019" s="149" t="b">
        <f>OR(ISERROR(AC1019),ISERROR(H1019))</f>
        <v>0</v>
      </c>
    </row>
    <row r="1020" spans="1:36" ht="7" customHeight="1">
      <c r="A1020" s="70"/>
      <c r="B1020" s="50"/>
      <c r="C1020" s="50"/>
      <c r="D1020" s="50"/>
      <c r="E1020" s="50"/>
      <c r="F1020" s="50"/>
      <c r="G1020" s="50"/>
      <c r="H1020" s="50"/>
      <c r="I1020" s="50"/>
      <c r="J1020" s="50"/>
      <c r="K1020" s="50"/>
      <c r="L1020" s="50"/>
      <c r="M1020" s="50"/>
      <c r="N1020" s="50"/>
      <c r="O1020" s="50"/>
      <c r="P1020" s="50"/>
      <c r="Q1020" s="50"/>
      <c r="R1020" s="50"/>
      <c r="S1020" s="50"/>
      <c r="T1020" s="50"/>
      <c r="U1020" s="50"/>
      <c r="V1020" s="50"/>
      <c r="W1020" s="50"/>
      <c r="X1020" s="50"/>
      <c r="Y1020" s="50"/>
      <c r="Z1020" s="50"/>
      <c r="AA1020" s="50"/>
      <c r="AB1020" s="50"/>
      <c r="AC1020" s="70"/>
      <c r="AD1020" s="50"/>
      <c r="AE1020" s="50"/>
      <c r="AF1020" s="70"/>
    </row>
    <row r="1021" spans="1:36" ht="30" customHeight="1">
      <c r="A1021" s="73"/>
      <c r="B1021" s="248" t="s">
        <v>328</v>
      </c>
      <c r="C1021" s="248"/>
      <c r="D1021" s="248"/>
      <c r="E1021" s="248"/>
      <c r="F1021" s="248"/>
      <c r="G1021" s="248"/>
      <c r="H1021" s="249">
        <f>VLOOKUP($AG1021,PriceList,3,FALSE)</f>
        <v>3.5</v>
      </c>
      <c r="I1021" s="249"/>
      <c r="J1021" s="250"/>
      <c r="K1021" s="251"/>
      <c r="L1021" s="252"/>
      <c r="M1021" s="252"/>
      <c r="N1021" s="253"/>
      <c r="O1021" s="254"/>
      <c r="P1021" s="254"/>
      <c r="Q1021" s="255"/>
      <c r="R1021" s="255"/>
      <c r="S1021" s="254"/>
      <c r="T1021" s="254"/>
      <c r="U1021" s="255"/>
      <c r="V1021" s="255"/>
      <c r="W1021" s="254"/>
      <c r="X1021" s="254"/>
      <c r="Y1021" s="255"/>
      <c r="Z1021" s="255"/>
      <c r="AA1021" s="254"/>
      <c r="AB1021" s="254"/>
      <c r="AC1021" s="256">
        <f>(SUM(O1021:AB1021))*H1021</f>
        <v>0</v>
      </c>
      <c r="AD1021" s="257"/>
      <c r="AE1021" s="257"/>
      <c r="AF1021" s="70"/>
      <c r="AG1021" s="77" t="s">
        <v>632</v>
      </c>
      <c r="AJ1021" s="149" t="b">
        <f>OR(ISERROR(AC1021),ISERROR(H1021))</f>
        <v>0</v>
      </c>
    </row>
    <row r="1022" spans="1:36" ht="7" customHeight="1">
      <c r="A1022" s="70"/>
      <c r="B1022" s="50"/>
      <c r="C1022" s="50"/>
      <c r="D1022" s="50"/>
      <c r="E1022" s="50"/>
      <c r="F1022" s="50"/>
      <c r="G1022" s="50"/>
      <c r="H1022" s="50"/>
      <c r="I1022" s="50"/>
      <c r="J1022" s="50"/>
      <c r="K1022" s="50"/>
      <c r="L1022" s="50"/>
      <c r="M1022" s="50"/>
      <c r="N1022" s="50"/>
      <c r="O1022" s="50"/>
      <c r="P1022" s="50"/>
      <c r="Q1022" s="50"/>
      <c r="R1022" s="50"/>
      <c r="S1022" s="50"/>
      <c r="T1022" s="50"/>
      <c r="U1022" s="50"/>
      <c r="V1022" s="50"/>
      <c r="W1022" s="50"/>
      <c r="X1022" s="50"/>
      <c r="Y1022" s="50"/>
      <c r="Z1022" s="50"/>
      <c r="AA1022" s="50"/>
      <c r="AB1022" s="50"/>
      <c r="AC1022" s="70"/>
      <c r="AD1022" s="50"/>
      <c r="AE1022" s="50"/>
      <c r="AF1022" s="70"/>
    </row>
    <row r="1023" spans="1:36" ht="30" customHeight="1">
      <c r="A1023" s="73"/>
      <c r="B1023" s="248" t="s">
        <v>329</v>
      </c>
      <c r="C1023" s="248"/>
      <c r="D1023" s="248"/>
      <c r="E1023" s="248"/>
      <c r="F1023" s="248"/>
      <c r="G1023" s="248"/>
      <c r="H1023" s="249">
        <f>VLOOKUP($AG1023,PriceList,3,FALSE)</f>
        <v>3.5</v>
      </c>
      <c r="I1023" s="249"/>
      <c r="J1023" s="250"/>
      <c r="K1023" s="251"/>
      <c r="L1023" s="252"/>
      <c r="M1023" s="252"/>
      <c r="N1023" s="253"/>
      <c r="O1023" s="254"/>
      <c r="P1023" s="254"/>
      <c r="Q1023" s="255"/>
      <c r="R1023" s="255"/>
      <c r="S1023" s="254"/>
      <c r="T1023" s="254"/>
      <c r="U1023" s="255"/>
      <c r="V1023" s="255"/>
      <c r="W1023" s="254"/>
      <c r="X1023" s="254"/>
      <c r="Y1023" s="255"/>
      <c r="Z1023" s="255"/>
      <c r="AA1023" s="254"/>
      <c r="AB1023" s="254"/>
      <c r="AC1023" s="256">
        <f>(SUM(O1023:AB1023))*H1023</f>
        <v>0</v>
      </c>
      <c r="AD1023" s="257"/>
      <c r="AE1023" s="257"/>
      <c r="AF1023" s="70"/>
      <c r="AG1023" s="77" t="s">
        <v>634</v>
      </c>
      <c r="AJ1023" s="149" t="b">
        <f>OR(ISERROR(AC1023),ISERROR(H1023))</f>
        <v>0</v>
      </c>
    </row>
    <row r="1024" spans="1:36" ht="7" customHeight="1">
      <c r="A1024" s="70"/>
      <c r="B1024" s="50"/>
      <c r="C1024" s="50"/>
      <c r="D1024" s="50"/>
      <c r="E1024" s="50"/>
      <c r="F1024" s="50"/>
      <c r="G1024" s="50"/>
      <c r="H1024" s="50"/>
      <c r="I1024" s="50"/>
      <c r="J1024" s="50"/>
      <c r="K1024" s="50"/>
      <c r="L1024" s="50"/>
      <c r="M1024" s="50"/>
      <c r="N1024" s="50"/>
      <c r="O1024" s="50"/>
      <c r="P1024" s="50"/>
      <c r="Q1024" s="50"/>
      <c r="R1024" s="50"/>
      <c r="S1024" s="50"/>
      <c r="T1024" s="50"/>
      <c r="U1024" s="50"/>
      <c r="V1024" s="50"/>
      <c r="W1024" s="50"/>
      <c r="X1024" s="50"/>
      <c r="Y1024" s="50"/>
      <c r="Z1024" s="50"/>
      <c r="AA1024" s="50"/>
      <c r="AB1024" s="50"/>
      <c r="AC1024" s="70"/>
      <c r="AD1024" s="50"/>
      <c r="AE1024" s="50"/>
      <c r="AF1024" s="70"/>
    </row>
    <row r="1025" spans="1:36" ht="30" customHeight="1">
      <c r="A1025" s="73"/>
      <c r="B1025" s="248" t="s">
        <v>330</v>
      </c>
      <c r="C1025" s="248"/>
      <c r="D1025" s="248"/>
      <c r="E1025" s="248"/>
      <c r="F1025" s="248"/>
      <c r="G1025" s="248"/>
      <c r="H1025" s="249">
        <f>VLOOKUP($AG1025,PriceList,3,FALSE)</f>
        <v>5.95</v>
      </c>
      <c r="I1025" s="249"/>
      <c r="J1025" s="250"/>
      <c r="K1025" s="251"/>
      <c r="L1025" s="252"/>
      <c r="M1025" s="252"/>
      <c r="N1025" s="253"/>
      <c r="O1025" s="254"/>
      <c r="P1025" s="254"/>
      <c r="Q1025" s="255"/>
      <c r="R1025" s="255"/>
      <c r="S1025" s="254"/>
      <c r="T1025" s="254"/>
      <c r="U1025" s="255"/>
      <c r="V1025" s="255"/>
      <c r="W1025" s="254"/>
      <c r="X1025" s="254"/>
      <c r="Y1025" s="255"/>
      <c r="Z1025" s="255"/>
      <c r="AA1025" s="254"/>
      <c r="AB1025" s="254"/>
      <c r="AC1025" s="256">
        <f>(SUM(O1025:AB1025))*H1025</f>
        <v>0</v>
      </c>
      <c r="AD1025" s="257"/>
      <c r="AE1025" s="257"/>
      <c r="AF1025" s="70"/>
      <c r="AG1025" s="77" t="s">
        <v>633</v>
      </c>
      <c r="AJ1025" s="149" t="b">
        <f>OR(ISERROR(AC1025),ISERROR(H1025))</f>
        <v>0</v>
      </c>
    </row>
    <row r="1026" spans="1:36" ht="7" customHeight="1">
      <c r="A1026" s="70"/>
      <c r="B1026" s="50"/>
      <c r="C1026" s="50"/>
      <c r="D1026" s="50"/>
      <c r="E1026" s="50"/>
      <c r="F1026" s="50"/>
      <c r="G1026" s="50"/>
      <c r="H1026" s="50"/>
      <c r="I1026" s="50"/>
      <c r="J1026" s="50"/>
      <c r="K1026" s="50"/>
      <c r="L1026" s="50"/>
      <c r="M1026" s="50"/>
      <c r="N1026" s="50"/>
      <c r="O1026" s="50"/>
      <c r="P1026" s="50"/>
      <c r="Q1026" s="50"/>
      <c r="R1026" s="50"/>
      <c r="S1026" s="50"/>
      <c r="T1026" s="50"/>
      <c r="U1026" s="50"/>
      <c r="V1026" s="50"/>
      <c r="W1026" s="50"/>
      <c r="X1026" s="50"/>
      <c r="Y1026" s="50"/>
      <c r="Z1026" s="50"/>
      <c r="AA1026" s="50"/>
      <c r="AB1026" s="50"/>
      <c r="AC1026" s="70"/>
      <c r="AD1026" s="50"/>
      <c r="AE1026" s="50"/>
      <c r="AF1026" s="70"/>
    </row>
    <row r="1027" spans="1:36" ht="30" customHeight="1">
      <c r="A1027" s="73"/>
      <c r="B1027" s="248" t="s">
        <v>331</v>
      </c>
      <c r="C1027" s="248"/>
      <c r="D1027" s="248"/>
      <c r="E1027" s="248"/>
      <c r="F1027" s="248"/>
      <c r="G1027" s="248"/>
      <c r="H1027" s="249">
        <f>VLOOKUP($AG1027,PriceList,3,FALSE)</f>
        <v>9.9499999999999993</v>
      </c>
      <c r="I1027" s="249"/>
      <c r="J1027" s="250"/>
      <c r="K1027" s="251"/>
      <c r="L1027" s="252"/>
      <c r="M1027" s="252"/>
      <c r="N1027" s="253"/>
      <c r="O1027" s="254"/>
      <c r="P1027" s="254"/>
      <c r="Q1027" s="255"/>
      <c r="R1027" s="255"/>
      <c r="S1027" s="254"/>
      <c r="T1027" s="254"/>
      <c r="U1027" s="255"/>
      <c r="V1027" s="255"/>
      <c r="W1027" s="254"/>
      <c r="X1027" s="254"/>
      <c r="Y1027" s="255"/>
      <c r="Z1027" s="255"/>
      <c r="AA1027" s="254"/>
      <c r="AB1027" s="254"/>
      <c r="AC1027" s="256">
        <f>(SUM(O1027:AB1027))*H1027</f>
        <v>0</v>
      </c>
      <c r="AD1027" s="257"/>
      <c r="AE1027" s="257"/>
      <c r="AF1027" s="70"/>
      <c r="AG1027" s="77" t="s">
        <v>644</v>
      </c>
      <c r="AJ1027" s="149" t="b">
        <f>OR(ISERROR(AC1027),ISERROR(H1027))</f>
        <v>0</v>
      </c>
    </row>
    <row r="1028" spans="1:36" ht="7" customHeight="1">
      <c r="A1028" s="70"/>
      <c r="B1028" s="50"/>
      <c r="C1028" s="50"/>
      <c r="D1028" s="50"/>
      <c r="E1028" s="50"/>
      <c r="F1028" s="50"/>
      <c r="G1028" s="50"/>
      <c r="H1028" s="50"/>
      <c r="I1028" s="50"/>
      <c r="J1028" s="50"/>
      <c r="K1028" s="50"/>
      <c r="L1028" s="50"/>
      <c r="M1028" s="50"/>
      <c r="N1028" s="50"/>
      <c r="O1028" s="50"/>
      <c r="P1028" s="50"/>
      <c r="Q1028" s="50"/>
      <c r="R1028" s="50"/>
      <c r="S1028" s="50"/>
      <c r="T1028" s="50"/>
      <c r="U1028" s="50"/>
      <c r="V1028" s="50"/>
      <c r="W1028" s="50"/>
      <c r="X1028" s="50"/>
      <c r="Y1028" s="50"/>
      <c r="Z1028" s="50"/>
      <c r="AA1028" s="50"/>
      <c r="AB1028" s="50"/>
      <c r="AC1028" s="70"/>
      <c r="AD1028" s="50"/>
      <c r="AE1028" s="50"/>
      <c r="AF1028" s="70"/>
    </row>
    <row r="1029" spans="1:36" ht="30" customHeight="1">
      <c r="A1029" s="73"/>
      <c r="B1029" s="248" t="s">
        <v>340</v>
      </c>
      <c r="C1029" s="248"/>
      <c r="D1029" s="248"/>
      <c r="E1029" s="248"/>
      <c r="F1029" s="248"/>
      <c r="G1029" s="248"/>
      <c r="H1029" s="249">
        <f>VLOOKUP($AG1029,PriceList,3,FALSE)</f>
        <v>7.5</v>
      </c>
      <c r="I1029" s="249"/>
      <c r="J1029" s="250"/>
      <c r="K1029" s="251"/>
      <c r="L1029" s="252"/>
      <c r="M1029" s="252"/>
      <c r="N1029" s="253"/>
      <c r="O1029" s="254"/>
      <c r="P1029" s="254"/>
      <c r="Q1029" s="255"/>
      <c r="R1029" s="255"/>
      <c r="S1029" s="254"/>
      <c r="T1029" s="254"/>
      <c r="U1029" s="255"/>
      <c r="V1029" s="255"/>
      <c r="W1029" s="254"/>
      <c r="X1029" s="254"/>
      <c r="Y1029" s="255"/>
      <c r="Z1029" s="255"/>
      <c r="AA1029" s="254"/>
      <c r="AB1029" s="254"/>
      <c r="AC1029" s="256">
        <f>(SUM(O1029:AB1029))*H1029</f>
        <v>0</v>
      </c>
      <c r="AD1029" s="257"/>
      <c r="AE1029" s="257"/>
      <c r="AF1029" s="70"/>
      <c r="AG1029" s="77" t="s">
        <v>636</v>
      </c>
      <c r="AJ1029" s="149" t="b">
        <f>OR(ISERROR(AC1029),ISERROR(H1029))</f>
        <v>0</v>
      </c>
    </row>
    <row r="1030" spans="1:36" ht="7" customHeight="1">
      <c r="A1030" s="70"/>
      <c r="B1030" s="50"/>
      <c r="C1030" s="50"/>
      <c r="D1030" s="50"/>
      <c r="E1030" s="50"/>
      <c r="F1030" s="50"/>
      <c r="G1030" s="50"/>
      <c r="H1030" s="50"/>
      <c r="I1030" s="50"/>
      <c r="J1030" s="50"/>
      <c r="K1030" s="50"/>
      <c r="L1030" s="50"/>
      <c r="M1030" s="50"/>
      <c r="N1030" s="50"/>
      <c r="O1030" s="50"/>
      <c r="P1030" s="50"/>
      <c r="Q1030" s="50"/>
      <c r="R1030" s="50"/>
      <c r="S1030" s="50"/>
      <c r="T1030" s="50"/>
      <c r="U1030" s="50"/>
      <c r="V1030" s="50"/>
      <c r="W1030" s="50"/>
      <c r="X1030" s="50"/>
      <c r="Y1030" s="50"/>
      <c r="Z1030" s="50"/>
      <c r="AA1030" s="50"/>
      <c r="AB1030" s="50"/>
      <c r="AC1030" s="70"/>
      <c r="AD1030" s="50"/>
      <c r="AE1030" s="50"/>
      <c r="AF1030" s="70"/>
    </row>
    <row r="1031" spans="1:36" ht="45" customHeight="1">
      <c r="A1031" s="73"/>
      <c r="B1031" s="248" t="s">
        <v>332</v>
      </c>
      <c r="C1031" s="248"/>
      <c r="D1031" s="248"/>
      <c r="E1031" s="248"/>
      <c r="F1031" s="248"/>
      <c r="G1031" s="248"/>
      <c r="H1031" s="249">
        <f>VLOOKUP($AG1031,PriceList,3,FALSE)</f>
        <v>5.95</v>
      </c>
      <c r="I1031" s="249"/>
      <c r="J1031" s="250"/>
      <c r="K1031" s="251"/>
      <c r="L1031" s="252"/>
      <c r="M1031" s="252"/>
      <c r="N1031" s="253"/>
      <c r="O1031" s="254"/>
      <c r="P1031" s="254"/>
      <c r="Q1031" s="255"/>
      <c r="R1031" s="255"/>
      <c r="S1031" s="254"/>
      <c r="T1031" s="254"/>
      <c r="U1031" s="255"/>
      <c r="V1031" s="255"/>
      <c r="W1031" s="254"/>
      <c r="X1031" s="254"/>
      <c r="Y1031" s="255"/>
      <c r="Z1031" s="255"/>
      <c r="AA1031" s="254"/>
      <c r="AB1031" s="254"/>
      <c r="AC1031" s="256">
        <f>(SUM(O1031:AB1031))*H1031</f>
        <v>0</v>
      </c>
      <c r="AD1031" s="257"/>
      <c r="AE1031" s="257"/>
      <c r="AF1031" s="70"/>
      <c r="AG1031" s="77" t="s">
        <v>645</v>
      </c>
      <c r="AJ1031" s="149" t="b">
        <f>OR(ISERROR(AC1031),ISERROR(H1031))</f>
        <v>0</v>
      </c>
    </row>
    <row r="1032" spans="1:36" ht="7" customHeight="1">
      <c r="A1032" s="70"/>
      <c r="B1032" s="50"/>
      <c r="C1032" s="50"/>
      <c r="D1032" s="50"/>
      <c r="E1032" s="50"/>
      <c r="F1032" s="50"/>
      <c r="G1032" s="50"/>
      <c r="H1032" s="50"/>
      <c r="I1032" s="50"/>
      <c r="J1032" s="50"/>
      <c r="K1032" s="50"/>
      <c r="L1032" s="50"/>
      <c r="M1032" s="50"/>
      <c r="N1032" s="50"/>
      <c r="O1032" s="50"/>
      <c r="P1032" s="50"/>
      <c r="Q1032" s="50"/>
      <c r="R1032" s="50"/>
      <c r="S1032" s="50"/>
      <c r="T1032" s="50"/>
      <c r="U1032" s="50"/>
      <c r="V1032" s="50"/>
      <c r="W1032" s="50"/>
      <c r="X1032" s="50"/>
      <c r="Y1032" s="50"/>
      <c r="Z1032" s="50"/>
      <c r="AA1032" s="50"/>
      <c r="AB1032" s="50"/>
      <c r="AC1032" s="70"/>
      <c r="AD1032" s="50"/>
      <c r="AE1032" s="50"/>
      <c r="AF1032" s="70"/>
    </row>
    <row r="1033" spans="1:36" ht="45" customHeight="1">
      <c r="A1033" s="73"/>
      <c r="B1033" s="248" t="s">
        <v>333</v>
      </c>
      <c r="C1033" s="248"/>
      <c r="D1033" s="248"/>
      <c r="E1033" s="248"/>
      <c r="F1033" s="248"/>
      <c r="G1033" s="248"/>
      <c r="H1033" s="249">
        <f>VLOOKUP($AG1033,PriceList,3,FALSE)</f>
        <v>5.5</v>
      </c>
      <c r="I1033" s="249"/>
      <c r="J1033" s="250"/>
      <c r="K1033" s="251"/>
      <c r="L1033" s="252"/>
      <c r="M1033" s="252"/>
      <c r="N1033" s="253"/>
      <c r="O1033" s="254"/>
      <c r="P1033" s="254"/>
      <c r="Q1033" s="255"/>
      <c r="R1033" s="255"/>
      <c r="S1033" s="254"/>
      <c r="T1033" s="254"/>
      <c r="U1033" s="255"/>
      <c r="V1033" s="255"/>
      <c r="W1033" s="254"/>
      <c r="X1033" s="254"/>
      <c r="Y1033" s="255"/>
      <c r="Z1033" s="255"/>
      <c r="AA1033" s="254"/>
      <c r="AB1033" s="254"/>
      <c r="AC1033" s="256">
        <f>(SUM(O1033:AB1033))*H1033</f>
        <v>0</v>
      </c>
      <c r="AD1033" s="257"/>
      <c r="AE1033" s="257"/>
      <c r="AF1033" s="70"/>
      <c r="AG1033" s="77" t="s">
        <v>643</v>
      </c>
      <c r="AJ1033" s="149" t="b">
        <f>OR(ISERROR(AC1033),ISERROR(H1033))</f>
        <v>0</v>
      </c>
    </row>
    <row r="1034" spans="1:36" ht="7" customHeight="1">
      <c r="A1034" s="70"/>
      <c r="B1034" s="50"/>
      <c r="C1034" s="50"/>
      <c r="D1034" s="50"/>
      <c r="E1034" s="50"/>
      <c r="F1034" s="50"/>
      <c r="G1034" s="50"/>
      <c r="H1034" s="50"/>
      <c r="I1034" s="50"/>
      <c r="J1034" s="50"/>
      <c r="K1034" s="50"/>
      <c r="L1034" s="50"/>
      <c r="M1034" s="50"/>
      <c r="N1034" s="50"/>
      <c r="O1034" s="50"/>
      <c r="P1034" s="50"/>
      <c r="Q1034" s="50"/>
      <c r="R1034" s="50"/>
      <c r="S1034" s="50"/>
      <c r="T1034" s="50"/>
      <c r="U1034" s="50"/>
      <c r="V1034" s="50"/>
      <c r="W1034" s="50"/>
      <c r="X1034" s="50"/>
      <c r="Y1034" s="50"/>
      <c r="Z1034" s="50"/>
      <c r="AA1034" s="50"/>
      <c r="AB1034" s="50"/>
      <c r="AC1034" s="70"/>
      <c r="AD1034" s="50"/>
      <c r="AE1034" s="50"/>
      <c r="AF1034" s="70"/>
    </row>
    <row r="1035" spans="1:36" ht="30" customHeight="1">
      <c r="A1035" s="73"/>
      <c r="B1035" s="248" t="s">
        <v>334</v>
      </c>
      <c r="C1035" s="248"/>
      <c r="D1035" s="248"/>
      <c r="E1035" s="248"/>
      <c r="F1035" s="248"/>
      <c r="G1035" s="248"/>
      <c r="H1035" s="249">
        <f>VLOOKUP($AG1035,PriceList,3,FALSE)</f>
        <v>25.5</v>
      </c>
      <c r="I1035" s="249"/>
      <c r="J1035" s="250"/>
      <c r="K1035" s="251"/>
      <c r="L1035" s="252"/>
      <c r="M1035" s="252"/>
      <c r="N1035" s="253"/>
      <c r="O1035" s="254"/>
      <c r="P1035" s="254"/>
      <c r="Q1035" s="255"/>
      <c r="R1035" s="255"/>
      <c r="S1035" s="254"/>
      <c r="T1035" s="254"/>
      <c r="U1035" s="255"/>
      <c r="V1035" s="255"/>
      <c r="W1035" s="254"/>
      <c r="X1035" s="254"/>
      <c r="Y1035" s="255"/>
      <c r="Z1035" s="255"/>
      <c r="AA1035" s="254"/>
      <c r="AB1035" s="254"/>
      <c r="AC1035" s="256">
        <f>(SUM(O1035:AB1035))*H1035</f>
        <v>0</v>
      </c>
      <c r="AD1035" s="257"/>
      <c r="AE1035" s="257"/>
      <c r="AF1035" s="70"/>
      <c r="AG1035" s="77" t="s">
        <v>640</v>
      </c>
      <c r="AJ1035" s="149" t="b">
        <f>OR(ISERROR(AC1035),ISERROR(H1035))</f>
        <v>0</v>
      </c>
    </row>
    <row r="1036" spans="1:36" ht="7" customHeight="1">
      <c r="A1036" s="70"/>
      <c r="B1036" s="50"/>
      <c r="C1036" s="50"/>
      <c r="D1036" s="50"/>
      <c r="E1036" s="50"/>
      <c r="F1036" s="50"/>
      <c r="G1036" s="50"/>
      <c r="H1036" s="50"/>
      <c r="I1036" s="50"/>
      <c r="J1036" s="50"/>
      <c r="K1036" s="50"/>
      <c r="L1036" s="50"/>
      <c r="M1036" s="50"/>
      <c r="N1036" s="50"/>
      <c r="O1036" s="50"/>
      <c r="P1036" s="50"/>
      <c r="Q1036" s="50"/>
      <c r="R1036" s="50"/>
      <c r="S1036" s="50"/>
      <c r="T1036" s="50"/>
      <c r="U1036" s="50"/>
      <c r="V1036" s="50"/>
      <c r="W1036" s="50"/>
      <c r="X1036" s="50"/>
      <c r="Y1036" s="50"/>
      <c r="Z1036" s="50"/>
      <c r="AA1036" s="50"/>
      <c r="AB1036" s="50"/>
      <c r="AC1036" s="70"/>
      <c r="AD1036" s="50"/>
      <c r="AE1036" s="50"/>
      <c r="AF1036" s="70"/>
    </row>
    <row r="1037" spans="1:36" ht="30" customHeight="1">
      <c r="A1037" s="73"/>
      <c r="B1037" s="248" t="s">
        <v>335</v>
      </c>
      <c r="C1037" s="248"/>
      <c r="D1037" s="248"/>
      <c r="E1037" s="248"/>
      <c r="F1037" s="248"/>
      <c r="G1037" s="248"/>
      <c r="H1037" s="249">
        <f>VLOOKUP($AG1037,PriceList,3,FALSE)</f>
        <v>9.5</v>
      </c>
      <c r="I1037" s="249"/>
      <c r="J1037" s="250"/>
      <c r="K1037" s="251"/>
      <c r="L1037" s="252"/>
      <c r="M1037" s="252"/>
      <c r="N1037" s="253"/>
      <c r="O1037" s="254"/>
      <c r="P1037" s="254"/>
      <c r="Q1037" s="255"/>
      <c r="R1037" s="255"/>
      <c r="S1037" s="254"/>
      <c r="T1037" s="254"/>
      <c r="U1037" s="255"/>
      <c r="V1037" s="255"/>
      <c r="W1037" s="254"/>
      <c r="X1037" s="254"/>
      <c r="Y1037" s="255"/>
      <c r="Z1037" s="255"/>
      <c r="AA1037" s="254"/>
      <c r="AB1037" s="254"/>
      <c r="AC1037" s="256">
        <f>(SUM(O1037:AB1037))*H1037</f>
        <v>0</v>
      </c>
      <c r="AD1037" s="257"/>
      <c r="AE1037" s="257"/>
      <c r="AF1037" s="70"/>
      <c r="AG1037" s="77" t="s">
        <v>602</v>
      </c>
      <c r="AJ1037" s="149" t="b">
        <f>OR(ISERROR(AC1037),ISERROR(H1037))</f>
        <v>0</v>
      </c>
    </row>
    <row r="1038" spans="1:36" ht="7" customHeight="1">
      <c r="A1038" s="70"/>
      <c r="B1038" s="50"/>
      <c r="C1038" s="50"/>
      <c r="D1038" s="50"/>
      <c r="E1038" s="50"/>
      <c r="F1038" s="50"/>
      <c r="G1038" s="50"/>
      <c r="H1038" s="50"/>
      <c r="I1038" s="50"/>
      <c r="J1038" s="50"/>
      <c r="K1038" s="50"/>
      <c r="L1038" s="50"/>
      <c r="M1038" s="50"/>
      <c r="N1038" s="50"/>
      <c r="O1038" s="50"/>
      <c r="P1038" s="50"/>
      <c r="Q1038" s="50"/>
      <c r="R1038" s="50"/>
      <c r="S1038" s="50"/>
      <c r="T1038" s="50"/>
      <c r="U1038" s="50"/>
      <c r="V1038" s="50"/>
      <c r="W1038" s="50"/>
      <c r="X1038" s="50"/>
      <c r="Y1038" s="50"/>
      <c r="Z1038" s="50"/>
      <c r="AA1038" s="50"/>
      <c r="AB1038" s="50"/>
      <c r="AC1038" s="70"/>
      <c r="AD1038" s="50"/>
      <c r="AE1038" s="50"/>
      <c r="AF1038" s="70"/>
    </row>
    <row r="1039" spans="1:36" ht="30" customHeight="1">
      <c r="A1039" s="73"/>
      <c r="B1039" s="248" t="s">
        <v>336</v>
      </c>
      <c r="C1039" s="248"/>
      <c r="D1039" s="248"/>
      <c r="E1039" s="248"/>
      <c r="F1039" s="248"/>
      <c r="G1039" s="248"/>
      <c r="H1039" s="249">
        <f>VLOOKUP($AG1039,PriceList,3,FALSE)</f>
        <v>17.95</v>
      </c>
      <c r="I1039" s="249"/>
      <c r="J1039" s="250"/>
      <c r="K1039" s="251"/>
      <c r="L1039" s="252"/>
      <c r="M1039" s="252"/>
      <c r="N1039" s="253"/>
      <c r="O1039" s="254"/>
      <c r="P1039" s="254"/>
      <c r="Q1039" s="255"/>
      <c r="R1039" s="255"/>
      <c r="S1039" s="254"/>
      <c r="T1039" s="254"/>
      <c r="U1039" s="255"/>
      <c r="V1039" s="255"/>
      <c r="W1039" s="254"/>
      <c r="X1039" s="254"/>
      <c r="Y1039" s="255"/>
      <c r="Z1039" s="255"/>
      <c r="AA1039" s="254"/>
      <c r="AB1039" s="254"/>
      <c r="AC1039" s="256">
        <f>(SUM(O1039:AB1039))*H1039</f>
        <v>0</v>
      </c>
      <c r="AD1039" s="257"/>
      <c r="AE1039" s="257"/>
      <c r="AF1039" s="70"/>
      <c r="AG1039" s="77" t="s">
        <v>601</v>
      </c>
      <c r="AJ1039" s="149" t="b">
        <f>OR(ISERROR(AC1039),ISERROR(H1039))</f>
        <v>0</v>
      </c>
    </row>
    <row r="1040" spans="1:36" ht="10" customHeight="1">
      <c r="A1040" s="73"/>
      <c r="B1040" s="9"/>
      <c r="C1040" s="67"/>
      <c r="D1040" s="67"/>
      <c r="E1040" s="67"/>
      <c r="F1040" s="67"/>
      <c r="G1040" s="67"/>
      <c r="H1040" s="67"/>
      <c r="I1040" s="67"/>
      <c r="J1040" s="67"/>
      <c r="K1040" s="67"/>
      <c r="L1040" s="67"/>
      <c r="M1040" s="67"/>
      <c r="N1040" s="67"/>
      <c r="O1040" s="67"/>
      <c r="P1040" s="67"/>
      <c r="Q1040" s="67"/>
      <c r="R1040" s="67"/>
      <c r="S1040" s="67"/>
      <c r="T1040" s="67"/>
      <c r="U1040" s="67"/>
      <c r="V1040" s="67"/>
      <c r="W1040" s="67"/>
      <c r="X1040" s="67"/>
      <c r="Y1040" s="67"/>
      <c r="Z1040" s="67"/>
      <c r="AA1040" s="67"/>
      <c r="AB1040" s="67"/>
      <c r="AC1040" s="67"/>
      <c r="AD1040" s="67"/>
      <c r="AE1040" s="67"/>
      <c r="AF1040" s="70"/>
    </row>
    <row r="1041" spans="1:36" ht="20.149999999999999" customHeight="1">
      <c r="A1041" s="339">
        <f>A990+1</f>
        <v>20</v>
      </c>
      <c r="B1041" s="339"/>
      <c r="C1041" s="93"/>
      <c r="D1041" s="93"/>
      <c r="E1041" s="93"/>
      <c r="F1041" s="93"/>
      <c r="G1041" s="93"/>
      <c r="H1041" s="93"/>
      <c r="I1041" s="93"/>
      <c r="J1041" s="93"/>
      <c r="K1041" s="93"/>
      <c r="L1041" s="93"/>
      <c r="M1041" s="93"/>
      <c r="N1041" s="93"/>
      <c r="O1041" s="93"/>
      <c r="P1041" s="93"/>
      <c r="Q1041" s="93"/>
      <c r="R1041" s="93"/>
      <c r="S1041" s="93"/>
      <c r="T1041" s="93"/>
      <c r="U1041" s="93"/>
      <c r="V1041" s="93"/>
      <c r="W1041" s="93"/>
      <c r="X1041" s="93"/>
      <c r="Y1041" s="93"/>
      <c r="Z1041" s="93"/>
      <c r="AA1041" s="93"/>
      <c r="AB1041" s="93"/>
      <c r="AC1041" s="93"/>
      <c r="AD1041" s="94"/>
      <c r="AE1041" s="7"/>
      <c r="AF1041" s="7"/>
    </row>
    <row r="1042" spans="1:36" ht="10" customHeight="1" thickBot="1">
      <c r="A1042" s="73"/>
      <c r="B1042" s="9"/>
      <c r="C1042" s="67"/>
      <c r="D1042" s="67"/>
      <c r="E1042" s="67"/>
      <c r="F1042" s="67"/>
      <c r="G1042" s="67"/>
      <c r="H1042" s="67"/>
      <c r="I1042" s="67"/>
      <c r="J1042" s="67"/>
      <c r="K1042" s="67"/>
      <c r="L1042" s="67"/>
      <c r="M1042" s="67"/>
      <c r="N1042" s="67"/>
      <c r="O1042" s="67"/>
      <c r="P1042" s="67"/>
      <c r="Q1042" s="67"/>
      <c r="R1042" s="67"/>
      <c r="S1042" s="67"/>
      <c r="T1042" s="67"/>
      <c r="U1042" s="67"/>
      <c r="V1042" s="67"/>
      <c r="W1042" s="67"/>
      <c r="X1042" s="67"/>
      <c r="Y1042" s="67"/>
      <c r="Z1042" s="67"/>
      <c r="AA1042" s="67"/>
      <c r="AB1042" s="67"/>
      <c r="AC1042" s="67"/>
      <c r="AD1042" s="67"/>
      <c r="AE1042" s="67"/>
      <c r="AF1042" s="70"/>
    </row>
    <row r="1043" spans="1:36" ht="25" customHeight="1" thickBot="1">
      <c r="A1043" s="70"/>
      <c r="B1043" s="332" t="s">
        <v>341</v>
      </c>
      <c r="C1043" s="333"/>
      <c r="D1043" s="333"/>
      <c r="E1043" s="333"/>
      <c r="F1043" s="333"/>
      <c r="G1043" s="333"/>
      <c r="H1043" s="333"/>
      <c r="I1043" s="333"/>
      <c r="J1043" s="333"/>
      <c r="K1043" s="333"/>
      <c r="L1043" s="333"/>
      <c r="M1043" s="333"/>
      <c r="N1043" s="333"/>
      <c r="O1043" s="333"/>
      <c r="P1043" s="333"/>
      <c r="Q1043" s="333"/>
      <c r="R1043" s="333"/>
      <c r="S1043" s="333"/>
      <c r="T1043" s="333"/>
      <c r="U1043" s="333"/>
      <c r="V1043" s="333"/>
      <c r="W1043" s="333"/>
      <c r="X1043" s="333"/>
      <c r="Y1043" s="333"/>
      <c r="Z1043" s="333"/>
      <c r="AA1043" s="333"/>
      <c r="AB1043" s="333"/>
      <c r="AC1043" s="333"/>
      <c r="AD1043" s="333"/>
      <c r="AE1043" s="334"/>
      <c r="AF1043" s="70"/>
    </row>
    <row r="1044" spans="1:36" ht="7" customHeight="1">
      <c r="A1044" s="70"/>
      <c r="B1044" s="70"/>
      <c r="C1044" s="70"/>
      <c r="D1044" s="70"/>
      <c r="E1044" s="70"/>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row>
    <row r="1045" spans="1:36" ht="20.149999999999999" customHeight="1">
      <c r="A1045" s="70"/>
      <c r="B1045" s="70"/>
      <c r="C1045" s="46"/>
      <c r="D1045" s="46"/>
      <c r="E1045" s="46"/>
      <c r="F1045" s="46"/>
      <c r="G1045" s="46"/>
      <c r="H1045" s="46"/>
      <c r="I1045" s="46"/>
      <c r="J1045" s="46"/>
      <c r="K1045" s="46"/>
      <c r="L1045" s="46"/>
      <c r="M1045" s="46"/>
      <c r="N1045" s="46"/>
      <c r="O1045" s="344" t="s">
        <v>256</v>
      </c>
      <c r="P1045" s="344"/>
      <c r="Q1045" s="344"/>
      <c r="R1045" s="344"/>
      <c r="S1045" s="344"/>
      <c r="T1045" s="344"/>
      <c r="U1045" s="344"/>
      <c r="V1045" s="344"/>
      <c r="W1045" s="344"/>
      <c r="X1045" s="344"/>
      <c r="Y1045" s="344"/>
      <c r="Z1045" s="344"/>
      <c r="AA1045" s="344"/>
      <c r="AB1045" s="344"/>
      <c r="AC1045" s="47"/>
      <c r="AD1045" s="47"/>
      <c r="AE1045" s="47"/>
      <c r="AF1045" s="70"/>
    </row>
    <row r="1046" spans="1:36" ht="20.149999999999999" customHeight="1">
      <c r="A1046" s="70"/>
      <c r="B1046" s="345"/>
      <c r="C1046" s="345"/>
      <c r="D1046" s="345"/>
      <c r="E1046" s="345"/>
      <c r="F1046" s="345"/>
      <c r="G1046" s="345"/>
      <c r="H1046" s="70"/>
      <c r="I1046" s="48"/>
      <c r="J1046" s="48"/>
      <c r="K1046" s="70"/>
      <c r="L1046" s="48"/>
      <c r="M1046" s="48"/>
      <c r="N1046" s="48"/>
      <c r="O1046" s="350" t="s">
        <v>249</v>
      </c>
      <c r="P1046" s="350"/>
      <c r="Q1046" s="351" t="s">
        <v>250</v>
      </c>
      <c r="R1046" s="351"/>
      <c r="S1046" s="352" t="s">
        <v>251</v>
      </c>
      <c r="T1046" s="352"/>
      <c r="U1046" s="351" t="s">
        <v>252</v>
      </c>
      <c r="V1046" s="351"/>
      <c r="W1046" s="352" t="s">
        <v>253</v>
      </c>
      <c r="X1046" s="352"/>
      <c r="Y1046" s="351" t="s">
        <v>254</v>
      </c>
      <c r="Z1046" s="351"/>
      <c r="AA1046" s="352" t="s">
        <v>255</v>
      </c>
      <c r="AB1046" s="352"/>
      <c r="AC1046" s="70"/>
      <c r="AD1046" s="49"/>
      <c r="AE1046" s="49"/>
      <c r="AF1046" s="70"/>
    </row>
    <row r="1047" spans="1:36" ht="20.149999999999999" customHeight="1">
      <c r="A1047" s="73"/>
      <c r="B1047" s="345"/>
      <c r="C1047" s="345"/>
      <c r="D1047" s="345"/>
      <c r="E1047" s="345"/>
      <c r="F1047" s="345"/>
      <c r="G1047" s="345"/>
      <c r="H1047" s="48"/>
      <c r="I1047" s="48"/>
      <c r="J1047" s="48"/>
      <c r="K1047" s="48"/>
      <c r="L1047" s="48"/>
      <c r="M1047" s="48"/>
      <c r="N1047" s="48"/>
      <c r="O1047" s="346"/>
      <c r="P1047" s="346"/>
      <c r="Q1047" s="347"/>
      <c r="R1047" s="347"/>
      <c r="S1047" s="348"/>
      <c r="T1047" s="349"/>
      <c r="U1047" s="347"/>
      <c r="V1047" s="347"/>
      <c r="W1047" s="348"/>
      <c r="X1047" s="349"/>
      <c r="Y1047" s="347"/>
      <c r="Z1047" s="347"/>
      <c r="AA1047" s="348"/>
      <c r="AB1047" s="349"/>
      <c r="AC1047" s="49"/>
      <c r="AD1047" s="49"/>
      <c r="AE1047" s="49"/>
      <c r="AF1047" s="70"/>
    </row>
    <row r="1048" spans="1:36" ht="7" customHeight="1">
      <c r="A1048" s="70"/>
      <c r="B1048" s="50"/>
      <c r="C1048" s="50"/>
      <c r="D1048" s="50"/>
      <c r="E1048" s="50"/>
      <c r="F1048" s="50"/>
      <c r="G1048" s="50"/>
      <c r="H1048" s="50"/>
      <c r="I1048" s="50"/>
      <c r="J1048" s="50"/>
      <c r="K1048" s="50"/>
      <c r="L1048" s="50"/>
      <c r="M1048" s="50"/>
      <c r="N1048" s="50"/>
      <c r="O1048" s="50"/>
      <c r="P1048" s="50"/>
      <c r="Q1048" s="50"/>
      <c r="R1048" s="50"/>
      <c r="S1048" s="50"/>
      <c r="T1048" s="50"/>
      <c r="U1048" s="50"/>
      <c r="V1048" s="50"/>
      <c r="W1048" s="50"/>
      <c r="X1048" s="50"/>
      <c r="Y1048" s="50"/>
      <c r="Z1048" s="50"/>
      <c r="AA1048" s="50"/>
      <c r="AB1048" s="50"/>
      <c r="AC1048" s="70"/>
      <c r="AD1048" s="50"/>
      <c r="AE1048" s="50"/>
      <c r="AF1048" s="70"/>
    </row>
    <row r="1049" spans="1:36" ht="20.149999999999999" customHeight="1">
      <c r="A1049" s="73"/>
      <c r="B1049" s="340" t="s">
        <v>100</v>
      </c>
      <c r="C1049" s="340"/>
      <c r="D1049" s="340"/>
      <c r="E1049" s="340"/>
      <c r="F1049" s="340"/>
      <c r="G1049" s="340"/>
      <c r="H1049" s="341" t="s">
        <v>101</v>
      </c>
      <c r="I1049" s="341"/>
      <c r="J1049" s="341"/>
      <c r="K1049" s="341" t="s">
        <v>186</v>
      </c>
      <c r="L1049" s="341"/>
      <c r="M1049" s="341"/>
      <c r="N1049" s="341"/>
      <c r="O1049" s="342" t="s">
        <v>260</v>
      </c>
      <c r="P1049" s="342"/>
      <c r="Q1049" s="342"/>
      <c r="R1049" s="342"/>
      <c r="S1049" s="342"/>
      <c r="T1049" s="342"/>
      <c r="U1049" s="342"/>
      <c r="V1049" s="342"/>
      <c r="W1049" s="342"/>
      <c r="X1049" s="342"/>
      <c r="Y1049" s="342"/>
      <c r="Z1049" s="342"/>
      <c r="AA1049" s="342"/>
      <c r="AB1049" s="342"/>
      <c r="AC1049" s="343" t="s">
        <v>189</v>
      </c>
      <c r="AD1049" s="343"/>
      <c r="AE1049" s="343"/>
      <c r="AF1049" s="70"/>
    </row>
    <row r="1050" spans="1:36" ht="7" customHeight="1">
      <c r="A1050" s="70"/>
      <c r="B1050" s="50"/>
      <c r="C1050" s="50"/>
      <c r="D1050" s="50"/>
      <c r="E1050" s="50"/>
      <c r="F1050" s="50"/>
      <c r="G1050" s="50"/>
      <c r="H1050" s="50"/>
      <c r="I1050" s="50"/>
      <c r="J1050" s="50"/>
      <c r="K1050" s="50"/>
      <c r="L1050" s="50"/>
      <c r="M1050" s="50"/>
      <c r="N1050" s="50"/>
      <c r="O1050" s="50"/>
      <c r="P1050" s="50"/>
      <c r="Q1050" s="50"/>
      <c r="R1050" s="50"/>
      <c r="S1050" s="50"/>
      <c r="T1050" s="50"/>
      <c r="U1050" s="50"/>
      <c r="V1050" s="50"/>
      <c r="W1050" s="50"/>
      <c r="X1050" s="50"/>
      <c r="Y1050" s="50"/>
      <c r="Z1050" s="50"/>
      <c r="AA1050" s="50"/>
      <c r="AB1050" s="50"/>
      <c r="AC1050" s="70"/>
      <c r="AD1050" s="50"/>
      <c r="AE1050" s="50"/>
      <c r="AF1050" s="70"/>
    </row>
    <row r="1051" spans="1:36" ht="30" customHeight="1">
      <c r="A1051" s="73"/>
      <c r="B1051" s="248" t="s">
        <v>344</v>
      </c>
      <c r="C1051" s="248"/>
      <c r="D1051" s="248"/>
      <c r="E1051" s="248"/>
      <c r="F1051" s="248"/>
      <c r="G1051" s="248"/>
      <c r="H1051" s="249">
        <f>VLOOKUP($AG1051,PriceList,3,FALSE)</f>
        <v>9.9499999999999993</v>
      </c>
      <c r="I1051" s="249"/>
      <c r="J1051" s="250"/>
      <c r="K1051" s="251"/>
      <c r="L1051" s="252"/>
      <c r="M1051" s="252"/>
      <c r="N1051" s="253"/>
      <c r="O1051" s="254"/>
      <c r="P1051" s="254"/>
      <c r="Q1051" s="255"/>
      <c r="R1051" s="255"/>
      <c r="S1051" s="254"/>
      <c r="T1051" s="254"/>
      <c r="U1051" s="255"/>
      <c r="V1051" s="255"/>
      <c r="W1051" s="254"/>
      <c r="X1051" s="254"/>
      <c r="Y1051" s="255"/>
      <c r="Z1051" s="255"/>
      <c r="AA1051" s="254"/>
      <c r="AB1051" s="254"/>
      <c r="AC1051" s="256">
        <f>(SUM(O1051:AB1051))*H1051</f>
        <v>0</v>
      </c>
      <c r="AD1051" s="257"/>
      <c r="AE1051" s="257"/>
      <c r="AF1051" s="70"/>
      <c r="AG1051" s="77" t="s">
        <v>617</v>
      </c>
      <c r="AJ1051" s="149" t="b">
        <f>OR(ISERROR(AC1051),ISERROR(H1051))</f>
        <v>0</v>
      </c>
    </row>
    <row r="1052" spans="1:36" ht="7" customHeight="1">
      <c r="A1052" s="70"/>
      <c r="B1052" s="50"/>
      <c r="C1052" s="50"/>
      <c r="D1052" s="50"/>
      <c r="E1052" s="50"/>
      <c r="F1052" s="50"/>
      <c r="G1052" s="50"/>
      <c r="H1052" s="50"/>
      <c r="I1052" s="50"/>
      <c r="J1052" s="50"/>
      <c r="K1052" s="50"/>
      <c r="L1052" s="50"/>
      <c r="M1052" s="50"/>
      <c r="N1052" s="50"/>
      <c r="O1052" s="50"/>
      <c r="P1052" s="50"/>
      <c r="Q1052" s="50"/>
      <c r="R1052" s="50"/>
      <c r="S1052" s="50"/>
      <c r="T1052" s="50"/>
      <c r="U1052" s="50"/>
      <c r="V1052" s="50"/>
      <c r="W1052" s="50"/>
      <c r="X1052" s="50"/>
      <c r="Y1052" s="50"/>
      <c r="Z1052" s="50"/>
      <c r="AA1052" s="50"/>
      <c r="AB1052" s="50"/>
      <c r="AC1052" s="70"/>
      <c r="AD1052" s="50"/>
      <c r="AE1052" s="50"/>
      <c r="AF1052" s="70"/>
    </row>
    <row r="1053" spans="1:36" ht="30" customHeight="1">
      <c r="A1053" s="73"/>
      <c r="B1053" s="248" t="s">
        <v>345</v>
      </c>
      <c r="C1053" s="248"/>
      <c r="D1053" s="248"/>
      <c r="E1053" s="248"/>
      <c r="F1053" s="248"/>
      <c r="G1053" s="248"/>
      <c r="H1053" s="249">
        <f>VLOOKUP($AG1053,PriceList,3,FALSE)</f>
        <v>14.5</v>
      </c>
      <c r="I1053" s="249"/>
      <c r="J1053" s="250"/>
      <c r="K1053" s="251"/>
      <c r="L1053" s="252"/>
      <c r="M1053" s="252"/>
      <c r="N1053" s="253"/>
      <c r="O1053" s="254"/>
      <c r="P1053" s="254"/>
      <c r="Q1053" s="255"/>
      <c r="R1053" s="255"/>
      <c r="S1053" s="254"/>
      <c r="T1053" s="254"/>
      <c r="U1053" s="255"/>
      <c r="V1053" s="255"/>
      <c r="W1053" s="254"/>
      <c r="X1053" s="254"/>
      <c r="Y1053" s="255"/>
      <c r="Z1053" s="255"/>
      <c r="AA1053" s="254"/>
      <c r="AB1053" s="254"/>
      <c r="AC1053" s="256">
        <f>(SUM(O1053:AB1053))*H1053</f>
        <v>0</v>
      </c>
      <c r="AD1053" s="257"/>
      <c r="AE1053" s="257"/>
      <c r="AF1053" s="70"/>
      <c r="AG1053" s="77" t="s">
        <v>626</v>
      </c>
      <c r="AJ1053" s="149" t="b">
        <f>OR(ISERROR(AC1053),ISERROR(H1053))</f>
        <v>0</v>
      </c>
    </row>
    <row r="1054" spans="1:36" ht="7" customHeight="1">
      <c r="A1054" s="70"/>
      <c r="B1054" s="50"/>
      <c r="C1054" s="50"/>
      <c r="D1054" s="50"/>
      <c r="E1054" s="50"/>
      <c r="F1054" s="50"/>
      <c r="G1054" s="50"/>
      <c r="H1054" s="50"/>
      <c r="I1054" s="50"/>
      <c r="J1054" s="50"/>
      <c r="K1054" s="50"/>
      <c r="L1054" s="50"/>
      <c r="M1054" s="50"/>
      <c r="N1054" s="50"/>
      <c r="O1054" s="50"/>
      <c r="P1054" s="50"/>
      <c r="Q1054" s="50"/>
      <c r="R1054" s="50"/>
      <c r="S1054" s="50"/>
      <c r="T1054" s="50"/>
      <c r="U1054" s="50"/>
      <c r="V1054" s="50"/>
      <c r="W1054" s="50"/>
      <c r="X1054" s="50"/>
      <c r="Y1054" s="50"/>
      <c r="Z1054" s="50"/>
      <c r="AA1054" s="50"/>
      <c r="AB1054" s="50"/>
      <c r="AC1054" s="70"/>
      <c r="AD1054" s="50"/>
      <c r="AE1054" s="50"/>
      <c r="AF1054" s="70"/>
    </row>
    <row r="1055" spans="1:36" ht="45" customHeight="1">
      <c r="A1055" s="73"/>
      <c r="B1055" s="248" t="s">
        <v>346</v>
      </c>
      <c r="C1055" s="248"/>
      <c r="D1055" s="248"/>
      <c r="E1055" s="248"/>
      <c r="F1055" s="248"/>
      <c r="G1055" s="248"/>
      <c r="H1055" s="249">
        <f>VLOOKUP($AG1055,PriceList,3,FALSE)</f>
        <v>15.95</v>
      </c>
      <c r="I1055" s="249"/>
      <c r="J1055" s="250"/>
      <c r="K1055" s="251"/>
      <c r="L1055" s="252"/>
      <c r="M1055" s="252"/>
      <c r="N1055" s="253"/>
      <c r="O1055" s="254"/>
      <c r="P1055" s="254"/>
      <c r="Q1055" s="255"/>
      <c r="R1055" s="255"/>
      <c r="S1055" s="254"/>
      <c r="T1055" s="254"/>
      <c r="U1055" s="255"/>
      <c r="V1055" s="255"/>
      <c r="W1055" s="254"/>
      <c r="X1055" s="254"/>
      <c r="Y1055" s="255"/>
      <c r="Z1055" s="255"/>
      <c r="AA1055" s="254"/>
      <c r="AB1055" s="254"/>
      <c r="AC1055" s="256">
        <f>(SUM(O1055:AB1055))*H1055</f>
        <v>0</v>
      </c>
      <c r="AD1055" s="257"/>
      <c r="AE1055" s="257"/>
      <c r="AF1055" s="70"/>
      <c r="AG1055" s="77" t="s">
        <v>627</v>
      </c>
      <c r="AJ1055" s="149" t="b">
        <f>OR(ISERROR(AC1055),ISERROR(H1055))</f>
        <v>0</v>
      </c>
    </row>
    <row r="1056" spans="1:36" ht="7" customHeight="1">
      <c r="A1056" s="70"/>
      <c r="B1056" s="50"/>
      <c r="C1056" s="50"/>
      <c r="D1056" s="50"/>
      <c r="E1056" s="50"/>
      <c r="F1056" s="50"/>
      <c r="G1056" s="50"/>
      <c r="H1056" s="50"/>
      <c r="I1056" s="50"/>
      <c r="J1056" s="50"/>
      <c r="K1056" s="50"/>
      <c r="L1056" s="50"/>
      <c r="M1056" s="50"/>
      <c r="N1056" s="50"/>
      <c r="O1056" s="50"/>
      <c r="P1056" s="50"/>
      <c r="Q1056" s="50"/>
      <c r="R1056" s="50"/>
      <c r="S1056" s="50"/>
      <c r="T1056" s="50"/>
      <c r="U1056" s="50"/>
      <c r="V1056" s="50"/>
      <c r="W1056" s="50"/>
      <c r="X1056" s="50"/>
      <c r="Y1056" s="50"/>
      <c r="Z1056" s="50"/>
      <c r="AA1056" s="50"/>
      <c r="AB1056" s="50"/>
      <c r="AC1056" s="70"/>
      <c r="AD1056" s="50"/>
      <c r="AE1056" s="50"/>
      <c r="AF1056" s="70"/>
    </row>
    <row r="1057" spans="1:36" ht="30" customHeight="1">
      <c r="A1057" s="73"/>
      <c r="B1057" s="248" t="s">
        <v>795</v>
      </c>
      <c r="C1057" s="248"/>
      <c r="D1057" s="248"/>
      <c r="E1057" s="248"/>
      <c r="F1057" s="248"/>
      <c r="G1057" s="248"/>
      <c r="H1057" s="249">
        <f>VLOOKUP($AG1057,PriceList,3,FALSE)</f>
        <v>5.95</v>
      </c>
      <c r="I1057" s="249"/>
      <c r="J1057" s="250"/>
      <c r="K1057" s="251"/>
      <c r="L1057" s="252"/>
      <c r="M1057" s="252"/>
      <c r="N1057" s="253"/>
      <c r="O1057" s="254"/>
      <c r="P1057" s="254"/>
      <c r="Q1057" s="255"/>
      <c r="R1057" s="255"/>
      <c r="S1057" s="254"/>
      <c r="T1057" s="254"/>
      <c r="U1057" s="255"/>
      <c r="V1057" s="255"/>
      <c r="W1057" s="254"/>
      <c r="X1057" s="254"/>
      <c r="Y1057" s="255"/>
      <c r="Z1057" s="255"/>
      <c r="AA1057" s="254"/>
      <c r="AB1057" s="254"/>
      <c r="AC1057" s="256">
        <f>(SUM(O1057:AB1057))*H1057</f>
        <v>0</v>
      </c>
      <c r="AD1057" s="257"/>
      <c r="AE1057" s="257"/>
      <c r="AF1057" s="70"/>
      <c r="AG1057" s="77" t="s">
        <v>615</v>
      </c>
      <c r="AJ1057" s="149" t="b">
        <f>OR(ISERROR(AC1057),ISERROR(H1057))</f>
        <v>0</v>
      </c>
    </row>
    <row r="1058" spans="1:36" ht="7" customHeight="1">
      <c r="A1058" s="70"/>
      <c r="B1058" s="50"/>
      <c r="C1058" s="50"/>
      <c r="D1058" s="50"/>
      <c r="E1058" s="50"/>
      <c r="F1058" s="50"/>
      <c r="G1058" s="50"/>
      <c r="H1058" s="50"/>
      <c r="I1058" s="50"/>
      <c r="J1058" s="50"/>
      <c r="K1058" s="50"/>
      <c r="L1058" s="50"/>
      <c r="M1058" s="50"/>
      <c r="N1058" s="50"/>
      <c r="O1058" s="50"/>
      <c r="P1058" s="50"/>
      <c r="Q1058" s="50"/>
      <c r="R1058" s="50"/>
      <c r="S1058" s="50"/>
      <c r="T1058" s="50"/>
      <c r="U1058" s="50"/>
      <c r="V1058" s="50"/>
      <c r="W1058" s="50"/>
      <c r="X1058" s="50"/>
      <c r="Y1058" s="50"/>
      <c r="Z1058" s="50"/>
      <c r="AA1058" s="50"/>
      <c r="AB1058" s="50"/>
      <c r="AC1058" s="70"/>
      <c r="AD1058" s="50"/>
      <c r="AE1058" s="50"/>
      <c r="AF1058" s="70"/>
    </row>
    <row r="1059" spans="1:36" ht="30" customHeight="1">
      <c r="A1059" s="73"/>
      <c r="B1059" s="248" t="s">
        <v>347</v>
      </c>
      <c r="C1059" s="248"/>
      <c r="D1059" s="248"/>
      <c r="E1059" s="248"/>
      <c r="F1059" s="248"/>
      <c r="G1059" s="248"/>
      <c r="H1059" s="249">
        <f>VLOOKUP($AG1059,PriceList,3,FALSE)</f>
        <v>5.95</v>
      </c>
      <c r="I1059" s="249"/>
      <c r="J1059" s="250"/>
      <c r="K1059" s="251"/>
      <c r="L1059" s="252"/>
      <c r="M1059" s="252"/>
      <c r="N1059" s="253"/>
      <c r="O1059" s="254"/>
      <c r="P1059" s="254"/>
      <c r="Q1059" s="255"/>
      <c r="R1059" s="255"/>
      <c r="S1059" s="254"/>
      <c r="T1059" s="254"/>
      <c r="U1059" s="255"/>
      <c r="V1059" s="255"/>
      <c r="W1059" s="254"/>
      <c r="X1059" s="254"/>
      <c r="Y1059" s="255"/>
      <c r="Z1059" s="255"/>
      <c r="AA1059" s="254"/>
      <c r="AB1059" s="254"/>
      <c r="AC1059" s="256">
        <f>(SUM(O1059:AB1059))*H1059</f>
        <v>0</v>
      </c>
      <c r="AD1059" s="257"/>
      <c r="AE1059" s="257"/>
      <c r="AF1059" s="70"/>
      <c r="AG1059" s="77" t="s">
        <v>614</v>
      </c>
      <c r="AJ1059" s="149" t="b">
        <f>OR(ISERROR(AC1059),ISERROR(H1059))</f>
        <v>0</v>
      </c>
    </row>
    <row r="1060" spans="1:36" ht="7" customHeight="1">
      <c r="A1060" s="70"/>
      <c r="B1060" s="50"/>
      <c r="C1060" s="50"/>
      <c r="D1060" s="50"/>
      <c r="E1060" s="50"/>
      <c r="F1060" s="50"/>
      <c r="G1060" s="50"/>
      <c r="H1060" s="50"/>
      <c r="I1060" s="50"/>
      <c r="J1060" s="50"/>
      <c r="K1060" s="50"/>
      <c r="L1060" s="50"/>
      <c r="M1060" s="50"/>
      <c r="N1060" s="50"/>
      <c r="O1060" s="50"/>
      <c r="P1060" s="50"/>
      <c r="Q1060" s="50"/>
      <c r="R1060" s="50"/>
      <c r="S1060" s="50"/>
      <c r="T1060" s="50"/>
      <c r="U1060" s="50"/>
      <c r="V1060" s="50"/>
      <c r="W1060" s="50"/>
      <c r="X1060" s="50"/>
      <c r="Y1060" s="50"/>
      <c r="Z1060" s="50"/>
      <c r="AA1060" s="50"/>
      <c r="AB1060" s="50"/>
      <c r="AC1060" s="70"/>
      <c r="AD1060" s="50"/>
      <c r="AE1060" s="50"/>
      <c r="AF1060" s="70"/>
    </row>
    <row r="1061" spans="1:36" ht="30" customHeight="1">
      <c r="A1061" s="73"/>
      <c r="B1061" s="248" t="s">
        <v>348</v>
      </c>
      <c r="C1061" s="248"/>
      <c r="D1061" s="248"/>
      <c r="E1061" s="248"/>
      <c r="F1061" s="248"/>
      <c r="G1061" s="248"/>
      <c r="H1061" s="249">
        <f>VLOOKUP($AG1061,PriceList,3,FALSE)</f>
        <v>5.95</v>
      </c>
      <c r="I1061" s="249"/>
      <c r="J1061" s="250"/>
      <c r="K1061" s="251"/>
      <c r="L1061" s="252"/>
      <c r="M1061" s="252"/>
      <c r="N1061" s="253"/>
      <c r="O1061" s="254"/>
      <c r="P1061" s="254"/>
      <c r="Q1061" s="255"/>
      <c r="R1061" s="255"/>
      <c r="S1061" s="254"/>
      <c r="T1061" s="254"/>
      <c r="U1061" s="255"/>
      <c r="V1061" s="255"/>
      <c r="W1061" s="254"/>
      <c r="X1061" s="254"/>
      <c r="Y1061" s="255"/>
      <c r="Z1061" s="255"/>
      <c r="AA1061" s="254"/>
      <c r="AB1061" s="254"/>
      <c r="AC1061" s="256">
        <f>(SUM(O1061:AB1061))*H1061</f>
        <v>0</v>
      </c>
      <c r="AD1061" s="257"/>
      <c r="AE1061" s="257"/>
      <c r="AF1061" s="70"/>
      <c r="AG1061" s="77" t="s">
        <v>613</v>
      </c>
      <c r="AJ1061" s="149" t="b">
        <f>OR(ISERROR(AC1061),ISERROR(H1061))</f>
        <v>0</v>
      </c>
    </row>
    <row r="1062" spans="1:36" ht="7" customHeight="1">
      <c r="A1062" s="70"/>
      <c r="B1062" s="50"/>
      <c r="C1062" s="50"/>
      <c r="D1062" s="50"/>
      <c r="E1062" s="50"/>
      <c r="F1062" s="50"/>
      <c r="G1062" s="50"/>
      <c r="H1062" s="50"/>
      <c r="I1062" s="50"/>
      <c r="J1062" s="50"/>
      <c r="K1062" s="50"/>
      <c r="L1062" s="50"/>
      <c r="M1062" s="50"/>
      <c r="N1062" s="50"/>
      <c r="O1062" s="50"/>
      <c r="P1062" s="50"/>
      <c r="Q1062" s="50"/>
      <c r="R1062" s="50"/>
      <c r="S1062" s="50"/>
      <c r="T1062" s="50"/>
      <c r="U1062" s="50"/>
      <c r="V1062" s="50"/>
      <c r="W1062" s="50"/>
      <c r="X1062" s="50"/>
      <c r="Y1062" s="50"/>
      <c r="Z1062" s="50"/>
      <c r="AA1062" s="50"/>
      <c r="AB1062" s="50"/>
      <c r="AC1062" s="70"/>
      <c r="AD1062" s="50"/>
      <c r="AE1062" s="50"/>
      <c r="AF1062" s="70"/>
    </row>
    <row r="1063" spans="1:36" ht="30" customHeight="1">
      <c r="A1063" s="73"/>
      <c r="B1063" s="248" t="s">
        <v>349</v>
      </c>
      <c r="C1063" s="248"/>
      <c r="D1063" s="248"/>
      <c r="E1063" s="248"/>
      <c r="F1063" s="248"/>
      <c r="G1063" s="248"/>
      <c r="H1063" s="249">
        <f>VLOOKUP($AG1063,PriceList,3,FALSE)</f>
        <v>5.95</v>
      </c>
      <c r="I1063" s="249"/>
      <c r="J1063" s="250"/>
      <c r="K1063" s="251"/>
      <c r="L1063" s="252"/>
      <c r="M1063" s="252"/>
      <c r="N1063" s="253"/>
      <c r="O1063" s="254"/>
      <c r="P1063" s="254"/>
      <c r="Q1063" s="255"/>
      <c r="R1063" s="255"/>
      <c r="S1063" s="254"/>
      <c r="T1063" s="254"/>
      <c r="U1063" s="255"/>
      <c r="V1063" s="255"/>
      <c r="W1063" s="254"/>
      <c r="X1063" s="254"/>
      <c r="Y1063" s="255"/>
      <c r="Z1063" s="255"/>
      <c r="AA1063" s="254"/>
      <c r="AB1063" s="254"/>
      <c r="AC1063" s="256">
        <f>(SUM(O1063:AB1063))*H1063</f>
        <v>0</v>
      </c>
      <c r="AD1063" s="257"/>
      <c r="AE1063" s="257"/>
      <c r="AF1063" s="70"/>
      <c r="AG1063" s="77" t="s">
        <v>616</v>
      </c>
      <c r="AJ1063" s="149" t="b">
        <f>OR(ISERROR(AC1063),ISERROR(H1063))</f>
        <v>0</v>
      </c>
    </row>
    <row r="1064" spans="1:36" ht="7" customHeight="1">
      <c r="A1064" s="70"/>
      <c r="B1064" s="50"/>
      <c r="C1064" s="50"/>
      <c r="D1064" s="50"/>
      <c r="E1064" s="50"/>
      <c r="F1064" s="50"/>
      <c r="G1064" s="50"/>
      <c r="H1064" s="50"/>
      <c r="I1064" s="50"/>
      <c r="J1064" s="50"/>
      <c r="K1064" s="50"/>
      <c r="L1064" s="50"/>
      <c r="M1064" s="50"/>
      <c r="N1064" s="50"/>
      <c r="O1064" s="50"/>
      <c r="P1064" s="50"/>
      <c r="Q1064" s="50"/>
      <c r="R1064" s="50"/>
      <c r="S1064" s="50"/>
      <c r="T1064" s="50"/>
      <c r="U1064" s="50"/>
      <c r="V1064" s="50"/>
      <c r="W1064" s="50"/>
      <c r="X1064" s="50"/>
      <c r="Y1064" s="50"/>
      <c r="Z1064" s="50"/>
      <c r="AA1064" s="50"/>
      <c r="AB1064" s="50"/>
      <c r="AC1064" s="70"/>
      <c r="AD1064" s="50"/>
      <c r="AE1064" s="50"/>
      <c r="AF1064" s="70"/>
    </row>
    <row r="1065" spans="1:36" ht="30" customHeight="1">
      <c r="A1065" s="73"/>
      <c r="B1065" s="248" t="s">
        <v>350</v>
      </c>
      <c r="C1065" s="248"/>
      <c r="D1065" s="248"/>
      <c r="E1065" s="248"/>
      <c r="F1065" s="248"/>
      <c r="G1065" s="248"/>
      <c r="H1065" s="249">
        <f>VLOOKUP($AG1065,PriceList,3,FALSE)</f>
        <v>5.95</v>
      </c>
      <c r="I1065" s="249"/>
      <c r="J1065" s="250"/>
      <c r="K1065" s="251"/>
      <c r="L1065" s="252"/>
      <c r="M1065" s="252"/>
      <c r="N1065" s="253"/>
      <c r="O1065" s="254"/>
      <c r="P1065" s="254"/>
      <c r="Q1065" s="255"/>
      <c r="R1065" s="255"/>
      <c r="S1065" s="254"/>
      <c r="T1065" s="254"/>
      <c r="U1065" s="255"/>
      <c r="V1065" s="255"/>
      <c r="W1065" s="254"/>
      <c r="X1065" s="254"/>
      <c r="Y1065" s="255"/>
      <c r="Z1065" s="255"/>
      <c r="AA1065" s="254"/>
      <c r="AB1065" s="254"/>
      <c r="AC1065" s="256">
        <f>(SUM(O1065:AB1065))*H1065</f>
        <v>0</v>
      </c>
      <c r="AD1065" s="257"/>
      <c r="AE1065" s="257"/>
      <c r="AF1065" s="70"/>
      <c r="AG1065" s="77" t="s">
        <v>618</v>
      </c>
      <c r="AJ1065" s="149" t="b">
        <f>OR(ISERROR(AC1065),ISERROR(H1065))</f>
        <v>0</v>
      </c>
    </row>
    <row r="1066" spans="1:36" ht="7" customHeight="1">
      <c r="A1066" s="70"/>
      <c r="B1066" s="50"/>
      <c r="C1066" s="50"/>
      <c r="D1066" s="50"/>
      <c r="E1066" s="50"/>
      <c r="F1066" s="50"/>
      <c r="G1066" s="50"/>
      <c r="H1066" s="50"/>
      <c r="I1066" s="50"/>
      <c r="J1066" s="50"/>
      <c r="K1066" s="50"/>
      <c r="L1066" s="50"/>
      <c r="M1066" s="50"/>
      <c r="N1066" s="50"/>
      <c r="O1066" s="50"/>
      <c r="P1066" s="50"/>
      <c r="Q1066" s="50"/>
      <c r="R1066" s="50"/>
      <c r="S1066" s="50"/>
      <c r="T1066" s="50"/>
      <c r="U1066" s="50"/>
      <c r="V1066" s="50"/>
      <c r="W1066" s="50"/>
      <c r="X1066" s="50"/>
      <c r="Y1066" s="50"/>
      <c r="Z1066" s="50"/>
      <c r="AA1066" s="50"/>
      <c r="AB1066" s="50"/>
      <c r="AC1066" s="70"/>
      <c r="AD1066" s="50"/>
      <c r="AE1066" s="50"/>
      <c r="AF1066" s="70"/>
    </row>
    <row r="1067" spans="1:36" ht="30" customHeight="1">
      <c r="A1067" s="73"/>
      <c r="B1067" s="248" t="s">
        <v>343</v>
      </c>
      <c r="C1067" s="248"/>
      <c r="D1067" s="248"/>
      <c r="E1067" s="248"/>
      <c r="F1067" s="248"/>
      <c r="G1067" s="248"/>
      <c r="H1067" s="249">
        <f>VLOOKUP($AG1067,PriceList,3,FALSE)</f>
        <v>9.9499999999999993</v>
      </c>
      <c r="I1067" s="249"/>
      <c r="J1067" s="250"/>
      <c r="K1067" s="251"/>
      <c r="L1067" s="252"/>
      <c r="M1067" s="252"/>
      <c r="N1067" s="253"/>
      <c r="O1067" s="254"/>
      <c r="P1067" s="254"/>
      <c r="Q1067" s="255"/>
      <c r="R1067" s="255"/>
      <c r="S1067" s="254"/>
      <c r="T1067" s="254"/>
      <c r="U1067" s="255"/>
      <c r="V1067" s="255"/>
      <c r="W1067" s="254"/>
      <c r="X1067" s="254"/>
      <c r="Y1067" s="255"/>
      <c r="Z1067" s="255"/>
      <c r="AA1067" s="254"/>
      <c r="AB1067" s="254"/>
      <c r="AC1067" s="256">
        <f>(SUM(O1067:AB1067))*H1067</f>
        <v>0</v>
      </c>
      <c r="AD1067" s="257"/>
      <c r="AE1067" s="257"/>
      <c r="AF1067" s="70"/>
      <c r="AG1067" s="77" t="s">
        <v>619</v>
      </c>
      <c r="AJ1067" s="149" t="b">
        <f>OR(ISERROR(AC1067),ISERROR(H1067))</f>
        <v>0</v>
      </c>
    </row>
    <row r="1068" spans="1:36" ht="10" customHeight="1" thickBot="1">
      <c r="A1068" s="70"/>
      <c r="B1068" s="70"/>
      <c r="C1068" s="70"/>
      <c r="D1068" s="70"/>
      <c r="E1068" s="70"/>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row>
    <row r="1069" spans="1:36" ht="25" customHeight="1" thickBot="1">
      <c r="A1069" s="70"/>
      <c r="B1069" s="332" t="s">
        <v>351</v>
      </c>
      <c r="C1069" s="333"/>
      <c r="D1069" s="333"/>
      <c r="E1069" s="333"/>
      <c r="F1069" s="333"/>
      <c r="G1069" s="333"/>
      <c r="H1069" s="333"/>
      <c r="I1069" s="333"/>
      <c r="J1069" s="333"/>
      <c r="K1069" s="333"/>
      <c r="L1069" s="333"/>
      <c r="M1069" s="333"/>
      <c r="N1069" s="333"/>
      <c r="O1069" s="333"/>
      <c r="P1069" s="333"/>
      <c r="Q1069" s="333"/>
      <c r="R1069" s="333"/>
      <c r="S1069" s="333"/>
      <c r="T1069" s="333"/>
      <c r="U1069" s="333"/>
      <c r="V1069" s="333"/>
      <c r="W1069" s="333"/>
      <c r="X1069" s="333"/>
      <c r="Y1069" s="333"/>
      <c r="Z1069" s="333"/>
      <c r="AA1069" s="333"/>
      <c r="AB1069" s="333"/>
      <c r="AC1069" s="333"/>
      <c r="AD1069" s="333"/>
      <c r="AE1069" s="334"/>
      <c r="AF1069" s="70"/>
    </row>
    <row r="1070" spans="1:36" ht="7" customHeight="1">
      <c r="A1070" s="70"/>
      <c r="B1070" s="70"/>
      <c r="C1070" s="70"/>
      <c r="D1070" s="70"/>
      <c r="E1070" s="70"/>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row>
    <row r="1071" spans="1:36" ht="20.149999999999999" customHeight="1">
      <c r="A1071" s="70"/>
      <c r="B1071" s="70"/>
      <c r="C1071" s="46"/>
      <c r="D1071" s="46"/>
      <c r="E1071" s="46"/>
      <c r="F1071" s="46"/>
      <c r="G1071" s="46"/>
      <c r="H1071" s="46"/>
      <c r="I1071" s="46"/>
      <c r="J1071" s="46"/>
      <c r="K1071" s="46"/>
      <c r="L1071" s="46"/>
      <c r="M1071" s="46"/>
      <c r="N1071" s="46"/>
      <c r="O1071" s="344" t="s">
        <v>256</v>
      </c>
      <c r="P1071" s="344"/>
      <c r="Q1071" s="344"/>
      <c r="R1071" s="344"/>
      <c r="S1071" s="344"/>
      <c r="T1071" s="344"/>
      <c r="U1071" s="344"/>
      <c r="V1071" s="344"/>
      <c r="W1071" s="344"/>
      <c r="X1071" s="344"/>
      <c r="Y1071" s="344"/>
      <c r="Z1071" s="344"/>
      <c r="AA1071" s="344"/>
      <c r="AB1071" s="344"/>
      <c r="AC1071" s="47"/>
      <c r="AD1071" s="47"/>
      <c r="AE1071" s="47"/>
      <c r="AF1071" s="70"/>
    </row>
    <row r="1072" spans="1:36" ht="20.149999999999999" customHeight="1">
      <c r="A1072" s="70"/>
      <c r="B1072" s="345"/>
      <c r="C1072" s="345"/>
      <c r="D1072" s="345"/>
      <c r="E1072" s="345"/>
      <c r="F1072" s="345"/>
      <c r="G1072" s="345"/>
      <c r="H1072" s="70"/>
      <c r="I1072" s="48"/>
      <c r="J1072" s="48"/>
      <c r="K1072" s="70"/>
      <c r="L1072" s="48"/>
      <c r="M1072" s="48"/>
      <c r="N1072" s="48"/>
      <c r="O1072" s="350" t="s">
        <v>249</v>
      </c>
      <c r="P1072" s="350"/>
      <c r="Q1072" s="351" t="s">
        <v>250</v>
      </c>
      <c r="R1072" s="351"/>
      <c r="S1072" s="352" t="s">
        <v>251</v>
      </c>
      <c r="T1072" s="352"/>
      <c r="U1072" s="351" t="s">
        <v>252</v>
      </c>
      <c r="V1072" s="351"/>
      <c r="W1072" s="352" t="s">
        <v>253</v>
      </c>
      <c r="X1072" s="352"/>
      <c r="Y1072" s="351" t="s">
        <v>254</v>
      </c>
      <c r="Z1072" s="351"/>
      <c r="AA1072" s="352" t="s">
        <v>255</v>
      </c>
      <c r="AB1072" s="352"/>
      <c r="AC1072" s="70"/>
      <c r="AD1072" s="49"/>
      <c r="AE1072" s="49"/>
      <c r="AF1072" s="70"/>
    </row>
    <row r="1073" spans="1:36" ht="20.149999999999999" customHeight="1">
      <c r="A1073" s="73"/>
      <c r="B1073" s="345"/>
      <c r="C1073" s="345"/>
      <c r="D1073" s="345"/>
      <c r="E1073" s="345"/>
      <c r="F1073" s="345"/>
      <c r="G1073" s="345"/>
      <c r="H1073" s="48"/>
      <c r="I1073" s="48"/>
      <c r="J1073" s="48"/>
      <c r="K1073" s="48"/>
      <c r="L1073" s="48"/>
      <c r="M1073" s="48"/>
      <c r="N1073" s="48"/>
      <c r="O1073" s="346"/>
      <c r="P1073" s="346"/>
      <c r="Q1073" s="347"/>
      <c r="R1073" s="347"/>
      <c r="S1073" s="348"/>
      <c r="T1073" s="349"/>
      <c r="U1073" s="347"/>
      <c r="V1073" s="347"/>
      <c r="W1073" s="348"/>
      <c r="X1073" s="349"/>
      <c r="Y1073" s="347"/>
      <c r="Z1073" s="347"/>
      <c r="AA1073" s="348"/>
      <c r="AB1073" s="349"/>
      <c r="AC1073" s="49"/>
      <c r="AD1073" s="49"/>
      <c r="AE1073" s="49"/>
      <c r="AF1073" s="70"/>
    </row>
    <row r="1074" spans="1:36" ht="7" customHeight="1">
      <c r="A1074" s="70"/>
      <c r="B1074" s="50"/>
      <c r="C1074" s="50"/>
      <c r="D1074" s="50"/>
      <c r="E1074" s="50"/>
      <c r="F1074" s="50"/>
      <c r="G1074" s="50"/>
      <c r="H1074" s="50"/>
      <c r="I1074" s="50"/>
      <c r="J1074" s="50"/>
      <c r="K1074" s="50"/>
      <c r="L1074" s="50"/>
      <c r="M1074" s="50"/>
      <c r="N1074" s="50"/>
      <c r="O1074" s="50"/>
      <c r="P1074" s="50"/>
      <c r="Q1074" s="50"/>
      <c r="R1074" s="50"/>
      <c r="S1074" s="50"/>
      <c r="T1074" s="50"/>
      <c r="U1074" s="50"/>
      <c r="V1074" s="50"/>
      <c r="W1074" s="50"/>
      <c r="X1074" s="50"/>
      <c r="Y1074" s="50"/>
      <c r="Z1074" s="50"/>
      <c r="AA1074" s="50"/>
      <c r="AB1074" s="50"/>
      <c r="AC1074" s="70"/>
      <c r="AD1074" s="50"/>
      <c r="AE1074" s="50"/>
      <c r="AF1074" s="70"/>
    </row>
    <row r="1075" spans="1:36" ht="20.149999999999999" customHeight="1">
      <c r="A1075" s="73"/>
      <c r="B1075" s="340" t="s">
        <v>100</v>
      </c>
      <c r="C1075" s="340"/>
      <c r="D1075" s="340"/>
      <c r="E1075" s="340"/>
      <c r="F1075" s="340"/>
      <c r="G1075" s="340"/>
      <c r="H1075" s="341" t="s">
        <v>101</v>
      </c>
      <c r="I1075" s="341"/>
      <c r="J1075" s="341"/>
      <c r="K1075" s="341" t="s">
        <v>186</v>
      </c>
      <c r="L1075" s="341"/>
      <c r="M1075" s="341"/>
      <c r="N1075" s="341"/>
      <c r="O1075" s="342" t="s">
        <v>260</v>
      </c>
      <c r="P1075" s="342"/>
      <c r="Q1075" s="342"/>
      <c r="R1075" s="342"/>
      <c r="S1075" s="342"/>
      <c r="T1075" s="342"/>
      <c r="U1075" s="342"/>
      <c r="V1075" s="342"/>
      <c r="W1075" s="342"/>
      <c r="X1075" s="342"/>
      <c r="Y1075" s="342"/>
      <c r="Z1075" s="342"/>
      <c r="AA1075" s="342"/>
      <c r="AB1075" s="342"/>
      <c r="AC1075" s="343" t="s">
        <v>189</v>
      </c>
      <c r="AD1075" s="343"/>
      <c r="AE1075" s="343"/>
      <c r="AF1075" s="70"/>
    </row>
    <row r="1076" spans="1:36" ht="7" customHeight="1">
      <c r="A1076" s="70"/>
      <c r="B1076" s="50"/>
      <c r="C1076" s="50"/>
      <c r="D1076" s="50"/>
      <c r="E1076" s="50"/>
      <c r="F1076" s="50"/>
      <c r="G1076" s="50"/>
      <c r="H1076" s="50"/>
      <c r="I1076" s="50"/>
      <c r="J1076" s="50"/>
      <c r="K1076" s="50"/>
      <c r="L1076" s="50"/>
      <c r="M1076" s="50"/>
      <c r="N1076" s="50"/>
      <c r="O1076" s="50"/>
      <c r="P1076" s="50"/>
      <c r="Q1076" s="50"/>
      <c r="R1076" s="50"/>
      <c r="S1076" s="50"/>
      <c r="T1076" s="50"/>
      <c r="U1076" s="50"/>
      <c r="V1076" s="50"/>
      <c r="W1076" s="50"/>
      <c r="X1076" s="50"/>
      <c r="Y1076" s="50"/>
      <c r="Z1076" s="50"/>
      <c r="AA1076" s="50"/>
      <c r="AB1076" s="50"/>
      <c r="AC1076" s="70"/>
      <c r="AD1076" s="50"/>
      <c r="AE1076" s="50"/>
      <c r="AF1076" s="70"/>
    </row>
    <row r="1077" spans="1:36" ht="30" customHeight="1">
      <c r="A1077" s="73"/>
      <c r="B1077" s="248" t="s">
        <v>352</v>
      </c>
      <c r="C1077" s="248"/>
      <c r="D1077" s="248"/>
      <c r="E1077" s="248"/>
      <c r="F1077" s="248"/>
      <c r="G1077" s="248"/>
      <c r="H1077" s="249">
        <f>VLOOKUP($AG1077,PriceList,3,FALSE)</f>
        <v>6.95</v>
      </c>
      <c r="I1077" s="249"/>
      <c r="J1077" s="250"/>
      <c r="K1077" s="251"/>
      <c r="L1077" s="252"/>
      <c r="M1077" s="252"/>
      <c r="N1077" s="253"/>
      <c r="O1077" s="254"/>
      <c r="P1077" s="254"/>
      <c r="Q1077" s="255"/>
      <c r="R1077" s="255"/>
      <c r="S1077" s="254"/>
      <c r="T1077" s="254"/>
      <c r="U1077" s="255"/>
      <c r="V1077" s="255"/>
      <c r="W1077" s="254"/>
      <c r="X1077" s="254"/>
      <c r="Y1077" s="255"/>
      <c r="Z1077" s="255"/>
      <c r="AA1077" s="254"/>
      <c r="AB1077" s="254"/>
      <c r="AC1077" s="256">
        <f>(SUM(O1077:AB1077))*H1077</f>
        <v>0</v>
      </c>
      <c r="AD1077" s="257"/>
      <c r="AE1077" s="257"/>
      <c r="AF1077" s="70"/>
      <c r="AG1077" s="77" t="s">
        <v>647</v>
      </c>
      <c r="AJ1077" s="149" t="b">
        <f>OR(ISERROR(AC1077),ISERROR(H1077))</f>
        <v>0</v>
      </c>
    </row>
    <row r="1078" spans="1:36" ht="7" customHeight="1">
      <c r="A1078" s="70"/>
      <c r="B1078" s="50"/>
      <c r="C1078" s="50"/>
      <c r="D1078" s="50"/>
      <c r="E1078" s="50"/>
      <c r="F1078" s="50"/>
      <c r="G1078" s="50"/>
      <c r="H1078" s="50"/>
      <c r="I1078" s="50"/>
      <c r="J1078" s="50"/>
      <c r="K1078" s="50"/>
      <c r="L1078" s="50"/>
      <c r="M1078" s="50"/>
      <c r="N1078" s="50"/>
      <c r="O1078" s="50"/>
      <c r="P1078" s="50"/>
      <c r="Q1078" s="50"/>
      <c r="R1078" s="50"/>
      <c r="S1078" s="50"/>
      <c r="T1078" s="50"/>
      <c r="U1078" s="50"/>
      <c r="V1078" s="50"/>
      <c r="W1078" s="50"/>
      <c r="X1078" s="50"/>
      <c r="Y1078" s="50"/>
      <c r="Z1078" s="50"/>
      <c r="AA1078" s="50"/>
      <c r="AB1078" s="50"/>
      <c r="AC1078" s="70"/>
      <c r="AD1078" s="50"/>
      <c r="AE1078" s="50"/>
      <c r="AF1078" s="70"/>
    </row>
    <row r="1079" spans="1:36" ht="30" customHeight="1">
      <c r="A1079" s="73"/>
      <c r="B1079" s="248" t="s">
        <v>353</v>
      </c>
      <c r="C1079" s="248"/>
      <c r="D1079" s="248"/>
      <c r="E1079" s="248"/>
      <c r="F1079" s="248"/>
      <c r="G1079" s="248"/>
      <c r="H1079" s="249">
        <f>VLOOKUP($AG1079,PriceList,3,FALSE)</f>
        <v>6.95</v>
      </c>
      <c r="I1079" s="249"/>
      <c r="J1079" s="250"/>
      <c r="K1079" s="251"/>
      <c r="L1079" s="252"/>
      <c r="M1079" s="252"/>
      <c r="N1079" s="253"/>
      <c r="O1079" s="254"/>
      <c r="P1079" s="254"/>
      <c r="Q1079" s="255"/>
      <c r="R1079" s="255"/>
      <c r="S1079" s="254"/>
      <c r="T1079" s="254"/>
      <c r="U1079" s="255"/>
      <c r="V1079" s="255"/>
      <c r="W1079" s="254"/>
      <c r="X1079" s="254"/>
      <c r="Y1079" s="255"/>
      <c r="Z1079" s="255"/>
      <c r="AA1079" s="254"/>
      <c r="AB1079" s="254"/>
      <c r="AC1079" s="256">
        <f>(SUM(O1079:AB1079))*H1079</f>
        <v>0</v>
      </c>
      <c r="AD1079" s="257"/>
      <c r="AE1079" s="257"/>
      <c r="AF1079" s="70"/>
      <c r="AG1079" s="77" t="s">
        <v>652</v>
      </c>
      <c r="AJ1079" s="149" t="b">
        <f>OR(ISERROR(AC1079),ISERROR(H1079))</f>
        <v>0</v>
      </c>
    </row>
    <row r="1080" spans="1:36" ht="7" customHeight="1">
      <c r="A1080" s="70"/>
      <c r="B1080" s="50"/>
      <c r="C1080" s="50"/>
      <c r="D1080" s="50"/>
      <c r="E1080" s="50"/>
      <c r="F1080" s="50"/>
      <c r="G1080" s="50"/>
      <c r="H1080" s="50"/>
      <c r="I1080" s="50"/>
      <c r="J1080" s="50"/>
      <c r="K1080" s="50"/>
      <c r="L1080" s="50"/>
      <c r="M1080" s="50"/>
      <c r="N1080" s="50"/>
      <c r="O1080" s="50"/>
      <c r="P1080" s="50"/>
      <c r="Q1080" s="50"/>
      <c r="R1080" s="50"/>
      <c r="S1080" s="50"/>
      <c r="T1080" s="50"/>
      <c r="U1080" s="50"/>
      <c r="V1080" s="50"/>
      <c r="W1080" s="50"/>
      <c r="X1080" s="50"/>
      <c r="Y1080" s="50"/>
      <c r="Z1080" s="50"/>
      <c r="AA1080" s="50"/>
      <c r="AB1080" s="50"/>
      <c r="AC1080" s="70"/>
      <c r="AD1080" s="50"/>
      <c r="AE1080" s="50"/>
      <c r="AF1080" s="70"/>
    </row>
    <row r="1081" spans="1:36" ht="30" customHeight="1">
      <c r="A1081" s="73"/>
      <c r="B1081" s="248" t="s">
        <v>354</v>
      </c>
      <c r="C1081" s="248"/>
      <c r="D1081" s="248"/>
      <c r="E1081" s="248"/>
      <c r="F1081" s="248"/>
      <c r="G1081" s="248"/>
      <c r="H1081" s="249">
        <f>VLOOKUP($AG1081,PriceList,3,FALSE)</f>
        <v>7.95</v>
      </c>
      <c r="I1081" s="249"/>
      <c r="J1081" s="250"/>
      <c r="K1081" s="251"/>
      <c r="L1081" s="252"/>
      <c r="M1081" s="252"/>
      <c r="N1081" s="253"/>
      <c r="O1081" s="254"/>
      <c r="P1081" s="254"/>
      <c r="Q1081" s="255"/>
      <c r="R1081" s="255"/>
      <c r="S1081" s="254"/>
      <c r="T1081" s="254"/>
      <c r="U1081" s="255"/>
      <c r="V1081" s="255"/>
      <c r="W1081" s="254"/>
      <c r="X1081" s="254"/>
      <c r="Y1081" s="255"/>
      <c r="Z1081" s="255"/>
      <c r="AA1081" s="254"/>
      <c r="AB1081" s="254"/>
      <c r="AC1081" s="256">
        <f>(SUM(O1081:AB1081))*H1081</f>
        <v>0</v>
      </c>
      <c r="AD1081" s="257"/>
      <c r="AE1081" s="257"/>
      <c r="AF1081" s="70"/>
      <c r="AG1081" s="77" t="s">
        <v>649</v>
      </c>
      <c r="AJ1081" s="149" t="b">
        <f>OR(ISERROR(AC1081),ISERROR(H1081))</f>
        <v>0</v>
      </c>
    </row>
    <row r="1082" spans="1:36" ht="7" customHeight="1">
      <c r="A1082" s="70"/>
      <c r="B1082" s="50"/>
      <c r="C1082" s="50"/>
      <c r="D1082" s="50"/>
      <c r="E1082" s="50"/>
      <c r="F1082" s="50"/>
      <c r="G1082" s="50"/>
      <c r="H1082" s="50"/>
      <c r="I1082" s="50"/>
      <c r="J1082" s="50"/>
      <c r="K1082" s="50"/>
      <c r="L1082" s="50"/>
      <c r="M1082" s="50"/>
      <c r="N1082" s="50"/>
      <c r="O1082" s="50"/>
      <c r="P1082" s="50"/>
      <c r="Q1082" s="50"/>
      <c r="R1082" s="50"/>
      <c r="S1082" s="50"/>
      <c r="T1082" s="50"/>
      <c r="U1082" s="50"/>
      <c r="V1082" s="50"/>
      <c r="W1082" s="50"/>
      <c r="X1082" s="50"/>
      <c r="Y1082" s="50"/>
      <c r="Z1082" s="50"/>
      <c r="AA1082" s="50"/>
      <c r="AB1082" s="50"/>
      <c r="AC1082" s="70"/>
      <c r="AD1082" s="50"/>
      <c r="AE1082" s="50"/>
      <c r="AF1082" s="70"/>
    </row>
    <row r="1083" spans="1:36" ht="30" customHeight="1">
      <c r="A1083" s="73"/>
      <c r="B1083" s="248" t="s">
        <v>355</v>
      </c>
      <c r="C1083" s="248"/>
      <c r="D1083" s="248"/>
      <c r="E1083" s="248"/>
      <c r="F1083" s="248"/>
      <c r="G1083" s="248"/>
      <c r="H1083" s="249">
        <f>VLOOKUP($AG1083,PriceList,3,FALSE)</f>
        <v>7.95</v>
      </c>
      <c r="I1083" s="249"/>
      <c r="J1083" s="250"/>
      <c r="K1083" s="251"/>
      <c r="L1083" s="252"/>
      <c r="M1083" s="252"/>
      <c r="N1083" s="253"/>
      <c r="O1083" s="254"/>
      <c r="P1083" s="254"/>
      <c r="Q1083" s="255"/>
      <c r="R1083" s="255"/>
      <c r="S1083" s="254"/>
      <c r="T1083" s="254"/>
      <c r="U1083" s="255"/>
      <c r="V1083" s="255"/>
      <c r="W1083" s="254"/>
      <c r="X1083" s="254"/>
      <c r="Y1083" s="255"/>
      <c r="Z1083" s="255"/>
      <c r="AA1083" s="254"/>
      <c r="AB1083" s="254"/>
      <c r="AC1083" s="256">
        <f>(SUM(O1083:AB1083))*H1083</f>
        <v>0</v>
      </c>
      <c r="AD1083" s="257"/>
      <c r="AE1083" s="257"/>
      <c r="AF1083" s="70"/>
      <c r="AG1083" s="77" t="s">
        <v>650</v>
      </c>
      <c r="AJ1083" s="149" t="b">
        <f>OR(ISERROR(AC1083),ISERROR(H1083))</f>
        <v>0</v>
      </c>
    </row>
    <row r="1084" spans="1:36" ht="7" customHeight="1">
      <c r="A1084" s="70"/>
      <c r="B1084" s="50"/>
      <c r="C1084" s="50"/>
      <c r="D1084" s="50"/>
      <c r="E1084" s="50"/>
      <c r="F1084" s="50"/>
      <c r="G1084" s="50"/>
      <c r="H1084" s="50"/>
      <c r="I1084" s="50"/>
      <c r="J1084" s="50"/>
      <c r="K1084" s="50"/>
      <c r="L1084" s="50"/>
      <c r="M1084" s="50"/>
      <c r="N1084" s="50"/>
      <c r="O1084" s="50"/>
      <c r="P1084" s="50"/>
      <c r="Q1084" s="50"/>
      <c r="R1084" s="50"/>
      <c r="S1084" s="50"/>
      <c r="T1084" s="50"/>
      <c r="U1084" s="50"/>
      <c r="V1084" s="50"/>
      <c r="W1084" s="50"/>
      <c r="X1084" s="50"/>
      <c r="Y1084" s="50"/>
      <c r="Z1084" s="50"/>
      <c r="AA1084" s="50"/>
      <c r="AB1084" s="50"/>
      <c r="AC1084" s="70"/>
      <c r="AD1084" s="50"/>
      <c r="AE1084" s="50"/>
      <c r="AF1084" s="70"/>
    </row>
    <row r="1085" spans="1:36" ht="30" customHeight="1">
      <c r="A1085" s="73"/>
      <c r="B1085" s="248" t="s">
        <v>356</v>
      </c>
      <c r="C1085" s="248"/>
      <c r="D1085" s="248"/>
      <c r="E1085" s="248"/>
      <c r="F1085" s="248"/>
      <c r="G1085" s="248"/>
      <c r="H1085" s="249">
        <f>VLOOKUP($AG1085,PriceList,3,FALSE)</f>
        <v>6.95</v>
      </c>
      <c r="I1085" s="249"/>
      <c r="J1085" s="250"/>
      <c r="K1085" s="251"/>
      <c r="L1085" s="252"/>
      <c r="M1085" s="252"/>
      <c r="N1085" s="253"/>
      <c r="O1085" s="254"/>
      <c r="P1085" s="254"/>
      <c r="Q1085" s="255"/>
      <c r="R1085" s="255"/>
      <c r="S1085" s="254"/>
      <c r="T1085" s="254"/>
      <c r="U1085" s="255"/>
      <c r="V1085" s="255"/>
      <c r="W1085" s="254"/>
      <c r="X1085" s="254"/>
      <c r="Y1085" s="255"/>
      <c r="Z1085" s="255"/>
      <c r="AA1085" s="254"/>
      <c r="AB1085" s="254"/>
      <c r="AC1085" s="256">
        <f>(SUM(O1085:AB1085))*H1085</f>
        <v>0</v>
      </c>
      <c r="AD1085" s="257"/>
      <c r="AE1085" s="257"/>
      <c r="AF1085" s="70"/>
      <c r="AG1085" s="77" t="s">
        <v>655</v>
      </c>
      <c r="AJ1085" s="149" t="b">
        <f>OR(ISERROR(AC1085),ISERROR(H1085))</f>
        <v>0</v>
      </c>
    </row>
    <row r="1086" spans="1:36" ht="7" customHeight="1">
      <c r="A1086" s="70"/>
      <c r="B1086" s="50"/>
      <c r="C1086" s="50"/>
      <c r="D1086" s="50"/>
      <c r="E1086" s="50"/>
      <c r="F1086" s="50"/>
      <c r="G1086" s="50"/>
      <c r="H1086" s="50"/>
      <c r="I1086" s="50"/>
      <c r="J1086" s="50"/>
      <c r="K1086" s="50"/>
      <c r="L1086" s="50"/>
      <c r="M1086" s="50"/>
      <c r="N1086" s="50"/>
      <c r="O1086" s="50"/>
      <c r="P1086" s="50"/>
      <c r="Q1086" s="50"/>
      <c r="R1086" s="50"/>
      <c r="S1086" s="50"/>
      <c r="T1086" s="50"/>
      <c r="U1086" s="50"/>
      <c r="V1086" s="50"/>
      <c r="W1086" s="50"/>
      <c r="X1086" s="50"/>
      <c r="Y1086" s="50"/>
      <c r="Z1086" s="50"/>
      <c r="AA1086" s="50"/>
      <c r="AB1086" s="50"/>
      <c r="AC1086" s="70"/>
      <c r="AD1086" s="50"/>
      <c r="AE1086" s="50"/>
      <c r="AF1086" s="70"/>
    </row>
    <row r="1087" spans="1:36" ht="30" customHeight="1">
      <c r="A1087" s="73"/>
      <c r="B1087" s="248" t="s">
        <v>357</v>
      </c>
      <c r="C1087" s="248"/>
      <c r="D1087" s="248"/>
      <c r="E1087" s="248"/>
      <c r="F1087" s="248"/>
      <c r="G1087" s="248"/>
      <c r="H1087" s="249">
        <f>VLOOKUP($AG1087,PriceList,3,FALSE)</f>
        <v>5.95</v>
      </c>
      <c r="I1087" s="249"/>
      <c r="J1087" s="250"/>
      <c r="K1087" s="251"/>
      <c r="L1087" s="252"/>
      <c r="M1087" s="252"/>
      <c r="N1087" s="253"/>
      <c r="O1087" s="254"/>
      <c r="P1087" s="254"/>
      <c r="Q1087" s="255"/>
      <c r="R1087" s="255"/>
      <c r="S1087" s="254"/>
      <c r="T1087" s="254"/>
      <c r="U1087" s="255"/>
      <c r="V1087" s="255"/>
      <c r="W1087" s="254"/>
      <c r="X1087" s="254"/>
      <c r="Y1087" s="255"/>
      <c r="Z1087" s="255"/>
      <c r="AA1087" s="254"/>
      <c r="AB1087" s="254"/>
      <c r="AC1087" s="256">
        <f>(SUM(O1087:AB1087))*H1087</f>
        <v>0</v>
      </c>
      <c r="AD1087" s="257"/>
      <c r="AE1087" s="257"/>
      <c r="AF1087" s="70"/>
      <c r="AG1087" s="77" t="s">
        <v>651</v>
      </c>
      <c r="AJ1087" s="149" t="b">
        <f>OR(ISERROR(AC1087),ISERROR(H1087))</f>
        <v>0</v>
      </c>
    </row>
    <row r="1088" spans="1:36" ht="7" customHeight="1">
      <c r="A1088" s="70"/>
      <c r="B1088" s="50"/>
      <c r="C1088" s="50"/>
      <c r="D1088" s="50"/>
      <c r="E1088" s="50"/>
      <c r="F1088" s="50"/>
      <c r="G1088" s="50"/>
      <c r="H1088" s="50"/>
      <c r="I1088" s="50"/>
      <c r="J1088" s="50"/>
      <c r="K1088" s="50"/>
      <c r="L1088" s="50"/>
      <c r="M1088" s="50"/>
      <c r="N1088" s="50"/>
      <c r="O1088" s="50"/>
      <c r="P1088" s="50"/>
      <c r="Q1088" s="50"/>
      <c r="R1088" s="50"/>
      <c r="S1088" s="50"/>
      <c r="T1088" s="50"/>
      <c r="U1088" s="50"/>
      <c r="V1088" s="50"/>
      <c r="W1088" s="50"/>
      <c r="X1088" s="50"/>
      <c r="Y1088" s="50"/>
      <c r="Z1088" s="50"/>
      <c r="AA1088" s="50"/>
      <c r="AB1088" s="50"/>
      <c r="AC1088" s="70"/>
      <c r="AD1088" s="50"/>
      <c r="AE1088" s="50"/>
      <c r="AF1088" s="70"/>
    </row>
    <row r="1089" spans="1:36" ht="30" customHeight="1">
      <c r="A1089" s="73"/>
      <c r="B1089" s="248" t="s">
        <v>358</v>
      </c>
      <c r="C1089" s="248"/>
      <c r="D1089" s="248"/>
      <c r="E1089" s="248"/>
      <c r="F1089" s="248"/>
      <c r="G1089" s="248"/>
      <c r="H1089" s="249">
        <f>VLOOKUP($AG1089,PriceList,3,FALSE)</f>
        <v>4.5</v>
      </c>
      <c r="I1089" s="249"/>
      <c r="J1089" s="250"/>
      <c r="K1089" s="251"/>
      <c r="L1089" s="252"/>
      <c r="M1089" s="252"/>
      <c r="N1089" s="253"/>
      <c r="O1089" s="254"/>
      <c r="P1089" s="254"/>
      <c r="Q1089" s="255"/>
      <c r="R1089" s="255"/>
      <c r="S1089" s="254"/>
      <c r="T1089" s="254"/>
      <c r="U1089" s="255"/>
      <c r="V1089" s="255"/>
      <c r="W1089" s="254"/>
      <c r="X1089" s="254"/>
      <c r="Y1089" s="255"/>
      <c r="Z1089" s="255"/>
      <c r="AA1089" s="254"/>
      <c r="AB1089" s="254"/>
      <c r="AC1089" s="256">
        <f>(SUM(O1089:AB1089))*H1089</f>
        <v>0</v>
      </c>
      <c r="AD1089" s="257"/>
      <c r="AE1089" s="257"/>
      <c r="AF1089" s="70"/>
      <c r="AG1089" s="77" t="s">
        <v>654</v>
      </c>
      <c r="AJ1089" s="149" t="b">
        <f>OR(ISERROR(AC1089),ISERROR(H1089))</f>
        <v>0</v>
      </c>
    </row>
    <row r="1090" spans="1:36" ht="7" customHeight="1">
      <c r="A1090" s="70"/>
      <c r="B1090" s="50"/>
      <c r="C1090" s="50"/>
      <c r="D1090" s="50"/>
      <c r="E1090" s="50"/>
      <c r="F1090" s="50"/>
      <c r="G1090" s="50"/>
      <c r="H1090" s="50"/>
      <c r="I1090" s="50"/>
      <c r="J1090" s="50"/>
      <c r="K1090" s="50"/>
      <c r="L1090" s="50"/>
      <c r="M1090" s="50"/>
      <c r="N1090" s="50"/>
      <c r="O1090" s="50"/>
      <c r="P1090" s="50"/>
      <c r="Q1090" s="50"/>
      <c r="R1090" s="50"/>
      <c r="S1090" s="50"/>
      <c r="T1090" s="50"/>
      <c r="U1090" s="50"/>
      <c r="V1090" s="50"/>
      <c r="W1090" s="50"/>
      <c r="X1090" s="50"/>
      <c r="Y1090" s="50"/>
      <c r="Z1090" s="50"/>
      <c r="AA1090" s="50"/>
      <c r="AB1090" s="50"/>
      <c r="AC1090" s="70"/>
      <c r="AD1090" s="50"/>
      <c r="AE1090" s="50"/>
      <c r="AF1090" s="70"/>
    </row>
    <row r="1091" spans="1:36" ht="30" customHeight="1">
      <c r="A1091" s="73"/>
      <c r="B1091" s="248" t="s">
        <v>359</v>
      </c>
      <c r="C1091" s="248"/>
      <c r="D1091" s="248"/>
      <c r="E1091" s="248"/>
      <c r="F1091" s="248"/>
      <c r="G1091" s="248"/>
      <c r="H1091" s="249">
        <f>VLOOKUP($AG1091,PriceList,3,FALSE)</f>
        <v>1.5</v>
      </c>
      <c r="I1091" s="249"/>
      <c r="J1091" s="250"/>
      <c r="K1091" s="251"/>
      <c r="L1091" s="252"/>
      <c r="M1091" s="252"/>
      <c r="N1091" s="253"/>
      <c r="O1091" s="254"/>
      <c r="P1091" s="254"/>
      <c r="Q1091" s="255"/>
      <c r="R1091" s="255"/>
      <c r="S1091" s="254"/>
      <c r="T1091" s="254"/>
      <c r="U1091" s="255"/>
      <c r="V1091" s="255"/>
      <c r="W1091" s="254"/>
      <c r="X1091" s="254"/>
      <c r="Y1091" s="255"/>
      <c r="Z1091" s="255"/>
      <c r="AA1091" s="254"/>
      <c r="AB1091" s="254"/>
      <c r="AC1091" s="256">
        <f>(SUM(O1091:AB1091))*H1091</f>
        <v>0</v>
      </c>
      <c r="AD1091" s="257"/>
      <c r="AE1091" s="257"/>
      <c r="AF1091" s="70"/>
      <c r="AG1091" s="77" t="s">
        <v>653</v>
      </c>
      <c r="AJ1091" s="149" t="b">
        <f>OR(ISERROR(AC1091),ISERROR(H1091))</f>
        <v>0</v>
      </c>
    </row>
    <row r="1092" spans="1:36" ht="7" customHeight="1">
      <c r="A1092" s="70"/>
      <c r="B1092" s="50"/>
      <c r="C1092" s="50"/>
      <c r="D1092" s="50"/>
      <c r="E1092" s="50"/>
      <c r="F1092" s="50"/>
      <c r="G1092" s="50"/>
      <c r="H1092" s="50"/>
      <c r="I1092" s="50"/>
      <c r="J1092" s="50"/>
      <c r="K1092" s="50"/>
      <c r="L1092" s="50"/>
      <c r="M1092" s="50"/>
      <c r="N1092" s="50"/>
      <c r="O1092" s="50"/>
      <c r="P1092" s="50"/>
      <c r="Q1092" s="50"/>
      <c r="R1092" s="50"/>
      <c r="S1092" s="50"/>
      <c r="T1092" s="50"/>
      <c r="U1092" s="50"/>
      <c r="V1092" s="50"/>
      <c r="W1092" s="50"/>
      <c r="X1092" s="50"/>
      <c r="Y1092" s="50"/>
      <c r="Z1092" s="50"/>
      <c r="AA1092" s="50"/>
      <c r="AB1092" s="50"/>
      <c r="AC1092" s="70"/>
      <c r="AD1092" s="50"/>
      <c r="AE1092" s="50"/>
      <c r="AF1092" s="70"/>
    </row>
    <row r="1093" spans="1:36" ht="30" customHeight="1">
      <c r="A1093" s="73"/>
      <c r="B1093" s="248" t="s">
        <v>361</v>
      </c>
      <c r="C1093" s="248"/>
      <c r="D1093" s="248"/>
      <c r="E1093" s="248"/>
      <c r="F1093" s="248"/>
      <c r="G1093" s="248"/>
      <c r="H1093" s="249">
        <f>VLOOKUP($AG1093,PriceList,3,FALSE)</f>
        <v>5.5</v>
      </c>
      <c r="I1093" s="249"/>
      <c r="J1093" s="250"/>
      <c r="K1093" s="251"/>
      <c r="L1093" s="252"/>
      <c r="M1093" s="252"/>
      <c r="N1093" s="253"/>
      <c r="O1093" s="254"/>
      <c r="P1093" s="254"/>
      <c r="Q1093" s="255"/>
      <c r="R1093" s="255"/>
      <c r="S1093" s="254"/>
      <c r="T1093" s="254"/>
      <c r="U1093" s="255"/>
      <c r="V1093" s="255"/>
      <c r="W1093" s="254"/>
      <c r="X1093" s="254"/>
      <c r="Y1093" s="255"/>
      <c r="Z1093" s="255"/>
      <c r="AA1093" s="254"/>
      <c r="AB1093" s="254"/>
      <c r="AC1093" s="256">
        <f>(SUM(O1093:AB1093))*H1093</f>
        <v>0</v>
      </c>
      <c r="AD1093" s="257"/>
      <c r="AE1093" s="257"/>
      <c r="AF1093" s="70"/>
      <c r="AG1093" s="77" t="s">
        <v>657</v>
      </c>
      <c r="AJ1093" s="149" t="b">
        <f>OR(ISERROR(AC1093),ISERROR(H1093))</f>
        <v>0</v>
      </c>
    </row>
    <row r="1094" spans="1:36" ht="7" customHeight="1">
      <c r="A1094" s="70"/>
      <c r="B1094" s="50"/>
      <c r="C1094" s="50"/>
      <c r="D1094" s="50"/>
      <c r="E1094" s="50"/>
      <c r="F1094" s="50"/>
      <c r="G1094" s="50"/>
      <c r="H1094" s="50"/>
      <c r="I1094" s="50"/>
      <c r="J1094" s="50"/>
      <c r="K1094" s="50"/>
      <c r="L1094" s="50"/>
      <c r="M1094" s="50"/>
      <c r="N1094" s="50"/>
      <c r="O1094" s="50"/>
      <c r="P1094" s="50"/>
      <c r="Q1094" s="50"/>
      <c r="R1094" s="50"/>
      <c r="S1094" s="50"/>
      <c r="T1094" s="50"/>
      <c r="U1094" s="50"/>
      <c r="V1094" s="50"/>
      <c r="W1094" s="50"/>
      <c r="X1094" s="50"/>
      <c r="Y1094" s="50"/>
      <c r="Z1094" s="50"/>
      <c r="AA1094" s="50"/>
      <c r="AB1094" s="50"/>
      <c r="AC1094" s="70"/>
      <c r="AD1094" s="50"/>
      <c r="AE1094" s="50"/>
      <c r="AF1094" s="70"/>
    </row>
    <row r="1095" spans="1:36" ht="30" customHeight="1">
      <c r="A1095" s="73"/>
      <c r="B1095" s="248" t="s">
        <v>360</v>
      </c>
      <c r="C1095" s="248"/>
      <c r="D1095" s="248"/>
      <c r="E1095" s="248"/>
      <c r="F1095" s="248"/>
      <c r="G1095" s="248"/>
      <c r="H1095" s="249">
        <f>VLOOKUP($AG1095,PriceList,3,FALSE)</f>
        <v>8.9499999999999993</v>
      </c>
      <c r="I1095" s="249"/>
      <c r="J1095" s="250"/>
      <c r="K1095" s="251"/>
      <c r="L1095" s="252"/>
      <c r="M1095" s="252"/>
      <c r="N1095" s="253"/>
      <c r="O1095" s="254"/>
      <c r="P1095" s="254"/>
      <c r="Q1095" s="255"/>
      <c r="R1095" s="255"/>
      <c r="S1095" s="254"/>
      <c r="T1095" s="254"/>
      <c r="U1095" s="255"/>
      <c r="V1095" s="255"/>
      <c r="W1095" s="254"/>
      <c r="X1095" s="254"/>
      <c r="Y1095" s="255"/>
      <c r="Z1095" s="255"/>
      <c r="AA1095" s="254"/>
      <c r="AB1095" s="254"/>
      <c r="AC1095" s="256">
        <f>(SUM(O1095:AB1095))*H1095</f>
        <v>0</v>
      </c>
      <c r="AD1095" s="257"/>
      <c r="AE1095" s="257"/>
      <c r="AF1095" s="70"/>
      <c r="AG1095" s="77" t="s">
        <v>648</v>
      </c>
      <c r="AJ1095" s="149" t="b">
        <f>OR(ISERROR(AC1095),ISERROR(H1095))</f>
        <v>0</v>
      </c>
    </row>
    <row r="1096" spans="1:36" ht="10" customHeight="1">
      <c r="A1096" s="73"/>
      <c r="B1096" s="9"/>
      <c r="C1096" s="67"/>
      <c r="D1096" s="67"/>
      <c r="E1096" s="67"/>
      <c r="F1096" s="67"/>
      <c r="G1096" s="67"/>
      <c r="H1096" s="67"/>
      <c r="I1096" s="67"/>
      <c r="J1096" s="67"/>
      <c r="K1096" s="67"/>
      <c r="L1096" s="67"/>
      <c r="M1096" s="67"/>
      <c r="N1096" s="67"/>
      <c r="O1096" s="67"/>
      <c r="P1096" s="67"/>
      <c r="Q1096" s="67"/>
      <c r="R1096" s="67"/>
      <c r="S1096" s="67"/>
      <c r="T1096" s="67"/>
      <c r="U1096" s="67"/>
      <c r="V1096" s="67"/>
      <c r="W1096" s="67"/>
      <c r="X1096" s="67"/>
      <c r="Y1096" s="67"/>
      <c r="Z1096" s="67"/>
      <c r="AA1096" s="67"/>
      <c r="AB1096" s="67"/>
      <c r="AC1096" s="67"/>
      <c r="AD1096" s="67"/>
      <c r="AE1096" s="67"/>
      <c r="AF1096" s="70"/>
    </row>
    <row r="1097" spans="1:36" ht="20.149999999999999" customHeight="1">
      <c r="A1097" s="339">
        <f>A1041+1</f>
        <v>21</v>
      </c>
      <c r="B1097" s="339"/>
      <c r="C1097" s="93"/>
      <c r="D1097" s="93"/>
      <c r="E1097" s="93"/>
      <c r="F1097" s="93"/>
      <c r="G1097" s="93"/>
      <c r="H1097" s="93"/>
      <c r="I1097" s="93"/>
      <c r="J1097" s="93"/>
      <c r="K1097" s="93"/>
      <c r="L1097" s="93"/>
      <c r="M1097" s="93"/>
      <c r="N1097" s="93"/>
      <c r="O1097" s="93"/>
      <c r="P1097" s="93"/>
      <c r="Q1097" s="93"/>
      <c r="R1097" s="93"/>
      <c r="S1097" s="93"/>
      <c r="T1097" s="93"/>
      <c r="U1097" s="93"/>
      <c r="V1097" s="93"/>
      <c r="W1097" s="93"/>
      <c r="X1097" s="93"/>
      <c r="Y1097" s="93"/>
      <c r="Z1097" s="93"/>
      <c r="AA1097" s="93"/>
      <c r="AB1097" s="93"/>
      <c r="AC1097" s="93"/>
      <c r="AD1097" s="94"/>
      <c r="AE1097" s="7"/>
      <c r="AF1097" s="7"/>
    </row>
    <row r="1098" spans="1:36" ht="10" customHeight="1" thickBot="1">
      <c r="A1098" s="73"/>
      <c r="B1098" s="9"/>
      <c r="C1098" s="67"/>
      <c r="D1098" s="67"/>
      <c r="E1098" s="67"/>
      <c r="F1098" s="67"/>
      <c r="G1098" s="67"/>
      <c r="H1098" s="67"/>
      <c r="I1098" s="67"/>
      <c r="J1098" s="67"/>
      <c r="K1098" s="67"/>
      <c r="L1098" s="67"/>
      <c r="M1098" s="67"/>
      <c r="N1098" s="67"/>
      <c r="O1098" s="67"/>
      <c r="P1098" s="67"/>
      <c r="Q1098" s="67"/>
      <c r="R1098" s="67"/>
      <c r="S1098" s="67"/>
      <c r="T1098" s="67"/>
      <c r="U1098" s="67"/>
      <c r="V1098" s="67"/>
      <c r="W1098" s="67"/>
      <c r="X1098" s="67"/>
      <c r="Y1098" s="67"/>
      <c r="Z1098" s="67"/>
      <c r="AA1098" s="67"/>
      <c r="AB1098" s="67"/>
      <c r="AC1098" s="67"/>
      <c r="AD1098" s="67"/>
      <c r="AE1098" s="67"/>
      <c r="AF1098" s="70"/>
    </row>
    <row r="1099" spans="1:36" ht="25" customHeight="1" thickBot="1">
      <c r="A1099" s="70"/>
      <c r="B1099" s="332" t="s">
        <v>362</v>
      </c>
      <c r="C1099" s="333"/>
      <c r="D1099" s="333"/>
      <c r="E1099" s="333"/>
      <c r="F1099" s="333"/>
      <c r="G1099" s="333"/>
      <c r="H1099" s="333"/>
      <c r="I1099" s="333"/>
      <c r="J1099" s="333"/>
      <c r="K1099" s="333"/>
      <c r="L1099" s="333"/>
      <c r="M1099" s="333"/>
      <c r="N1099" s="333"/>
      <c r="O1099" s="333"/>
      <c r="P1099" s="333"/>
      <c r="Q1099" s="333"/>
      <c r="R1099" s="333"/>
      <c r="S1099" s="333"/>
      <c r="T1099" s="333"/>
      <c r="U1099" s="333"/>
      <c r="V1099" s="333"/>
      <c r="W1099" s="333"/>
      <c r="X1099" s="333"/>
      <c r="Y1099" s="333"/>
      <c r="Z1099" s="333"/>
      <c r="AA1099" s="333"/>
      <c r="AB1099" s="333"/>
      <c r="AC1099" s="333"/>
      <c r="AD1099" s="333"/>
      <c r="AE1099" s="334"/>
      <c r="AF1099" s="70"/>
    </row>
    <row r="1100" spans="1:36" ht="7" customHeight="1">
      <c r="A1100" s="70"/>
      <c r="B1100" s="70"/>
      <c r="C1100" s="70"/>
      <c r="D1100" s="70"/>
      <c r="E1100" s="70"/>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row>
    <row r="1101" spans="1:36" ht="20.149999999999999" customHeight="1">
      <c r="A1101" s="70"/>
      <c r="B1101" s="70"/>
      <c r="C1101" s="46"/>
      <c r="D1101" s="46"/>
      <c r="E1101" s="46"/>
      <c r="F1101" s="46"/>
      <c r="G1101" s="46"/>
      <c r="H1101" s="46"/>
      <c r="I1101" s="46"/>
      <c r="J1101" s="46"/>
      <c r="K1101" s="46"/>
      <c r="L1101" s="46"/>
      <c r="M1101" s="46"/>
      <c r="N1101" s="46"/>
      <c r="O1101" s="344" t="s">
        <v>256</v>
      </c>
      <c r="P1101" s="344"/>
      <c r="Q1101" s="344"/>
      <c r="R1101" s="344"/>
      <c r="S1101" s="344"/>
      <c r="T1101" s="344"/>
      <c r="U1101" s="344"/>
      <c r="V1101" s="344"/>
      <c r="W1101" s="344"/>
      <c r="X1101" s="344"/>
      <c r="Y1101" s="344"/>
      <c r="Z1101" s="344"/>
      <c r="AA1101" s="344"/>
      <c r="AB1101" s="344"/>
      <c r="AC1101" s="47"/>
      <c r="AD1101" s="47"/>
      <c r="AE1101" s="47"/>
      <c r="AF1101" s="70"/>
    </row>
    <row r="1102" spans="1:36" ht="20.149999999999999" customHeight="1">
      <c r="A1102" s="70"/>
      <c r="B1102" s="345"/>
      <c r="C1102" s="345"/>
      <c r="D1102" s="345"/>
      <c r="E1102" s="345"/>
      <c r="F1102" s="345"/>
      <c r="G1102" s="345"/>
      <c r="H1102" s="70"/>
      <c r="I1102" s="48"/>
      <c r="J1102" s="48"/>
      <c r="K1102" s="70"/>
      <c r="L1102" s="48"/>
      <c r="M1102" s="48"/>
      <c r="N1102" s="48"/>
      <c r="O1102" s="350" t="s">
        <v>249</v>
      </c>
      <c r="P1102" s="350"/>
      <c r="Q1102" s="351" t="s">
        <v>250</v>
      </c>
      <c r="R1102" s="351"/>
      <c r="S1102" s="352" t="s">
        <v>251</v>
      </c>
      <c r="T1102" s="352"/>
      <c r="U1102" s="351" t="s">
        <v>252</v>
      </c>
      <c r="V1102" s="351"/>
      <c r="W1102" s="352" t="s">
        <v>253</v>
      </c>
      <c r="X1102" s="352"/>
      <c r="Y1102" s="351" t="s">
        <v>254</v>
      </c>
      <c r="Z1102" s="351"/>
      <c r="AA1102" s="352" t="s">
        <v>255</v>
      </c>
      <c r="AB1102" s="352"/>
      <c r="AC1102" s="70"/>
      <c r="AD1102" s="49"/>
      <c r="AE1102" s="49"/>
      <c r="AF1102" s="70"/>
    </row>
    <row r="1103" spans="1:36" ht="20.149999999999999" customHeight="1">
      <c r="A1103" s="73"/>
      <c r="B1103" s="345"/>
      <c r="C1103" s="345"/>
      <c r="D1103" s="345"/>
      <c r="E1103" s="345"/>
      <c r="F1103" s="345"/>
      <c r="G1103" s="345"/>
      <c r="H1103" s="48"/>
      <c r="I1103" s="48"/>
      <c r="J1103" s="48"/>
      <c r="K1103" s="48"/>
      <c r="L1103" s="48"/>
      <c r="M1103" s="48"/>
      <c r="N1103" s="48"/>
      <c r="O1103" s="346"/>
      <c r="P1103" s="346"/>
      <c r="Q1103" s="347"/>
      <c r="R1103" s="347"/>
      <c r="S1103" s="348"/>
      <c r="T1103" s="349"/>
      <c r="U1103" s="347"/>
      <c r="V1103" s="347"/>
      <c r="W1103" s="348"/>
      <c r="X1103" s="349"/>
      <c r="Y1103" s="347"/>
      <c r="Z1103" s="347"/>
      <c r="AA1103" s="348"/>
      <c r="AB1103" s="349"/>
      <c r="AC1103" s="49"/>
      <c r="AD1103" s="49"/>
      <c r="AE1103" s="49"/>
      <c r="AF1103" s="70"/>
    </row>
    <row r="1104" spans="1:36" ht="7" customHeight="1">
      <c r="A1104" s="70"/>
      <c r="B1104" s="50"/>
      <c r="C1104" s="50"/>
      <c r="D1104" s="50"/>
      <c r="E1104" s="50"/>
      <c r="F1104" s="50"/>
      <c r="G1104" s="50"/>
      <c r="H1104" s="50"/>
      <c r="I1104" s="50"/>
      <c r="J1104" s="50"/>
      <c r="K1104" s="50"/>
      <c r="L1104" s="50"/>
      <c r="M1104" s="50"/>
      <c r="N1104" s="50"/>
      <c r="O1104" s="50"/>
      <c r="P1104" s="50"/>
      <c r="Q1104" s="50"/>
      <c r="R1104" s="50"/>
      <c r="S1104" s="50"/>
      <c r="T1104" s="50"/>
      <c r="U1104" s="50"/>
      <c r="V1104" s="50"/>
      <c r="W1104" s="50"/>
      <c r="X1104" s="50"/>
      <c r="Y1104" s="50"/>
      <c r="Z1104" s="50"/>
      <c r="AA1104" s="50"/>
      <c r="AB1104" s="50"/>
      <c r="AC1104" s="70"/>
      <c r="AD1104" s="50"/>
      <c r="AE1104" s="50"/>
      <c r="AF1104" s="70"/>
    </row>
    <row r="1105" spans="1:36" ht="20.149999999999999" customHeight="1">
      <c r="A1105" s="73"/>
      <c r="B1105" s="340" t="s">
        <v>100</v>
      </c>
      <c r="C1105" s="340"/>
      <c r="D1105" s="340"/>
      <c r="E1105" s="340"/>
      <c r="F1105" s="340"/>
      <c r="G1105" s="340"/>
      <c r="H1105" s="341" t="s">
        <v>101</v>
      </c>
      <c r="I1105" s="341"/>
      <c r="J1105" s="341"/>
      <c r="K1105" s="341" t="s">
        <v>186</v>
      </c>
      <c r="L1105" s="341"/>
      <c r="M1105" s="341"/>
      <c r="N1105" s="341"/>
      <c r="O1105" s="342" t="s">
        <v>260</v>
      </c>
      <c r="P1105" s="342"/>
      <c r="Q1105" s="342"/>
      <c r="R1105" s="342"/>
      <c r="S1105" s="342"/>
      <c r="T1105" s="342"/>
      <c r="U1105" s="342"/>
      <c r="V1105" s="342"/>
      <c r="W1105" s="342"/>
      <c r="X1105" s="342"/>
      <c r="Y1105" s="342"/>
      <c r="Z1105" s="342"/>
      <c r="AA1105" s="342"/>
      <c r="AB1105" s="342"/>
      <c r="AC1105" s="343" t="s">
        <v>189</v>
      </c>
      <c r="AD1105" s="343"/>
      <c r="AE1105" s="343"/>
      <c r="AF1105" s="70"/>
    </row>
    <row r="1106" spans="1:36" ht="7" customHeight="1">
      <c r="A1106" s="70"/>
      <c r="B1106" s="50"/>
      <c r="C1106" s="50"/>
      <c r="D1106" s="50"/>
      <c r="E1106" s="50"/>
      <c r="F1106" s="50"/>
      <c r="G1106" s="50"/>
      <c r="H1106" s="50"/>
      <c r="I1106" s="50"/>
      <c r="J1106" s="50"/>
      <c r="K1106" s="50"/>
      <c r="L1106" s="50"/>
      <c r="M1106" s="50"/>
      <c r="N1106" s="50"/>
      <c r="O1106" s="50"/>
      <c r="P1106" s="50"/>
      <c r="Q1106" s="50"/>
      <c r="R1106" s="50"/>
      <c r="S1106" s="50"/>
      <c r="T1106" s="50"/>
      <c r="U1106" s="50"/>
      <c r="V1106" s="50"/>
      <c r="W1106" s="50"/>
      <c r="X1106" s="50"/>
      <c r="Y1106" s="50"/>
      <c r="Z1106" s="50"/>
      <c r="AA1106" s="50"/>
      <c r="AB1106" s="50"/>
      <c r="AC1106" s="70"/>
      <c r="AD1106" s="50"/>
      <c r="AE1106" s="50"/>
      <c r="AF1106" s="70"/>
    </row>
    <row r="1107" spans="1:36" ht="30" customHeight="1">
      <c r="A1107" s="73"/>
      <c r="B1107" s="263" t="s">
        <v>363</v>
      </c>
      <c r="C1107" s="263"/>
      <c r="D1107" s="263"/>
      <c r="E1107" s="263"/>
      <c r="F1107" s="263"/>
      <c r="G1107" s="263"/>
      <c r="H1107" s="249">
        <f>VLOOKUP($AG1107,PriceList,3,FALSE)</f>
        <v>59.95</v>
      </c>
      <c r="I1107" s="249"/>
      <c r="J1107" s="250"/>
      <c r="K1107" s="251"/>
      <c r="L1107" s="252"/>
      <c r="M1107" s="252"/>
      <c r="N1107" s="253"/>
      <c r="O1107" s="254"/>
      <c r="P1107" s="254"/>
      <c r="Q1107" s="255"/>
      <c r="R1107" s="255"/>
      <c r="S1107" s="254"/>
      <c r="T1107" s="254"/>
      <c r="U1107" s="255"/>
      <c r="V1107" s="255"/>
      <c r="W1107" s="254"/>
      <c r="X1107" s="254"/>
      <c r="Y1107" s="255"/>
      <c r="Z1107" s="255"/>
      <c r="AA1107" s="254"/>
      <c r="AB1107" s="254"/>
      <c r="AC1107" s="256">
        <f>(SUM(O1107:AB1107))*H1107</f>
        <v>0</v>
      </c>
      <c r="AD1107" s="257"/>
      <c r="AE1107" s="257"/>
      <c r="AF1107" s="70"/>
      <c r="AG1107" s="77" t="s">
        <v>697</v>
      </c>
      <c r="AJ1107" s="149" t="b">
        <f>OR(ISERROR(AC1107),ISERROR(H1107))</f>
        <v>0</v>
      </c>
    </row>
    <row r="1108" spans="1:36" ht="15" customHeight="1">
      <c r="A1108" s="73"/>
      <c r="B1108" s="37"/>
      <c r="C1108" s="262" t="s">
        <v>369</v>
      </c>
      <c r="D1108" s="262"/>
      <c r="E1108" s="262"/>
      <c r="F1108" s="262"/>
      <c r="G1108" s="262"/>
      <c r="H1108" s="262"/>
      <c r="I1108" s="262"/>
      <c r="J1108" s="75"/>
      <c r="K1108" s="51"/>
      <c r="L1108" s="51"/>
      <c r="M1108" s="51"/>
      <c r="N1108" s="51"/>
      <c r="O1108" s="51"/>
      <c r="P1108" s="51"/>
      <c r="Q1108" s="51"/>
      <c r="R1108" s="51"/>
      <c r="S1108" s="51"/>
      <c r="T1108" s="51"/>
      <c r="U1108" s="51"/>
      <c r="V1108" s="51"/>
      <c r="W1108" s="51"/>
      <c r="X1108" s="51"/>
      <c r="Y1108" s="51"/>
      <c r="Z1108" s="51"/>
      <c r="AA1108" s="51"/>
      <c r="AB1108" s="51"/>
      <c r="AC1108" s="51"/>
      <c r="AD1108" s="51"/>
      <c r="AE1108" s="37"/>
      <c r="AF1108" s="70"/>
    </row>
    <row r="1109" spans="1:36" ht="15" customHeight="1">
      <c r="A1109" s="73"/>
      <c r="B1109" s="37"/>
      <c r="C1109" s="262" t="s">
        <v>364</v>
      </c>
      <c r="D1109" s="262"/>
      <c r="E1109" s="262"/>
      <c r="F1109" s="262"/>
      <c r="G1109" s="262"/>
      <c r="H1109" s="262"/>
      <c r="I1109" s="262"/>
      <c r="J1109" s="75"/>
      <c r="K1109" s="51"/>
      <c r="L1109" s="51"/>
      <c r="M1109" s="51"/>
      <c r="N1109" s="51"/>
      <c r="O1109" s="51"/>
      <c r="P1109" s="51"/>
      <c r="Q1109" s="51"/>
      <c r="R1109" s="51"/>
      <c r="S1109" s="51"/>
      <c r="T1109" s="51"/>
      <c r="U1109" s="51"/>
      <c r="V1109" s="51"/>
      <c r="W1109" s="51"/>
      <c r="X1109" s="51"/>
      <c r="Y1109" s="51"/>
      <c r="Z1109" s="51"/>
      <c r="AA1109" s="51"/>
      <c r="AB1109" s="51"/>
      <c r="AC1109" s="51"/>
      <c r="AD1109" s="51"/>
      <c r="AE1109" s="37"/>
      <c r="AF1109" s="70"/>
    </row>
    <row r="1110" spans="1:36" ht="15" customHeight="1">
      <c r="A1110" s="73"/>
      <c r="B1110" s="37"/>
      <c r="C1110" s="262" t="s">
        <v>365</v>
      </c>
      <c r="D1110" s="262"/>
      <c r="E1110" s="262"/>
      <c r="F1110" s="262"/>
      <c r="G1110" s="262"/>
      <c r="H1110" s="262"/>
      <c r="I1110" s="262"/>
      <c r="J1110" s="262"/>
      <c r="K1110" s="51"/>
      <c r="L1110" s="51"/>
      <c r="M1110" s="51"/>
      <c r="N1110" s="51"/>
      <c r="O1110" s="51"/>
      <c r="P1110" s="51"/>
      <c r="Q1110" s="51"/>
      <c r="R1110" s="51"/>
      <c r="S1110" s="51"/>
      <c r="T1110" s="51"/>
      <c r="U1110" s="51"/>
      <c r="V1110" s="51"/>
      <c r="W1110" s="51"/>
      <c r="X1110" s="51"/>
      <c r="Y1110" s="51"/>
      <c r="Z1110" s="51"/>
      <c r="AA1110" s="51"/>
      <c r="AB1110" s="51"/>
      <c r="AC1110" s="51"/>
      <c r="AD1110" s="51"/>
      <c r="AE1110" s="37"/>
      <c r="AF1110" s="70"/>
    </row>
    <row r="1111" spans="1:36" ht="15" customHeight="1">
      <c r="A1111" s="73"/>
      <c r="B1111" s="37"/>
      <c r="C1111" s="262" t="s">
        <v>366</v>
      </c>
      <c r="D1111" s="262"/>
      <c r="E1111" s="262"/>
      <c r="F1111" s="262"/>
      <c r="G1111" s="262"/>
      <c r="H1111" s="262"/>
      <c r="I1111" s="262"/>
      <c r="J1111" s="75"/>
      <c r="K1111" s="51"/>
      <c r="L1111" s="51"/>
      <c r="M1111" s="51"/>
      <c r="N1111" s="51"/>
      <c r="O1111" s="51"/>
      <c r="P1111" s="51"/>
      <c r="Q1111" s="51"/>
      <c r="R1111" s="51"/>
      <c r="S1111" s="51"/>
      <c r="T1111" s="51"/>
      <c r="U1111" s="51"/>
      <c r="V1111" s="51"/>
      <c r="W1111" s="51"/>
      <c r="X1111" s="51"/>
      <c r="Y1111" s="51"/>
      <c r="Z1111" s="51"/>
      <c r="AA1111" s="51"/>
      <c r="AB1111" s="51"/>
      <c r="AC1111" s="51"/>
      <c r="AD1111" s="51"/>
      <c r="AE1111" s="37"/>
      <c r="AF1111" s="70"/>
    </row>
    <row r="1112" spans="1:36" ht="15" customHeight="1">
      <c r="A1112" s="73"/>
      <c r="B1112" s="37"/>
      <c r="C1112" s="262" t="s">
        <v>367</v>
      </c>
      <c r="D1112" s="262"/>
      <c r="E1112" s="262"/>
      <c r="F1112" s="262"/>
      <c r="G1112" s="262"/>
      <c r="H1112" s="262"/>
      <c r="I1112" s="262"/>
      <c r="J1112" s="75"/>
      <c r="K1112" s="51"/>
      <c r="L1112" s="51"/>
      <c r="M1112" s="51"/>
      <c r="N1112" s="51"/>
      <c r="O1112" s="51"/>
      <c r="P1112" s="51"/>
      <c r="Q1112" s="51"/>
      <c r="R1112" s="51"/>
      <c r="S1112" s="51"/>
      <c r="T1112" s="51"/>
      <c r="U1112" s="51"/>
      <c r="V1112" s="51"/>
      <c r="W1112" s="51"/>
      <c r="X1112" s="51"/>
      <c r="Y1112" s="51"/>
      <c r="Z1112" s="51"/>
      <c r="AA1112" s="51"/>
      <c r="AB1112" s="51"/>
      <c r="AC1112" s="51"/>
      <c r="AD1112" s="51"/>
      <c r="AE1112" s="37"/>
      <c r="AF1112" s="70"/>
    </row>
    <row r="1113" spans="1:36" ht="15" customHeight="1">
      <c r="A1113" s="73"/>
      <c r="B1113" s="37"/>
      <c r="C1113" s="262" t="s">
        <v>797</v>
      </c>
      <c r="D1113" s="262"/>
      <c r="E1113" s="262"/>
      <c r="F1113" s="262"/>
      <c r="G1113" s="262"/>
      <c r="H1113" s="262"/>
      <c r="I1113" s="262"/>
      <c r="J1113" s="75"/>
      <c r="K1113" s="51"/>
      <c r="L1113" s="51"/>
      <c r="M1113" s="51"/>
      <c r="N1113" s="51"/>
      <c r="O1113" s="51"/>
      <c r="P1113" s="51"/>
      <c r="Q1113" s="51"/>
      <c r="R1113" s="51"/>
      <c r="S1113" s="51"/>
      <c r="T1113" s="51"/>
      <c r="U1113" s="51"/>
      <c r="V1113" s="51"/>
      <c r="W1113" s="51"/>
      <c r="X1113" s="51"/>
      <c r="Y1113" s="51"/>
      <c r="Z1113" s="51"/>
      <c r="AA1113" s="51"/>
      <c r="AB1113" s="51"/>
      <c r="AC1113" s="51"/>
      <c r="AD1113" s="51"/>
      <c r="AE1113" s="37"/>
      <c r="AF1113" s="70"/>
    </row>
    <row r="1114" spans="1:36" ht="7" customHeight="1">
      <c r="A1114" s="70"/>
      <c r="B1114" s="50"/>
      <c r="C1114" s="50"/>
      <c r="D1114" s="50"/>
      <c r="E1114" s="50"/>
      <c r="F1114" s="50"/>
      <c r="G1114" s="50"/>
      <c r="H1114" s="50"/>
      <c r="I1114" s="50"/>
      <c r="J1114" s="50"/>
      <c r="K1114" s="50"/>
      <c r="L1114" s="50"/>
      <c r="M1114" s="50"/>
      <c r="N1114" s="50"/>
      <c r="O1114" s="50"/>
      <c r="P1114" s="50"/>
      <c r="Q1114" s="50"/>
      <c r="R1114" s="50"/>
      <c r="S1114" s="50"/>
      <c r="T1114" s="50"/>
      <c r="U1114" s="50"/>
      <c r="V1114" s="50"/>
      <c r="W1114" s="50"/>
      <c r="X1114" s="50"/>
      <c r="Y1114" s="50"/>
      <c r="Z1114" s="50"/>
      <c r="AA1114" s="50"/>
      <c r="AB1114" s="50"/>
      <c r="AC1114" s="70"/>
      <c r="AD1114" s="50"/>
      <c r="AE1114" s="50"/>
      <c r="AF1114" s="70"/>
    </row>
    <row r="1115" spans="1:36" ht="30" customHeight="1">
      <c r="A1115" s="73"/>
      <c r="B1115" s="353" t="s">
        <v>372</v>
      </c>
      <c r="C1115" s="353"/>
      <c r="D1115" s="353"/>
      <c r="E1115" s="353"/>
      <c r="F1115" s="353"/>
      <c r="G1115" s="353"/>
      <c r="H1115" s="249">
        <f>VLOOKUP($AG1115,PriceList,3,FALSE)</f>
        <v>89.95</v>
      </c>
      <c r="I1115" s="249"/>
      <c r="J1115" s="250"/>
      <c r="K1115" s="251"/>
      <c r="L1115" s="252"/>
      <c r="M1115" s="252"/>
      <c r="N1115" s="253"/>
      <c r="O1115" s="254"/>
      <c r="P1115" s="254"/>
      <c r="Q1115" s="255"/>
      <c r="R1115" s="255"/>
      <c r="S1115" s="254"/>
      <c r="T1115" s="254"/>
      <c r="U1115" s="255"/>
      <c r="V1115" s="255"/>
      <c r="W1115" s="254"/>
      <c r="X1115" s="254"/>
      <c r="Y1115" s="255"/>
      <c r="Z1115" s="255"/>
      <c r="AA1115" s="254"/>
      <c r="AB1115" s="254"/>
      <c r="AC1115" s="256">
        <f>(SUM(O1115:AB1115))*H1115</f>
        <v>0</v>
      </c>
      <c r="AD1115" s="257"/>
      <c r="AE1115" s="257"/>
      <c r="AF1115" s="70"/>
      <c r="AG1115" s="77" t="s">
        <v>698</v>
      </c>
      <c r="AJ1115" s="149" t="b">
        <f>OR(ISERROR(AC1115),ISERROR(H1115))</f>
        <v>0</v>
      </c>
    </row>
    <row r="1116" spans="1:36" ht="15" customHeight="1">
      <c r="A1116" s="73"/>
      <c r="B1116" s="37"/>
      <c r="C1116" s="262" t="s">
        <v>368</v>
      </c>
      <c r="D1116" s="262"/>
      <c r="E1116" s="262"/>
      <c r="F1116" s="262"/>
      <c r="G1116" s="262"/>
      <c r="H1116" s="262"/>
      <c r="I1116" s="262"/>
      <c r="J1116" s="75"/>
      <c r="K1116" s="51"/>
      <c r="L1116" s="51"/>
      <c r="M1116" s="51"/>
      <c r="N1116" s="51"/>
      <c r="O1116" s="51"/>
      <c r="P1116" s="51"/>
      <c r="Q1116" s="51"/>
      <c r="R1116" s="51"/>
      <c r="S1116" s="51"/>
      <c r="T1116" s="51"/>
      <c r="U1116" s="51"/>
      <c r="V1116" s="51"/>
      <c r="W1116" s="51"/>
      <c r="X1116" s="51"/>
      <c r="Y1116" s="51"/>
      <c r="Z1116" s="51"/>
      <c r="AA1116" s="51"/>
      <c r="AB1116" s="51"/>
      <c r="AC1116" s="51"/>
      <c r="AD1116" s="51"/>
      <c r="AE1116" s="37"/>
      <c r="AF1116" s="70"/>
    </row>
    <row r="1117" spans="1:36" ht="15" customHeight="1">
      <c r="A1117" s="73"/>
      <c r="B1117" s="37"/>
      <c r="C1117" s="262" t="s">
        <v>369</v>
      </c>
      <c r="D1117" s="262"/>
      <c r="E1117" s="262"/>
      <c r="F1117" s="262"/>
      <c r="G1117" s="262"/>
      <c r="H1117" s="262"/>
      <c r="I1117" s="262"/>
      <c r="J1117" s="75"/>
      <c r="K1117" s="51"/>
      <c r="L1117" s="51"/>
      <c r="M1117" s="51"/>
      <c r="N1117" s="51"/>
      <c r="O1117" s="51"/>
      <c r="P1117" s="51"/>
      <c r="Q1117" s="51"/>
      <c r="R1117" s="51"/>
      <c r="S1117" s="51"/>
      <c r="T1117" s="51"/>
      <c r="U1117" s="51"/>
      <c r="V1117" s="51"/>
      <c r="W1117" s="51"/>
      <c r="X1117" s="51"/>
      <c r="Y1117" s="51"/>
      <c r="Z1117" s="51"/>
      <c r="AA1117" s="51"/>
      <c r="AB1117" s="51"/>
      <c r="AC1117" s="51"/>
      <c r="AD1117" s="51"/>
      <c r="AE1117" s="37"/>
      <c r="AF1117" s="70"/>
    </row>
    <row r="1118" spans="1:36" ht="15" customHeight="1">
      <c r="A1118" s="73"/>
      <c r="B1118" s="37"/>
      <c r="C1118" s="262" t="s">
        <v>365</v>
      </c>
      <c r="D1118" s="262"/>
      <c r="E1118" s="262"/>
      <c r="F1118" s="262"/>
      <c r="G1118" s="262"/>
      <c r="H1118" s="262"/>
      <c r="I1118" s="262"/>
      <c r="J1118" s="262"/>
      <c r="K1118" s="51"/>
      <c r="L1118" s="51"/>
      <c r="M1118" s="51"/>
      <c r="N1118" s="51"/>
      <c r="O1118" s="51"/>
      <c r="P1118" s="51"/>
      <c r="Q1118" s="51"/>
      <c r="R1118" s="51"/>
      <c r="S1118" s="51"/>
      <c r="T1118" s="51"/>
      <c r="U1118" s="51"/>
      <c r="V1118" s="51"/>
      <c r="W1118" s="51"/>
      <c r="X1118" s="51"/>
      <c r="Y1118" s="51"/>
      <c r="Z1118" s="51"/>
      <c r="AA1118" s="51"/>
      <c r="AB1118" s="51"/>
      <c r="AC1118" s="51"/>
      <c r="AD1118" s="51"/>
      <c r="AE1118" s="37"/>
      <c r="AF1118" s="70"/>
    </row>
    <row r="1119" spans="1:36" ht="15" customHeight="1">
      <c r="A1119" s="73"/>
      <c r="B1119" s="37"/>
      <c r="C1119" s="262" t="s">
        <v>370</v>
      </c>
      <c r="D1119" s="262"/>
      <c r="E1119" s="262"/>
      <c r="F1119" s="262"/>
      <c r="G1119" s="262"/>
      <c r="H1119" s="262"/>
      <c r="I1119" s="262"/>
      <c r="J1119" s="75"/>
      <c r="K1119" s="51"/>
      <c r="L1119" s="51"/>
      <c r="M1119" s="51"/>
      <c r="N1119" s="51"/>
      <c r="O1119" s="51"/>
      <c r="P1119" s="51"/>
      <c r="Q1119" s="51"/>
      <c r="R1119" s="51"/>
      <c r="S1119" s="51"/>
      <c r="T1119" s="51"/>
      <c r="U1119" s="51"/>
      <c r="V1119" s="51"/>
      <c r="W1119" s="51"/>
      <c r="X1119" s="51"/>
      <c r="Y1119" s="51"/>
      <c r="Z1119" s="51"/>
      <c r="AA1119" s="51"/>
      <c r="AB1119" s="51"/>
      <c r="AC1119" s="51"/>
      <c r="AD1119" s="51"/>
      <c r="AE1119" s="37"/>
      <c r="AF1119" s="70"/>
    </row>
    <row r="1120" spans="1:36" ht="15" customHeight="1">
      <c r="A1120" s="73"/>
      <c r="B1120" s="37"/>
      <c r="C1120" s="262" t="s">
        <v>371</v>
      </c>
      <c r="D1120" s="262"/>
      <c r="E1120" s="262"/>
      <c r="F1120" s="262"/>
      <c r="G1120" s="262"/>
      <c r="H1120" s="262"/>
      <c r="I1120" s="262"/>
      <c r="J1120" s="75"/>
      <c r="K1120" s="51"/>
      <c r="L1120" s="51"/>
      <c r="M1120" s="51"/>
      <c r="N1120" s="51"/>
      <c r="O1120" s="51"/>
      <c r="P1120" s="51"/>
      <c r="Q1120" s="51"/>
      <c r="R1120" s="51"/>
      <c r="S1120" s="51"/>
      <c r="T1120" s="51"/>
      <c r="U1120" s="51"/>
      <c r="V1120" s="51"/>
      <c r="W1120" s="51"/>
      <c r="X1120" s="51"/>
      <c r="Y1120" s="51"/>
      <c r="Z1120" s="51"/>
      <c r="AA1120" s="51"/>
      <c r="AB1120" s="51"/>
      <c r="AC1120" s="51"/>
      <c r="AD1120" s="51"/>
      <c r="AE1120" s="37"/>
      <c r="AF1120" s="70"/>
    </row>
    <row r="1121" spans="1:32" ht="10" hidden="1" customHeight="1">
      <c r="A1121" s="70"/>
      <c r="B1121" s="50"/>
      <c r="C1121" s="50"/>
      <c r="D1121" s="50"/>
      <c r="E1121" s="50"/>
      <c r="F1121" s="50"/>
      <c r="G1121" s="50"/>
      <c r="H1121" s="50"/>
      <c r="I1121" s="50"/>
      <c r="J1121" s="50"/>
      <c r="K1121" s="50"/>
      <c r="L1121" s="50"/>
      <c r="M1121" s="50"/>
      <c r="N1121" s="50"/>
      <c r="O1121" s="50"/>
      <c r="P1121" s="50"/>
      <c r="Q1121" s="50"/>
      <c r="R1121" s="50"/>
      <c r="S1121" s="50"/>
      <c r="T1121" s="50"/>
      <c r="U1121" s="50"/>
      <c r="V1121" s="50"/>
      <c r="W1121" s="50"/>
      <c r="X1121" s="50"/>
      <c r="Y1121" s="50"/>
      <c r="Z1121" s="50"/>
      <c r="AA1121" s="50"/>
      <c r="AB1121" s="50"/>
      <c r="AC1121" s="70"/>
      <c r="AD1121" s="50"/>
      <c r="AE1121" s="50"/>
      <c r="AF1121" s="70"/>
    </row>
    <row r="1122" spans="1:32" ht="30" hidden="1" customHeight="1">
      <c r="A1122" s="73"/>
      <c r="B1122" s="353" t="s">
        <v>373</v>
      </c>
      <c r="C1122" s="353"/>
      <c r="D1122" s="353"/>
      <c r="E1122" s="353"/>
      <c r="F1122" s="353"/>
      <c r="G1122" s="353"/>
      <c r="H1122" s="249" t="e">
        <f>VLOOKUP($AG1122,PriceList,3,FALSE)</f>
        <v>#N/A</v>
      </c>
      <c r="I1122" s="249"/>
      <c r="J1122" s="250"/>
      <c r="K1122" s="354"/>
      <c r="L1122" s="355"/>
      <c r="M1122" s="355"/>
      <c r="N1122" s="356"/>
      <c r="O1122" s="357"/>
      <c r="P1122" s="357"/>
      <c r="Q1122" s="358"/>
      <c r="R1122" s="358"/>
      <c r="S1122" s="357"/>
      <c r="T1122" s="357"/>
      <c r="U1122" s="358"/>
      <c r="V1122" s="358"/>
      <c r="W1122" s="357"/>
      <c r="X1122" s="357"/>
      <c r="Y1122" s="358"/>
      <c r="Z1122" s="358"/>
      <c r="AA1122" s="357"/>
      <c r="AB1122" s="357"/>
      <c r="AC1122" s="256" t="e">
        <f>(SUM(O1122:AB1122))*H1122</f>
        <v>#N/A</v>
      </c>
      <c r="AD1122" s="257"/>
      <c r="AE1122" s="257"/>
      <c r="AF1122" s="70"/>
    </row>
    <row r="1123" spans="1:32" ht="15" hidden="1" customHeight="1">
      <c r="A1123" s="73"/>
      <c r="B1123" s="37"/>
      <c r="C1123" s="262" t="s">
        <v>374</v>
      </c>
      <c r="D1123" s="262"/>
      <c r="E1123" s="262"/>
      <c r="F1123" s="262"/>
      <c r="G1123" s="262"/>
      <c r="H1123" s="262"/>
      <c r="I1123" s="262"/>
      <c r="J1123" s="75"/>
      <c r="K1123" s="51"/>
      <c r="L1123" s="51"/>
      <c r="M1123" s="51"/>
      <c r="N1123" s="51"/>
      <c r="O1123" s="51"/>
      <c r="P1123" s="51"/>
      <c r="Q1123" s="51"/>
      <c r="R1123" s="51"/>
      <c r="S1123" s="51"/>
      <c r="T1123" s="51"/>
      <c r="U1123" s="51"/>
      <c r="V1123" s="51"/>
      <c r="W1123" s="51"/>
      <c r="X1123" s="51"/>
      <c r="Y1123" s="51"/>
      <c r="Z1123" s="51"/>
      <c r="AA1123" s="51"/>
      <c r="AB1123" s="51"/>
      <c r="AC1123" s="51"/>
      <c r="AD1123" s="51"/>
      <c r="AE1123" s="37"/>
      <c r="AF1123" s="70"/>
    </row>
    <row r="1124" spans="1:32" ht="15" hidden="1" customHeight="1">
      <c r="A1124" s="73"/>
      <c r="B1124" s="37"/>
      <c r="C1124" s="262" t="s">
        <v>392</v>
      </c>
      <c r="D1124" s="262"/>
      <c r="E1124" s="262"/>
      <c r="F1124" s="262"/>
      <c r="G1124" s="262"/>
      <c r="H1124" s="262"/>
      <c r="I1124" s="262"/>
      <c r="J1124" s="75"/>
      <c r="K1124" s="51"/>
      <c r="L1124" s="51"/>
      <c r="M1124" s="51"/>
      <c r="N1124" s="51"/>
      <c r="O1124" s="51"/>
      <c r="P1124" s="51"/>
      <c r="Q1124" s="51"/>
      <c r="R1124" s="51"/>
      <c r="S1124" s="51"/>
      <c r="T1124" s="51"/>
      <c r="U1124" s="51"/>
      <c r="V1124" s="51"/>
      <c r="W1124" s="51"/>
      <c r="X1124" s="51"/>
      <c r="Y1124" s="51"/>
      <c r="Z1124" s="51"/>
      <c r="AA1124" s="51"/>
      <c r="AB1124" s="51"/>
      <c r="AC1124" s="51"/>
      <c r="AD1124" s="51"/>
      <c r="AE1124" s="37"/>
      <c r="AF1124" s="70"/>
    </row>
    <row r="1125" spans="1:32" ht="15" hidden="1" customHeight="1">
      <c r="A1125" s="73"/>
      <c r="B1125" s="37"/>
      <c r="C1125" s="262" t="s">
        <v>375</v>
      </c>
      <c r="D1125" s="262"/>
      <c r="E1125" s="262"/>
      <c r="F1125" s="262"/>
      <c r="G1125" s="262"/>
      <c r="H1125" s="262"/>
      <c r="I1125" s="262"/>
      <c r="J1125" s="262"/>
      <c r="K1125" s="51"/>
      <c r="L1125" s="51"/>
      <c r="M1125" s="51"/>
      <c r="N1125" s="51"/>
      <c r="O1125" s="51"/>
      <c r="P1125" s="51"/>
      <c r="Q1125" s="51"/>
      <c r="R1125" s="51"/>
      <c r="S1125" s="51"/>
      <c r="T1125" s="51"/>
      <c r="U1125" s="51"/>
      <c r="V1125" s="51"/>
      <c r="W1125" s="51"/>
      <c r="X1125" s="51"/>
      <c r="Y1125" s="51"/>
      <c r="Z1125" s="51"/>
      <c r="AA1125" s="51"/>
      <c r="AB1125" s="51"/>
      <c r="AC1125" s="51"/>
      <c r="AD1125" s="51"/>
      <c r="AE1125" s="37"/>
      <c r="AF1125" s="70"/>
    </row>
    <row r="1126" spans="1:32" ht="15" hidden="1" customHeight="1">
      <c r="A1126" s="73"/>
      <c r="B1126" s="37"/>
      <c r="C1126" s="262" t="s">
        <v>376</v>
      </c>
      <c r="D1126" s="262"/>
      <c r="E1126" s="262"/>
      <c r="F1126" s="262"/>
      <c r="G1126" s="262"/>
      <c r="H1126" s="262"/>
      <c r="I1126" s="262"/>
      <c r="J1126" s="75"/>
      <c r="K1126" s="51"/>
      <c r="L1126" s="51"/>
      <c r="M1126" s="51"/>
      <c r="N1126" s="51"/>
      <c r="O1126" s="51"/>
      <c r="P1126" s="51"/>
      <c r="Q1126" s="51"/>
      <c r="R1126" s="51"/>
      <c r="S1126" s="51"/>
      <c r="T1126" s="51"/>
      <c r="U1126" s="51"/>
      <c r="V1126" s="51"/>
      <c r="W1126" s="51"/>
      <c r="X1126" s="51"/>
      <c r="Y1126" s="51"/>
      <c r="Z1126" s="51"/>
      <c r="AA1126" s="51"/>
      <c r="AB1126" s="51"/>
      <c r="AC1126" s="51"/>
      <c r="AD1126" s="51"/>
      <c r="AE1126" s="37"/>
      <c r="AF1126" s="70"/>
    </row>
    <row r="1127" spans="1:32" ht="15" hidden="1" customHeight="1">
      <c r="A1127" s="73"/>
      <c r="B1127" s="37"/>
      <c r="C1127" s="262" t="s">
        <v>377</v>
      </c>
      <c r="D1127" s="262"/>
      <c r="E1127" s="262"/>
      <c r="F1127" s="262"/>
      <c r="G1127" s="262"/>
      <c r="H1127" s="262"/>
      <c r="I1127" s="262"/>
      <c r="J1127" s="75"/>
      <c r="K1127" s="51"/>
      <c r="L1127" s="51"/>
      <c r="M1127" s="51"/>
      <c r="N1127" s="51"/>
      <c r="O1127" s="51"/>
      <c r="P1127" s="51"/>
      <c r="Q1127" s="51"/>
      <c r="R1127" s="51"/>
      <c r="S1127" s="51"/>
      <c r="T1127" s="51"/>
      <c r="U1127" s="51"/>
      <c r="V1127" s="51"/>
      <c r="W1127" s="51"/>
      <c r="X1127" s="51"/>
      <c r="Y1127" s="51"/>
      <c r="Z1127" s="51"/>
      <c r="AA1127" s="51"/>
      <c r="AB1127" s="51"/>
      <c r="AC1127" s="51"/>
      <c r="AD1127" s="51"/>
      <c r="AE1127" s="37"/>
      <c r="AF1127" s="70"/>
    </row>
    <row r="1128" spans="1:32" ht="15" hidden="1" customHeight="1">
      <c r="A1128" s="73"/>
      <c r="B1128" s="37"/>
      <c r="C1128" s="262" t="s">
        <v>378</v>
      </c>
      <c r="D1128" s="262"/>
      <c r="E1128" s="262"/>
      <c r="F1128" s="262"/>
      <c r="G1128" s="262"/>
      <c r="H1128" s="262"/>
      <c r="I1128" s="262"/>
      <c r="J1128" s="75"/>
      <c r="K1128" s="51"/>
      <c r="L1128" s="51"/>
      <c r="M1128" s="51"/>
      <c r="N1128" s="51"/>
      <c r="O1128" s="51"/>
      <c r="P1128" s="51"/>
      <c r="Q1128" s="51"/>
      <c r="R1128" s="51"/>
      <c r="S1128" s="51"/>
      <c r="T1128" s="51"/>
      <c r="U1128" s="51"/>
      <c r="V1128" s="51"/>
      <c r="W1128" s="51"/>
      <c r="X1128" s="51"/>
      <c r="Y1128" s="51"/>
      <c r="Z1128" s="51"/>
      <c r="AA1128" s="51"/>
      <c r="AB1128" s="51"/>
      <c r="AC1128" s="51"/>
      <c r="AD1128" s="51"/>
      <c r="AE1128" s="37"/>
      <c r="AF1128" s="70"/>
    </row>
    <row r="1129" spans="1:32" ht="15" hidden="1" customHeight="1">
      <c r="A1129" s="73"/>
      <c r="B1129" s="37"/>
      <c r="C1129" s="262" t="s">
        <v>379</v>
      </c>
      <c r="D1129" s="262"/>
      <c r="E1129" s="262"/>
      <c r="F1129" s="262"/>
      <c r="G1129" s="262"/>
      <c r="H1129" s="262"/>
      <c r="I1129" s="262"/>
      <c r="J1129" s="75"/>
      <c r="K1129" s="51"/>
      <c r="L1129" s="51"/>
      <c r="M1129" s="51"/>
      <c r="N1129" s="51"/>
      <c r="O1129" s="51"/>
      <c r="P1129" s="51"/>
      <c r="Q1129" s="51"/>
      <c r="R1129" s="51"/>
      <c r="S1129" s="51"/>
      <c r="T1129" s="51"/>
      <c r="U1129" s="51"/>
      <c r="V1129" s="51"/>
      <c r="W1129" s="51"/>
      <c r="X1129" s="51"/>
      <c r="Y1129" s="51"/>
      <c r="Z1129" s="51"/>
      <c r="AA1129" s="51"/>
      <c r="AB1129" s="51"/>
      <c r="AC1129" s="51"/>
      <c r="AD1129" s="51"/>
      <c r="AE1129" s="37"/>
      <c r="AF1129" s="70"/>
    </row>
    <row r="1130" spans="1:32" ht="15" hidden="1" customHeight="1">
      <c r="A1130" s="73"/>
      <c r="B1130" s="37"/>
      <c r="C1130" s="262" t="s">
        <v>380</v>
      </c>
      <c r="D1130" s="262"/>
      <c r="E1130" s="262"/>
      <c r="F1130" s="262"/>
      <c r="G1130" s="262"/>
      <c r="H1130" s="262"/>
      <c r="I1130" s="262"/>
      <c r="J1130" s="75"/>
      <c r="K1130" s="51"/>
      <c r="L1130" s="51"/>
      <c r="M1130" s="51"/>
      <c r="N1130" s="51"/>
      <c r="O1130" s="51"/>
      <c r="P1130" s="51"/>
      <c r="Q1130" s="51"/>
      <c r="R1130" s="51"/>
      <c r="S1130" s="51"/>
      <c r="T1130" s="51"/>
      <c r="U1130" s="51"/>
      <c r="V1130" s="51"/>
      <c r="W1130" s="51"/>
      <c r="X1130" s="51"/>
      <c r="Y1130" s="51"/>
      <c r="Z1130" s="51"/>
      <c r="AA1130" s="51"/>
      <c r="AB1130" s="51"/>
      <c r="AC1130" s="51"/>
      <c r="AD1130" s="51"/>
      <c r="AE1130" s="37"/>
      <c r="AF1130" s="70"/>
    </row>
    <row r="1131" spans="1:32" ht="10" customHeight="1" thickBot="1">
      <c r="A1131" s="70"/>
      <c r="B1131" s="70"/>
      <c r="C1131" s="70"/>
      <c r="D1131" s="70"/>
      <c r="E1131" s="70"/>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row>
    <row r="1132" spans="1:32" ht="25" customHeight="1" thickBot="1">
      <c r="A1132" s="70"/>
      <c r="B1132" s="332" t="s">
        <v>381</v>
      </c>
      <c r="C1132" s="333"/>
      <c r="D1132" s="333"/>
      <c r="E1132" s="333"/>
      <c r="F1132" s="333"/>
      <c r="G1132" s="333"/>
      <c r="H1132" s="333"/>
      <c r="I1132" s="333"/>
      <c r="J1132" s="333"/>
      <c r="K1132" s="333"/>
      <c r="L1132" s="333"/>
      <c r="M1132" s="333"/>
      <c r="N1132" s="333"/>
      <c r="O1132" s="333"/>
      <c r="P1132" s="333"/>
      <c r="Q1132" s="333"/>
      <c r="R1132" s="333"/>
      <c r="S1132" s="333"/>
      <c r="T1132" s="333"/>
      <c r="U1132" s="333"/>
      <c r="V1132" s="333"/>
      <c r="W1132" s="333"/>
      <c r="X1132" s="333"/>
      <c r="Y1132" s="333"/>
      <c r="Z1132" s="333"/>
      <c r="AA1132" s="333"/>
      <c r="AB1132" s="333"/>
      <c r="AC1132" s="333"/>
      <c r="AD1132" s="333"/>
      <c r="AE1132" s="334"/>
      <c r="AF1132" s="70"/>
    </row>
    <row r="1133" spans="1:32" ht="7" customHeight="1">
      <c r="A1133" s="70"/>
      <c r="B1133" s="70"/>
      <c r="C1133" s="70"/>
      <c r="D1133" s="70"/>
      <c r="E1133" s="70"/>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row>
    <row r="1134" spans="1:32" ht="20.149999999999999" customHeight="1">
      <c r="A1134" s="70"/>
      <c r="B1134" s="70"/>
      <c r="C1134" s="46"/>
      <c r="D1134" s="46"/>
      <c r="E1134" s="46"/>
      <c r="F1134" s="46"/>
      <c r="G1134" s="46"/>
      <c r="H1134" s="46"/>
      <c r="I1134" s="46"/>
      <c r="J1134" s="46"/>
      <c r="K1134" s="46"/>
      <c r="L1134" s="46"/>
      <c r="M1134" s="46"/>
      <c r="N1134" s="46"/>
      <c r="O1134" s="344" t="s">
        <v>256</v>
      </c>
      <c r="P1134" s="344"/>
      <c r="Q1134" s="344"/>
      <c r="R1134" s="344"/>
      <c r="S1134" s="344"/>
      <c r="T1134" s="344"/>
      <c r="U1134" s="344"/>
      <c r="V1134" s="344"/>
      <c r="W1134" s="344"/>
      <c r="X1134" s="344"/>
      <c r="Y1134" s="344"/>
      <c r="Z1134" s="344"/>
      <c r="AA1134" s="344"/>
      <c r="AB1134" s="344"/>
      <c r="AC1134" s="47"/>
      <c r="AD1134" s="47"/>
      <c r="AE1134" s="47"/>
      <c r="AF1134" s="70"/>
    </row>
    <row r="1135" spans="1:32" ht="20.149999999999999" customHeight="1">
      <c r="A1135" s="70"/>
      <c r="B1135" s="345"/>
      <c r="C1135" s="345"/>
      <c r="D1135" s="345"/>
      <c r="E1135" s="345"/>
      <c r="F1135" s="345"/>
      <c r="G1135" s="345"/>
      <c r="H1135" s="70"/>
      <c r="I1135" s="48"/>
      <c r="J1135" s="48"/>
      <c r="K1135" s="70"/>
      <c r="L1135" s="48"/>
      <c r="M1135" s="48"/>
      <c r="N1135" s="48"/>
      <c r="O1135" s="350" t="s">
        <v>249</v>
      </c>
      <c r="P1135" s="350"/>
      <c r="Q1135" s="351" t="s">
        <v>250</v>
      </c>
      <c r="R1135" s="351"/>
      <c r="S1135" s="352" t="s">
        <v>251</v>
      </c>
      <c r="T1135" s="352"/>
      <c r="U1135" s="351" t="s">
        <v>252</v>
      </c>
      <c r="V1135" s="351"/>
      <c r="W1135" s="352" t="s">
        <v>253</v>
      </c>
      <c r="X1135" s="352"/>
      <c r="Y1135" s="351" t="s">
        <v>254</v>
      </c>
      <c r="Z1135" s="351"/>
      <c r="AA1135" s="352" t="s">
        <v>255</v>
      </c>
      <c r="AB1135" s="352"/>
      <c r="AC1135" s="70"/>
      <c r="AD1135" s="49"/>
      <c r="AE1135" s="49"/>
      <c r="AF1135" s="70"/>
    </row>
    <row r="1136" spans="1:32" ht="20.149999999999999" customHeight="1">
      <c r="A1136" s="73"/>
      <c r="B1136" s="345"/>
      <c r="C1136" s="345"/>
      <c r="D1136" s="345"/>
      <c r="E1136" s="345"/>
      <c r="F1136" s="345"/>
      <c r="G1136" s="345"/>
      <c r="H1136" s="48"/>
      <c r="I1136" s="48"/>
      <c r="J1136" s="48"/>
      <c r="K1136" s="48"/>
      <c r="L1136" s="48"/>
      <c r="M1136" s="48"/>
      <c r="N1136" s="48"/>
      <c r="O1136" s="346"/>
      <c r="P1136" s="346"/>
      <c r="Q1136" s="347"/>
      <c r="R1136" s="347"/>
      <c r="S1136" s="348"/>
      <c r="T1136" s="349"/>
      <c r="U1136" s="347"/>
      <c r="V1136" s="347"/>
      <c r="W1136" s="348"/>
      <c r="X1136" s="349"/>
      <c r="Y1136" s="347"/>
      <c r="Z1136" s="347"/>
      <c r="AA1136" s="348"/>
      <c r="AB1136" s="349"/>
      <c r="AC1136" s="49"/>
      <c r="AD1136" s="49"/>
      <c r="AE1136" s="49"/>
      <c r="AF1136" s="70"/>
    </row>
    <row r="1137" spans="1:36" ht="7" customHeight="1">
      <c r="A1137" s="70"/>
      <c r="B1137" s="50"/>
      <c r="C1137" s="50"/>
      <c r="D1137" s="50"/>
      <c r="E1137" s="50"/>
      <c r="F1137" s="50"/>
      <c r="G1137" s="50"/>
      <c r="H1137" s="50"/>
      <c r="I1137" s="50"/>
      <c r="J1137" s="50"/>
      <c r="K1137" s="50"/>
      <c r="L1137" s="50"/>
      <c r="M1137" s="50"/>
      <c r="N1137" s="50"/>
      <c r="O1137" s="50"/>
      <c r="P1137" s="50"/>
      <c r="Q1137" s="50"/>
      <c r="R1137" s="50"/>
      <c r="S1137" s="50"/>
      <c r="T1137" s="50"/>
      <c r="U1137" s="50"/>
      <c r="V1137" s="50"/>
      <c r="W1137" s="50"/>
      <c r="X1137" s="50"/>
      <c r="Y1137" s="50"/>
      <c r="Z1137" s="50"/>
      <c r="AA1137" s="50"/>
      <c r="AB1137" s="50"/>
      <c r="AC1137" s="70"/>
      <c r="AD1137" s="50"/>
      <c r="AE1137" s="50"/>
      <c r="AF1137" s="70"/>
    </row>
    <row r="1138" spans="1:36" ht="20.149999999999999" customHeight="1">
      <c r="A1138" s="73"/>
      <c r="B1138" s="340" t="s">
        <v>100</v>
      </c>
      <c r="C1138" s="340"/>
      <c r="D1138" s="340"/>
      <c r="E1138" s="340"/>
      <c r="F1138" s="340"/>
      <c r="G1138" s="340"/>
      <c r="H1138" s="341" t="s">
        <v>101</v>
      </c>
      <c r="I1138" s="341"/>
      <c r="J1138" s="341"/>
      <c r="K1138" s="341" t="s">
        <v>186</v>
      </c>
      <c r="L1138" s="341"/>
      <c r="M1138" s="341"/>
      <c r="N1138" s="341"/>
      <c r="O1138" s="342" t="s">
        <v>260</v>
      </c>
      <c r="P1138" s="342"/>
      <c r="Q1138" s="342"/>
      <c r="R1138" s="342"/>
      <c r="S1138" s="342"/>
      <c r="T1138" s="342"/>
      <c r="U1138" s="342"/>
      <c r="V1138" s="342"/>
      <c r="W1138" s="342"/>
      <c r="X1138" s="342"/>
      <c r="Y1138" s="342"/>
      <c r="Z1138" s="342"/>
      <c r="AA1138" s="342"/>
      <c r="AB1138" s="342"/>
      <c r="AC1138" s="343" t="s">
        <v>189</v>
      </c>
      <c r="AD1138" s="343"/>
      <c r="AE1138" s="343"/>
      <c r="AF1138" s="70"/>
    </row>
    <row r="1139" spans="1:36" ht="7" customHeight="1">
      <c r="A1139" s="70"/>
      <c r="B1139" s="50"/>
      <c r="C1139" s="50"/>
      <c r="D1139" s="50"/>
      <c r="E1139" s="50"/>
      <c r="F1139" s="50"/>
      <c r="G1139" s="50"/>
      <c r="H1139" s="50"/>
      <c r="I1139" s="50"/>
      <c r="J1139" s="50"/>
      <c r="K1139" s="50"/>
      <c r="L1139" s="50"/>
      <c r="M1139" s="50"/>
      <c r="N1139" s="50"/>
      <c r="O1139" s="50"/>
      <c r="P1139" s="50"/>
      <c r="Q1139" s="50"/>
      <c r="R1139" s="50"/>
      <c r="S1139" s="50"/>
      <c r="T1139" s="50"/>
      <c r="U1139" s="50"/>
      <c r="V1139" s="50"/>
      <c r="W1139" s="50"/>
      <c r="X1139" s="50"/>
      <c r="Y1139" s="50"/>
      <c r="Z1139" s="50"/>
      <c r="AA1139" s="50"/>
      <c r="AB1139" s="50"/>
      <c r="AC1139" s="70"/>
      <c r="AD1139" s="50"/>
      <c r="AE1139" s="50"/>
      <c r="AF1139" s="70"/>
    </row>
    <row r="1140" spans="1:36" ht="30" customHeight="1">
      <c r="A1140" s="73"/>
      <c r="B1140" s="248" t="s">
        <v>382</v>
      </c>
      <c r="C1140" s="248"/>
      <c r="D1140" s="248"/>
      <c r="E1140" s="248"/>
      <c r="F1140" s="248"/>
      <c r="G1140" s="248"/>
      <c r="H1140" s="249">
        <f>VLOOKUP($AG1140,PriceList,3,FALSE)</f>
        <v>6.95</v>
      </c>
      <c r="I1140" s="249"/>
      <c r="J1140" s="250"/>
      <c r="K1140" s="251"/>
      <c r="L1140" s="252"/>
      <c r="M1140" s="252"/>
      <c r="N1140" s="253"/>
      <c r="O1140" s="254"/>
      <c r="P1140" s="254"/>
      <c r="Q1140" s="255"/>
      <c r="R1140" s="255"/>
      <c r="S1140" s="254"/>
      <c r="T1140" s="254"/>
      <c r="U1140" s="255"/>
      <c r="V1140" s="255"/>
      <c r="W1140" s="254"/>
      <c r="X1140" s="254"/>
      <c r="Y1140" s="255"/>
      <c r="Z1140" s="255"/>
      <c r="AA1140" s="254"/>
      <c r="AB1140" s="254"/>
      <c r="AC1140" s="256">
        <f>(SUM(O1140:AB1140))*H1140</f>
        <v>0</v>
      </c>
      <c r="AD1140" s="257"/>
      <c r="AE1140" s="257"/>
      <c r="AF1140" s="70"/>
      <c r="AG1140" s="77" t="s">
        <v>658</v>
      </c>
      <c r="AJ1140" s="149" t="b">
        <f>OR(ISERROR(AC1140),ISERROR(H1140))</f>
        <v>0</v>
      </c>
    </row>
    <row r="1141" spans="1:36" ht="7" customHeight="1">
      <c r="A1141" s="70"/>
      <c r="B1141" s="50"/>
      <c r="C1141" s="50"/>
      <c r="D1141" s="50"/>
      <c r="E1141" s="50"/>
      <c r="F1141" s="50"/>
      <c r="G1141" s="50"/>
      <c r="H1141" s="50"/>
      <c r="I1141" s="50"/>
      <c r="J1141" s="50"/>
      <c r="K1141" s="50"/>
      <c r="L1141" s="50"/>
      <c r="M1141" s="50"/>
      <c r="N1141" s="50"/>
      <c r="O1141" s="50"/>
      <c r="P1141" s="50"/>
      <c r="Q1141" s="50"/>
      <c r="R1141" s="50"/>
      <c r="S1141" s="50"/>
      <c r="T1141" s="50"/>
      <c r="U1141" s="50"/>
      <c r="V1141" s="50"/>
      <c r="W1141" s="50"/>
      <c r="X1141" s="50"/>
      <c r="Y1141" s="50"/>
      <c r="Z1141" s="50"/>
      <c r="AA1141" s="50"/>
      <c r="AB1141" s="50"/>
      <c r="AC1141" s="70"/>
      <c r="AD1141" s="50"/>
      <c r="AE1141" s="50"/>
      <c r="AF1141" s="70"/>
    </row>
    <row r="1142" spans="1:36" ht="30" customHeight="1">
      <c r="A1142" s="73"/>
      <c r="B1142" s="248" t="s">
        <v>383</v>
      </c>
      <c r="C1142" s="248"/>
      <c r="D1142" s="248"/>
      <c r="E1142" s="248"/>
      <c r="F1142" s="248"/>
      <c r="G1142" s="248"/>
      <c r="H1142" s="249">
        <f>VLOOKUP($AG1142,PriceList,3,FALSE)</f>
        <v>6.95</v>
      </c>
      <c r="I1142" s="249"/>
      <c r="J1142" s="250"/>
      <c r="K1142" s="251"/>
      <c r="L1142" s="252"/>
      <c r="M1142" s="252"/>
      <c r="N1142" s="253"/>
      <c r="O1142" s="254"/>
      <c r="P1142" s="254"/>
      <c r="Q1142" s="255"/>
      <c r="R1142" s="255"/>
      <c r="S1142" s="254"/>
      <c r="T1142" s="254"/>
      <c r="U1142" s="255"/>
      <c r="V1142" s="255"/>
      <c r="W1142" s="254"/>
      <c r="X1142" s="254"/>
      <c r="Y1142" s="255"/>
      <c r="Z1142" s="255"/>
      <c r="AA1142" s="254"/>
      <c r="AB1142" s="254"/>
      <c r="AC1142" s="256">
        <f>(SUM(O1142:AB1142))*H1142</f>
        <v>0</v>
      </c>
      <c r="AD1142" s="257"/>
      <c r="AE1142" s="257"/>
      <c r="AF1142" s="70"/>
      <c r="AG1142" s="77" t="s">
        <v>660</v>
      </c>
      <c r="AJ1142" s="149" t="b">
        <f>OR(ISERROR(AC1142),ISERROR(H1142))</f>
        <v>0</v>
      </c>
    </row>
    <row r="1143" spans="1:36" ht="7" customHeight="1">
      <c r="A1143" s="70"/>
      <c r="B1143" s="50"/>
      <c r="C1143" s="50"/>
      <c r="D1143" s="50"/>
      <c r="E1143" s="50"/>
      <c r="F1143" s="50"/>
      <c r="G1143" s="50"/>
      <c r="H1143" s="50"/>
      <c r="I1143" s="50"/>
      <c r="J1143" s="50"/>
      <c r="K1143" s="50"/>
      <c r="L1143" s="50"/>
      <c r="M1143" s="50"/>
      <c r="N1143" s="50"/>
      <c r="O1143" s="50"/>
      <c r="P1143" s="50"/>
      <c r="Q1143" s="50"/>
      <c r="R1143" s="50"/>
      <c r="S1143" s="50"/>
      <c r="T1143" s="50"/>
      <c r="U1143" s="50"/>
      <c r="V1143" s="50"/>
      <c r="W1143" s="50"/>
      <c r="X1143" s="50"/>
      <c r="Y1143" s="50"/>
      <c r="Z1143" s="50"/>
      <c r="AA1143" s="50"/>
      <c r="AB1143" s="50"/>
      <c r="AC1143" s="70"/>
      <c r="AD1143" s="50"/>
      <c r="AE1143" s="50"/>
      <c r="AF1143" s="70"/>
    </row>
    <row r="1144" spans="1:36" ht="30" customHeight="1">
      <c r="A1144" s="73"/>
      <c r="B1144" s="248" t="s">
        <v>384</v>
      </c>
      <c r="C1144" s="248"/>
      <c r="D1144" s="248"/>
      <c r="E1144" s="248"/>
      <c r="F1144" s="248"/>
      <c r="G1144" s="248"/>
      <c r="H1144" s="249">
        <f>VLOOKUP($AG1144,PriceList,3,FALSE)</f>
        <v>6.5</v>
      </c>
      <c r="I1144" s="249"/>
      <c r="J1144" s="250"/>
      <c r="K1144" s="251"/>
      <c r="L1144" s="252"/>
      <c r="M1144" s="252"/>
      <c r="N1144" s="253"/>
      <c r="O1144" s="254"/>
      <c r="P1144" s="254"/>
      <c r="Q1144" s="255"/>
      <c r="R1144" s="255"/>
      <c r="S1144" s="254"/>
      <c r="T1144" s="254"/>
      <c r="U1144" s="255"/>
      <c r="V1144" s="255"/>
      <c r="W1144" s="254"/>
      <c r="X1144" s="254"/>
      <c r="Y1144" s="255"/>
      <c r="Z1144" s="255"/>
      <c r="AA1144" s="254"/>
      <c r="AB1144" s="254"/>
      <c r="AC1144" s="256">
        <f>(SUM(O1144:AB1144))*H1144</f>
        <v>0</v>
      </c>
      <c r="AD1144" s="257"/>
      <c r="AE1144" s="257"/>
      <c r="AF1144" s="70"/>
      <c r="AG1144" s="77" t="s">
        <v>661</v>
      </c>
      <c r="AJ1144" s="149" t="b">
        <f>OR(ISERROR(AC1144),ISERROR(H1144))</f>
        <v>0</v>
      </c>
    </row>
    <row r="1145" spans="1:36" ht="7" customHeight="1">
      <c r="A1145" s="70"/>
      <c r="B1145" s="50"/>
      <c r="C1145" s="50"/>
      <c r="D1145" s="50"/>
      <c r="E1145" s="50"/>
      <c r="F1145" s="50"/>
      <c r="G1145" s="50"/>
      <c r="H1145" s="50"/>
      <c r="I1145" s="50"/>
      <c r="J1145" s="50"/>
      <c r="K1145" s="50"/>
      <c r="L1145" s="50"/>
      <c r="M1145" s="50"/>
      <c r="N1145" s="50"/>
      <c r="O1145" s="50"/>
      <c r="P1145" s="50"/>
      <c r="Q1145" s="50"/>
      <c r="R1145" s="50"/>
      <c r="S1145" s="50"/>
      <c r="T1145" s="50"/>
      <c r="U1145" s="50"/>
      <c r="V1145" s="50"/>
      <c r="W1145" s="50"/>
      <c r="X1145" s="50"/>
      <c r="Y1145" s="50"/>
      <c r="Z1145" s="50"/>
      <c r="AA1145" s="50"/>
      <c r="AB1145" s="50"/>
      <c r="AC1145" s="70"/>
      <c r="AD1145" s="50"/>
      <c r="AE1145" s="50"/>
      <c r="AF1145" s="70"/>
    </row>
    <row r="1146" spans="1:36" ht="30" customHeight="1">
      <c r="A1146" s="73"/>
      <c r="B1146" s="248" t="s">
        <v>385</v>
      </c>
      <c r="C1146" s="248"/>
      <c r="D1146" s="248"/>
      <c r="E1146" s="248"/>
      <c r="F1146" s="248"/>
      <c r="G1146" s="248"/>
      <c r="H1146" s="249">
        <f>VLOOKUP($AG1146,PriceList,3,FALSE)</f>
        <v>2.5</v>
      </c>
      <c r="I1146" s="249"/>
      <c r="J1146" s="250"/>
      <c r="K1146" s="251"/>
      <c r="L1146" s="252"/>
      <c r="M1146" s="252"/>
      <c r="N1146" s="253"/>
      <c r="O1146" s="254"/>
      <c r="P1146" s="254"/>
      <c r="Q1146" s="255"/>
      <c r="R1146" s="255"/>
      <c r="S1146" s="254"/>
      <c r="T1146" s="254"/>
      <c r="U1146" s="255"/>
      <c r="V1146" s="255"/>
      <c r="W1146" s="254"/>
      <c r="X1146" s="254"/>
      <c r="Y1146" s="255"/>
      <c r="Z1146" s="255"/>
      <c r="AA1146" s="254"/>
      <c r="AB1146" s="254"/>
      <c r="AC1146" s="256">
        <f>(SUM(O1146:AB1146))*H1146</f>
        <v>0</v>
      </c>
      <c r="AD1146" s="257"/>
      <c r="AE1146" s="257"/>
      <c r="AF1146" s="70"/>
      <c r="AG1146" s="77" t="s">
        <v>667</v>
      </c>
      <c r="AJ1146" s="149" t="b">
        <f>OR(ISERROR(AC1146),ISERROR(H1146))</f>
        <v>0</v>
      </c>
    </row>
    <row r="1147" spans="1:36" ht="7" customHeight="1">
      <c r="A1147" s="70"/>
      <c r="B1147" s="50"/>
      <c r="C1147" s="50"/>
      <c r="D1147" s="50"/>
      <c r="E1147" s="50"/>
      <c r="F1147" s="50"/>
      <c r="G1147" s="50"/>
      <c r="H1147" s="50"/>
      <c r="I1147" s="50"/>
      <c r="J1147" s="50"/>
      <c r="K1147" s="50"/>
      <c r="L1147" s="50"/>
      <c r="M1147" s="50"/>
      <c r="N1147" s="50"/>
      <c r="O1147" s="50"/>
      <c r="P1147" s="50"/>
      <c r="Q1147" s="50"/>
      <c r="R1147" s="50"/>
      <c r="S1147" s="50"/>
      <c r="T1147" s="50"/>
      <c r="U1147" s="50"/>
      <c r="V1147" s="50"/>
      <c r="W1147" s="50"/>
      <c r="X1147" s="50"/>
      <c r="Y1147" s="50"/>
      <c r="Z1147" s="50"/>
      <c r="AA1147" s="50"/>
      <c r="AB1147" s="50"/>
      <c r="AC1147" s="70"/>
      <c r="AD1147" s="50"/>
      <c r="AE1147" s="50"/>
      <c r="AF1147" s="70"/>
    </row>
    <row r="1148" spans="1:36" ht="30" customHeight="1">
      <c r="A1148" s="73"/>
      <c r="B1148" s="248" t="s">
        <v>386</v>
      </c>
      <c r="C1148" s="248"/>
      <c r="D1148" s="248"/>
      <c r="E1148" s="248"/>
      <c r="F1148" s="248"/>
      <c r="G1148" s="248"/>
      <c r="H1148" s="249">
        <f>VLOOKUP($AG1148,PriceList,3,FALSE)</f>
        <v>4.95</v>
      </c>
      <c r="I1148" s="249"/>
      <c r="J1148" s="250"/>
      <c r="K1148" s="251"/>
      <c r="L1148" s="252"/>
      <c r="M1148" s="252"/>
      <c r="N1148" s="253"/>
      <c r="O1148" s="254"/>
      <c r="P1148" s="254"/>
      <c r="Q1148" s="255"/>
      <c r="R1148" s="255"/>
      <c r="S1148" s="254"/>
      <c r="T1148" s="254"/>
      <c r="U1148" s="255"/>
      <c r="V1148" s="255"/>
      <c r="W1148" s="254"/>
      <c r="X1148" s="254"/>
      <c r="Y1148" s="255"/>
      <c r="Z1148" s="255"/>
      <c r="AA1148" s="254"/>
      <c r="AB1148" s="254"/>
      <c r="AC1148" s="256">
        <f>(SUM(O1148:AB1148))*H1148</f>
        <v>0</v>
      </c>
      <c r="AD1148" s="257"/>
      <c r="AE1148" s="257"/>
      <c r="AF1148" s="70"/>
      <c r="AG1148" s="77" t="s">
        <v>659</v>
      </c>
      <c r="AJ1148" s="149" t="b">
        <f>OR(ISERROR(AC1148),ISERROR(H1148))</f>
        <v>0</v>
      </c>
    </row>
    <row r="1149" spans="1:36" ht="7" customHeight="1">
      <c r="A1149" s="70"/>
      <c r="B1149" s="50"/>
      <c r="C1149" s="50"/>
      <c r="D1149" s="50"/>
      <c r="E1149" s="50"/>
      <c r="F1149" s="50"/>
      <c r="G1149" s="50"/>
      <c r="H1149" s="50"/>
      <c r="I1149" s="50"/>
      <c r="J1149" s="50"/>
      <c r="K1149" s="50"/>
      <c r="L1149" s="50"/>
      <c r="M1149" s="50"/>
      <c r="N1149" s="50"/>
      <c r="O1149" s="50"/>
      <c r="P1149" s="50"/>
      <c r="Q1149" s="50"/>
      <c r="R1149" s="50"/>
      <c r="S1149" s="50"/>
      <c r="T1149" s="50"/>
      <c r="U1149" s="50"/>
      <c r="V1149" s="50"/>
      <c r="W1149" s="50"/>
      <c r="X1149" s="50"/>
      <c r="Y1149" s="50"/>
      <c r="Z1149" s="50"/>
      <c r="AA1149" s="50"/>
      <c r="AB1149" s="50"/>
      <c r="AC1149" s="70"/>
      <c r="AD1149" s="50"/>
      <c r="AE1149" s="50"/>
      <c r="AF1149" s="70"/>
    </row>
    <row r="1150" spans="1:36" ht="30" customHeight="1">
      <c r="A1150" s="73"/>
      <c r="B1150" s="248" t="s">
        <v>387</v>
      </c>
      <c r="C1150" s="248"/>
      <c r="D1150" s="248"/>
      <c r="E1150" s="248"/>
      <c r="F1150" s="248"/>
      <c r="G1150" s="248"/>
      <c r="H1150" s="249">
        <f>VLOOKUP($AG1150,PriceList,3,FALSE)</f>
        <v>3.5</v>
      </c>
      <c r="I1150" s="249"/>
      <c r="J1150" s="250"/>
      <c r="K1150" s="251"/>
      <c r="L1150" s="252"/>
      <c r="M1150" s="252"/>
      <c r="N1150" s="253"/>
      <c r="O1150" s="254"/>
      <c r="P1150" s="254"/>
      <c r="Q1150" s="255"/>
      <c r="R1150" s="255"/>
      <c r="S1150" s="254"/>
      <c r="T1150" s="254"/>
      <c r="U1150" s="255"/>
      <c r="V1150" s="255"/>
      <c r="W1150" s="254"/>
      <c r="X1150" s="254"/>
      <c r="Y1150" s="255"/>
      <c r="Z1150" s="255"/>
      <c r="AA1150" s="254"/>
      <c r="AB1150" s="254"/>
      <c r="AC1150" s="256">
        <f>(SUM(O1150:AB1150))*H1150</f>
        <v>0</v>
      </c>
      <c r="AD1150" s="257"/>
      <c r="AE1150" s="257"/>
      <c r="AF1150" s="70"/>
      <c r="AG1150" s="77" t="s">
        <v>662</v>
      </c>
      <c r="AJ1150" s="149" t="b">
        <f>OR(ISERROR(AC1150),ISERROR(H1150))</f>
        <v>0</v>
      </c>
    </row>
    <row r="1151" spans="1:36" ht="7" customHeight="1">
      <c r="A1151" s="70"/>
      <c r="B1151" s="50"/>
      <c r="C1151" s="50"/>
      <c r="D1151" s="50"/>
      <c r="E1151" s="50"/>
      <c r="F1151" s="50"/>
      <c r="G1151" s="50"/>
      <c r="H1151" s="50"/>
      <c r="I1151" s="50"/>
      <c r="J1151" s="50"/>
      <c r="K1151" s="50"/>
      <c r="L1151" s="50"/>
      <c r="M1151" s="50"/>
      <c r="N1151" s="50"/>
      <c r="O1151" s="50"/>
      <c r="P1151" s="50"/>
      <c r="Q1151" s="50"/>
      <c r="R1151" s="50"/>
      <c r="S1151" s="50"/>
      <c r="T1151" s="50"/>
      <c r="U1151" s="50"/>
      <c r="V1151" s="50"/>
      <c r="W1151" s="50"/>
      <c r="X1151" s="50"/>
      <c r="Y1151" s="50"/>
      <c r="Z1151" s="50"/>
      <c r="AA1151" s="50"/>
      <c r="AB1151" s="50"/>
      <c r="AC1151" s="70"/>
      <c r="AD1151" s="50"/>
      <c r="AE1151" s="50"/>
      <c r="AF1151" s="70"/>
    </row>
    <row r="1152" spans="1:36" ht="30" customHeight="1">
      <c r="A1152" s="73"/>
      <c r="B1152" s="248" t="s">
        <v>388</v>
      </c>
      <c r="C1152" s="248"/>
      <c r="D1152" s="248"/>
      <c r="E1152" s="248"/>
      <c r="F1152" s="248"/>
      <c r="G1152" s="248"/>
      <c r="H1152" s="249">
        <f>VLOOKUP($AG1152,PriceList,3,FALSE)</f>
        <v>4.5</v>
      </c>
      <c r="I1152" s="249"/>
      <c r="J1152" s="250"/>
      <c r="K1152" s="251"/>
      <c r="L1152" s="252"/>
      <c r="M1152" s="252"/>
      <c r="N1152" s="253"/>
      <c r="O1152" s="254"/>
      <c r="P1152" s="254"/>
      <c r="Q1152" s="255"/>
      <c r="R1152" s="255"/>
      <c r="S1152" s="254"/>
      <c r="T1152" s="254"/>
      <c r="U1152" s="255"/>
      <c r="V1152" s="255"/>
      <c r="W1152" s="254"/>
      <c r="X1152" s="254"/>
      <c r="Y1152" s="255"/>
      <c r="Z1152" s="255"/>
      <c r="AA1152" s="254"/>
      <c r="AB1152" s="254"/>
      <c r="AC1152" s="256">
        <f>(SUM(O1152:AB1152))*H1152</f>
        <v>0</v>
      </c>
      <c r="AD1152" s="257"/>
      <c r="AE1152" s="257"/>
      <c r="AF1152" s="70"/>
      <c r="AG1152" s="77" t="s">
        <v>665</v>
      </c>
      <c r="AJ1152" s="149" t="b">
        <f>OR(ISERROR(AC1152),ISERROR(H1152))</f>
        <v>0</v>
      </c>
    </row>
    <row r="1153" spans="1:43" ht="7" customHeight="1">
      <c r="A1153" s="70"/>
      <c r="B1153" s="50"/>
      <c r="C1153" s="50"/>
      <c r="D1153" s="50"/>
      <c r="E1153" s="50"/>
      <c r="F1153" s="50"/>
      <c r="G1153" s="50"/>
      <c r="H1153" s="50"/>
      <c r="I1153" s="50"/>
      <c r="J1153" s="50"/>
      <c r="K1153" s="50"/>
      <c r="L1153" s="50"/>
      <c r="M1153" s="50"/>
      <c r="N1153" s="50"/>
      <c r="O1153" s="50"/>
      <c r="P1153" s="50"/>
      <c r="Q1153" s="50"/>
      <c r="R1153" s="50"/>
      <c r="S1153" s="50"/>
      <c r="T1153" s="50"/>
      <c r="U1153" s="50"/>
      <c r="V1153" s="50"/>
      <c r="W1153" s="50"/>
      <c r="X1153" s="50"/>
      <c r="Y1153" s="50"/>
      <c r="Z1153" s="50"/>
      <c r="AA1153" s="50"/>
      <c r="AB1153" s="50"/>
      <c r="AC1153" s="70"/>
      <c r="AD1153" s="50"/>
      <c r="AE1153" s="50"/>
      <c r="AF1153" s="70"/>
    </row>
    <row r="1154" spans="1:43" ht="30" customHeight="1">
      <c r="A1154" s="73"/>
      <c r="B1154" s="248" t="s">
        <v>389</v>
      </c>
      <c r="C1154" s="248"/>
      <c r="D1154" s="248"/>
      <c r="E1154" s="248"/>
      <c r="F1154" s="248"/>
      <c r="G1154" s="248"/>
      <c r="H1154" s="249">
        <f>VLOOKUP($AG1154,PriceList,3,FALSE)</f>
        <v>4.5</v>
      </c>
      <c r="I1154" s="249"/>
      <c r="J1154" s="250"/>
      <c r="K1154" s="251"/>
      <c r="L1154" s="252"/>
      <c r="M1154" s="252"/>
      <c r="N1154" s="253"/>
      <c r="O1154" s="254"/>
      <c r="P1154" s="254"/>
      <c r="Q1154" s="255"/>
      <c r="R1154" s="255"/>
      <c r="S1154" s="254"/>
      <c r="T1154" s="254"/>
      <c r="U1154" s="255"/>
      <c r="V1154" s="255"/>
      <c r="W1154" s="254"/>
      <c r="X1154" s="254"/>
      <c r="Y1154" s="255"/>
      <c r="Z1154" s="255"/>
      <c r="AA1154" s="254"/>
      <c r="AB1154" s="254"/>
      <c r="AC1154" s="256">
        <f>(SUM(O1154:AB1154))*H1154</f>
        <v>0</v>
      </c>
      <c r="AD1154" s="257"/>
      <c r="AE1154" s="257"/>
      <c r="AF1154" s="70"/>
      <c r="AG1154" s="77" t="s">
        <v>666</v>
      </c>
      <c r="AJ1154" s="149" t="b">
        <f>OR(ISERROR(AC1154),ISERROR(H1154))</f>
        <v>0</v>
      </c>
    </row>
    <row r="1155" spans="1:43" ht="7" customHeight="1">
      <c r="A1155" s="70"/>
      <c r="B1155" s="50"/>
      <c r="C1155" s="50"/>
      <c r="D1155" s="50"/>
      <c r="E1155" s="50"/>
      <c r="F1155" s="50"/>
      <c r="G1155" s="50"/>
      <c r="H1155" s="50"/>
      <c r="I1155" s="50"/>
      <c r="J1155" s="50"/>
      <c r="K1155" s="50"/>
      <c r="L1155" s="50"/>
      <c r="M1155" s="50"/>
      <c r="N1155" s="50"/>
      <c r="O1155" s="50"/>
      <c r="P1155" s="50"/>
      <c r="Q1155" s="50"/>
      <c r="R1155" s="50"/>
      <c r="S1155" s="50"/>
      <c r="T1155" s="50"/>
      <c r="U1155" s="50"/>
      <c r="V1155" s="50"/>
      <c r="W1155" s="50"/>
      <c r="X1155" s="50"/>
      <c r="Y1155" s="50"/>
      <c r="Z1155" s="50"/>
      <c r="AA1155" s="50"/>
      <c r="AB1155" s="50"/>
      <c r="AC1155" s="70"/>
      <c r="AD1155" s="50"/>
      <c r="AE1155" s="50"/>
      <c r="AF1155" s="70"/>
    </row>
    <row r="1156" spans="1:43" ht="30" customHeight="1">
      <c r="A1156" s="73"/>
      <c r="B1156" s="248" t="s">
        <v>390</v>
      </c>
      <c r="C1156" s="248"/>
      <c r="D1156" s="248"/>
      <c r="E1156" s="248"/>
      <c r="F1156" s="248"/>
      <c r="G1156" s="248"/>
      <c r="H1156" s="249">
        <f>VLOOKUP($AG1156,PriceList,3,FALSE)</f>
        <v>2.95</v>
      </c>
      <c r="I1156" s="249"/>
      <c r="J1156" s="250"/>
      <c r="K1156" s="251"/>
      <c r="L1156" s="252"/>
      <c r="M1156" s="252"/>
      <c r="N1156" s="253"/>
      <c r="O1156" s="254"/>
      <c r="P1156" s="254"/>
      <c r="Q1156" s="255"/>
      <c r="R1156" s="255"/>
      <c r="S1156" s="254"/>
      <c r="T1156" s="254"/>
      <c r="U1156" s="255"/>
      <c r="V1156" s="255"/>
      <c r="W1156" s="254"/>
      <c r="X1156" s="254"/>
      <c r="Y1156" s="255"/>
      <c r="Z1156" s="255"/>
      <c r="AA1156" s="254"/>
      <c r="AB1156" s="254"/>
      <c r="AC1156" s="256">
        <f>(SUM(O1156:AB1156))*H1156</f>
        <v>0</v>
      </c>
      <c r="AD1156" s="257"/>
      <c r="AE1156" s="257"/>
      <c r="AF1156" s="70"/>
      <c r="AG1156" s="77" t="s">
        <v>663</v>
      </c>
      <c r="AJ1156" s="149" t="b">
        <f>OR(ISERROR(AC1156),ISERROR(H1156))</f>
        <v>0</v>
      </c>
    </row>
    <row r="1157" spans="1:43" ht="7" customHeight="1">
      <c r="A1157" s="70"/>
      <c r="B1157" s="50"/>
      <c r="C1157" s="50"/>
      <c r="D1157" s="50"/>
      <c r="E1157" s="50"/>
      <c r="F1157" s="50"/>
      <c r="G1157" s="50"/>
      <c r="H1157" s="50"/>
      <c r="I1157" s="50"/>
      <c r="J1157" s="50"/>
      <c r="K1157" s="50"/>
      <c r="L1157" s="50"/>
      <c r="M1157" s="50"/>
      <c r="N1157" s="50"/>
      <c r="O1157" s="50"/>
      <c r="P1157" s="50"/>
      <c r="Q1157" s="50"/>
      <c r="R1157" s="50"/>
      <c r="S1157" s="50"/>
      <c r="T1157" s="50"/>
      <c r="U1157" s="50"/>
      <c r="V1157" s="50"/>
      <c r="W1157" s="50"/>
      <c r="X1157" s="50"/>
      <c r="Y1157" s="50"/>
      <c r="Z1157" s="50"/>
      <c r="AA1157" s="50"/>
      <c r="AB1157" s="50"/>
      <c r="AC1157" s="70"/>
      <c r="AD1157" s="50"/>
      <c r="AE1157" s="50"/>
      <c r="AF1157" s="70"/>
    </row>
    <row r="1158" spans="1:43" ht="30" customHeight="1">
      <c r="A1158" s="73"/>
      <c r="B1158" s="248" t="s">
        <v>391</v>
      </c>
      <c r="C1158" s="248"/>
      <c r="D1158" s="248"/>
      <c r="E1158" s="248"/>
      <c r="F1158" s="248"/>
      <c r="G1158" s="248"/>
      <c r="H1158" s="249">
        <f>VLOOKUP($AG1158,PriceList,3,FALSE)</f>
        <v>2.95</v>
      </c>
      <c r="I1158" s="249"/>
      <c r="J1158" s="250"/>
      <c r="K1158" s="251"/>
      <c r="L1158" s="252"/>
      <c r="M1158" s="252"/>
      <c r="N1158" s="253"/>
      <c r="O1158" s="254"/>
      <c r="P1158" s="254"/>
      <c r="Q1158" s="255"/>
      <c r="R1158" s="255"/>
      <c r="S1158" s="254"/>
      <c r="T1158" s="254"/>
      <c r="U1158" s="255"/>
      <c r="V1158" s="255"/>
      <c r="W1158" s="254"/>
      <c r="X1158" s="254"/>
      <c r="Y1158" s="255"/>
      <c r="Z1158" s="255"/>
      <c r="AA1158" s="254"/>
      <c r="AB1158" s="254"/>
      <c r="AC1158" s="256">
        <f>(SUM(O1158:AB1158))*H1158</f>
        <v>0</v>
      </c>
      <c r="AD1158" s="257"/>
      <c r="AE1158" s="257"/>
      <c r="AF1158" s="70"/>
      <c r="AG1158" s="77" t="s">
        <v>664</v>
      </c>
      <c r="AJ1158" s="149" t="b">
        <f>OR(ISERROR(AC1158),ISERROR(H1158))</f>
        <v>0</v>
      </c>
    </row>
    <row r="1159" spans="1:43" ht="10" customHeight="1">
      <c r="A1159" s="73"/>
      <c r="B1159" s="9"/>
      <c r="C1159" s="67"/>
      <c r="D1159" s="67"/>
      <c r="E1159" s="67"/>
      <c r="F1159" s="67"/>
      <c r="G1159" s="67"/>
      <c r="H1159" s="67"/>
      <c r="I1159" s="67"/>
      <c r="J1159" s="67"/>
      <c r="K1159" s="67"/>
      <c r="L1159" s="67"/>
      <c r="M1159" s="67"/>
      <c r="N1159" s="67"/>
      <c r="O1159" s="67"/>
      <c r="P1159" s="67"/>
      <c r="Q1159" s="67"/>
      <c r="R1159" s="67"/>
      <c r="S1159" s="67"/>
      <c r="T1159" s="67"/>
      <c r="U1159" s="67"/>
      <c r="V1159" s="67"/>
      <c r="W1159" s="67"/>
      <c r="X1159" s="67"/>
      <c r="Y1159" s="67"/>
      <c r="Z1159" s="67"/>
      <c r="AA1159" s="67"/>
      <c r="AB1159" s="67"/>
      <c r="AC1159" s="67"/>
      <c r="AD1159" s="67"/>
      <c r="AE1159" s="67"/>
      <c r="AF1159" s="70"/>
    </row>
    <row r="1160" spans="1:43" ht="20.149999999999999" customHeight="1">
      <c r="A1160" s="339">
        <f>A1097+1</f>
        <v>22</v>
      </c>
      <c r="B1160" s="339"/>
      <c r="C1160" s="93"/>
      <c r="D1160" s="93"/>
      <c r="E1160" s="93"/>
      <c r="F1160" s="93"/>
      <c r="G1160" s="93"/>
      <c r="H1160" s="93"/>
      <c r="I1160" s="93"/>
      <c r="J1160" s="93"/>
      <c r="K1160" s="93"/>
      <c r="L1160" s="93"/>
      <c r="M1160" s="93"/>
      <c r="N1160" s="93"/>
      <c r="O1160" s="93"/>
      <c r="P1160" s="93"/>
      <c r="Q1160" s="93"/>
      <c r="R1160" s="93"/>
      <c r="S1160" s="93"/>
      <c r="T1160" s="93"/>
      <c r="U1160" s="93"/>
      <c r="V1160" s="93"/>
      <c r="W1160" s="93"/>
      <c r="X1160" s="93"/>
      <c r="Y1160" s="93"/>
      <c r="Z1160" s="93"/>
      <c r="AA1160" s="93"/>
      <c r="AB1160" s="93"/>
      <c r="AC1160" s="93"/>
      <c r="AD1160" s="94"/>
      <c r="AE1160" s="7"/>
      <c r="AF1160" s="7"/>
    </row>
    <row r="1161" spans="1:43" ht="10" customHeight="1">
      <c r="A1161" s="73"/>
      <c r="B1161" s="9"/>
      <c r="C1161" s="67"/>
      <c r="D1161" s="67"/>
      <c r="E1161" s="67"/>
      <c r="F1161" s="67"/>
      <c r="G1161" s="67"/>
      <c r="H1161" s="67"/>
      <c r="I1161" s="67"/>
      <c r="J1161" s="67"/>
      <c r="K1161" s="67"/>
      <c r="L1161" s="67"/>
      <c r="M1161" s="67"/>
      <c r="N1161" s="67"/>
      <c r="O1161" s="67"/>
      <c r="P1161" s="67"/>
      <c r="Q1161" s="67"/>
      <c r="R1161" s="67"/>
      <c r="S1161" s="67"/>
      <c r="T1161" s="67"/>
      <c r="U1161" s="67"/>
      <c r="V1161" s="67"/>
      <c r="W1161" s="67"/>
      <c r="X1161" s="67"/>
      <c r="Y1161" s="67"/>
      <c r="Z1161" s="67"/>
      <c r="AA1161" s="67"/>
      <c r="AB1161" s="67"/>
      <c r="AC1161" s="67"/>
      <c r="AD1161" s="67"/>
      <c r="AE1161" s="67"/>
      <c r="AF1161" s="70"/>
    </row>
    <row r="1162" spans="1:43" ht="30" customHeight="1">
      <c r="A1162" s="73"/>
      <c r="B1162" s="263" t="s">
        <v>393</v>
      </c>
      <c r="C1162" s="263"/>
      <c r="D1162" s="263"/>
      <c r="E1162" s="263"/>
      <c r="F1162" s="263"/>
      <c r="G1162" s="263"/>
      <c r="H1162" s="249">
        <f>VLOOKUP($AG1162,PriceList,3,FALSE)</f>
        <v>22.95</v>
      </c>
      <c r="I1162" s="249"/>
      <c r="J1162" s="250"/>
      <c r="K1162" s="251"/>
      <c r="L1162" s="252"/>
      <c r="M1162" s="252"/>
      <c r="N1162" s="253"/>
      <c r="O1162" s="254"/>
      <c r="P1162" s="254"/>
      <c r="Q1162" s="255"/>
      <c r="R1162" s="255"/>
      <c r="S1162" s="254"/>
      <c r="T1162" s="254"/>
      <c r="U1162" s="255"/>
      <c r="V1162" s="255"/>
      <c r="W1162" s="254"/>
      <c r="X1162" s="254"/>
      <c r="Y1162" s="255"/>
      <c r="Z1162" s="255"/>
      <c r="AA1162" s="254"/>
      <c r="AB1162" s="254"/>
      <c r="AC1162" s="256">
        <f>(SUM(O1162:AB1162))*H1162</f>
        <v>0</v>
      </c>
      <c r="AD1162" s="257"/>
      <c r="AE1162" s="257"/>
      <c r="AF1162" s="70"/>
      <c r="AG1162" s="77" t="s">
        <v>693</v>
      </c>
      <c r="AJ1162" s="149" t="b">
        <f>OR(ISERROR(AC1162),ISERROR(H1162))</f>
        <v>0</v>
      </c>
    </row>
    <row r="1163" spans="1:43" ht="15" customHeight="1">
      <c r="A1163" s="73"/>
      <c r="B1163" s="37"/>
      <c r="C1163" s="262" t="s">
        <v>396</v>
      </c>
      <c r="D1163" s="262"/>
      <c r="E1163" s="262"/>
      <c r="F1163" s="262"/>
      <c r="G1163" s="262"/>
      <c r="H1163" s="262"/>
      <c r="I1163" s="262"/>
      <c r="J1163" s="75"/>
      <c r="K1163" s="51"/>
      <c r="L1163" s="51"/>
      <c r="M1163" s="51"/>
      <c r="N1163" s="51"/>
      <c r="O1163" s="51"/>
      <c r="P1163" s="51"/>
      <c r="Q1163" s="51"/>
      <c r="R1163" s="51"/>
      <c r="S1163" s="51"/>
      <c r="T1163" s="51"/>
      <c r="U1163" s="51"/>
      <c r="V1163" s="51"/>
      <c r="W1163" s="51"/>
      <c r="X1163" s="51"/>
      <c r="Y1163" s="51"/>
      <c r="Z1163" s="51"/>
      <c r="AA1163" s="51"/>
      <c r="AB1163" s="51"/>
      <c r="AC1163" s="51"/>
      <c r="AD1163" s="51"/>
      <c r="AE1163" s="37"/>
      <c r="AF1163" s="70"/>
    </row>
    <row r="1164" spans="1:43" ht="15" customHeight="1">
      <c r="A1164" s="73"/>
      <c r="B1164" s="37"/>
      <c r="C1164" s="262" t="s">
        <v>397</v>
      </c>
      <c r="D1164" s="262"/>
      <c r="E1164" s="262"/>
      <c r="F1164" s="262"/>
      <c r="G1164" s="262"/>
      <c r="H1164" s="262"/>
      <c r="I1164" s="262"/>
      <c r="J1164" s="75"/>
      <c r="K1164" s="51"/>
      <c r="L1164" s="51"/>
      <c r="M1164" s="51"/>
      <c r="N1164" s="51"/>
      <c r="O1164" s="51"/>
      <c r="P1164" s="51"/>
      <c r="Q1164" s="51"/>
      <c r="R1164" s="51"/>
      <c r="S1164" s="51"/>
      <c r="T1164" s="51"/>
      <c r="U1164" s="51"/>
      <c r="V1164" s="51"/>
      <c r="W1164" s="51"/>
      <c r="X1164" s="51"/>
      <c r="Y1164" s="51"/>
      <c r="Z1164" s="51"/>
      <c r="AA1164" s="51"/>
      <c r="AB1164" s="51"/>
      <c r="AC1164" s="51"/>
      <c r="AD1164" s="51"/>
      <c r="AE1164" s="37"/>
      <c r="AF1164" s="70"/>
    </row>
    <row r="1165" spans="1:43" ht="7" customHeight="1">
      <c r="A1165" s="70"/>
      <c r="B1165" s="50"/>
      <c r="C1165" s="50"/>
      <c r="D1165" s="50"/>
      <c r="E1165" s="50"/>
      <c r="F1165" s="50"/>
      <c r="G1165" s="50"/>
      <c r="H1165" s="50"/>
      <c r="I1165" s="50"/>
      <c r="J1165" s="50"/>
      <c r="K1165" s="50"/>
      <c r="L1165" s="50"/>
      <c r="M1165" s="50"/>
      <c r="N1165" s="50"/>
      <c r="O1165" s="50"/>
      <c r="P1165" s="50"/>
      <c r="Q1165" s="50"/>
      <c r="R1165" s="50"/>
      <c r="S1165" s="50"/>
      <c r="T1165" s="50"/>
      <c r="U1165" s="50"/>
      <c r="V1165" s="50"/>
      <c r="W1165" s="50"/>
      <c r="X1165" s="50"/>
      <c r="Y1165" s="50"/>
      <c r="Z1165" s="50"/>
      <c r="AA1165" s="50"/>
      <c r="AB1165" s="50"/>
      <c r="AC1165" s="70"/>
      <c r="AD1165" s="50"/>
      <c r="AE1165" s="50"/>
      <c r="AF1165" s="70"/>
    </row>
    <row r="1166" spans="1:43" ht="30" customHeight="1">
      <c r="A1166" s="73"/>
      <c r="B1166" s="263" t="s">
        <v>394</v>
      </c>
      <c r="C1166" s="263"/>
      <c r="D1166" s="263"/>
      <c r="E1166" s="263"/>
      <c r="F1166" s="263"/>
      <c r="G1166" s="263"/>
      <c r="H1166" s="249">
        <f>VLOOKUP($AG1166,PriceList,3,FALSE)</f>
        <v>13.5</v>
      </c>
      <c r="I1166" s="249"/>
      <c r="J1166" s="250"/>
      <c r="K1166" s="251"/>
      <c r="L1166" s="252"/>
      <c r="M1166" s="252"/>
      <c r="N1166" s="253"/>
      <c r="O1166" s="254"/>
      <c r="P1166" s="254"/>
      <c r="Q1166" s="255"/>
      <c r="R1166" s="255"/>
      <c r="S1166" s="254"/>
      <c r="T1166" s="254"/>
      <c r="U1166" s="255"/>
      <c r="V1166" s="255"/>
      <c r="W1166" s="254"/>
      <c r="X1166" s="254"/>
      <c r="Y1166" s="255"/>
      <c r="Z1166" s="255"/>
      <c r="AA1166" s="254"/>
      <c r="AB1166" s="254"/>
      <c r="AC1166" s="256">
        <f>(SUM(O1166:AB1166))*H1166</f>
        <v>0</v>
      </c>
      <c r="AD1166" s="257"/>
      <c r="AE1166" s="257"/>
      <c r="AF1166" s="70"/>
      <c r="AG1166" s="77" t="s">
        <v>694</v>
      </c>
      <c r="AJ1166" s="149" t="b">
        <f>OR(ISERROR(AC1166),ISERROR(H1166))</f>
        <v>0</v>
      </c>
      <c r="AN1166" s="134"/>
      <c r="AO1166" s="134"/>
      <c r="AP1166" s="134"/>
      <c r="AQ1166" s="133"/>
    </row>
    <row r="1167" spans="1:43" ht="15" customHeight="1">
      <c r="A1167" s="73"/>
      <c r="B1167" s="37"/>
      <c r="C1167" s="262" t="s">
        <v>398</v>
      </c>
      <c r="D1167" s="262"/>
      <c r="E1167" s="262"/>
      <c r="F1167" s="262"/>
      <c r="G1167" s="262"/>
      <c r="H1167" s="262"/>
      <c r="I1167" s="262"/>
      <c r="J1167" s="75"/>
      <c r="K1167" s="51"/>
      <c r="L1167" s="51"/>
      <c r="M1167" s="51"/>
      <c r="N1167" s="51"/>
      <c r="O1167" s="51"/>
      <c r="P1167" s="51"/>
      <c r="Q1167" s="51"/>
      <c r="R1167" s="51"/>
      <c r="S1167" s="51"/>
      <c r="T1167" s="51"/>
      <c r="U1167" s="51"/>
      <c r="V1167" s="51"/>
      <c r="W1167" s="51"/>
      <c r="X1167" s="51"/>
      <c r="Y1167" s="51"/>
      <c r="Z1167" s="51"/>
      <c r="AA1167" s="51"/>
      <c r="AB1167" s="51"/>
      <c r="AC1167" s="51"/>
      <c r="AD1167" s="51"/>
      <c r="AE1167" s="37"/>
      <c r="AF1167" s="70"/>
      <c r="AN1167" s="134"/>
      <c r="AO1167" s="134"/>
      <c r="AP1167" s="134"/>
      <c r="AQ1167" s="133"/>
    </row>
    <row r="1168" spans="1:43" ht="15" customHeight="1">
      <c r="A1168" s="73"/>
      <c r="B1168" s="37"/>
      <c r="C1168" s="262" t="s">
        <v>382</v>
      </c>
      <c r="D1168" s="262"/>
      <c r="E1168" s="262"/>
      <c r="F1168" s="262"/>
      <c r="G1168" s="262"/>
      <c r="H1168" s="262"/>
      <c r="I1168" s="262"/>
      <c r="J1168" s="75"/>
      <c r="K1168" s="51"/>
      <c r="L1168" s="51"/>
      <c r="M1168" s="51"/>
      <c r="N1168" s="51"/>
      <c r="O1168" s="51"/>
      <c r="P1168" s="51"/>
      <c r="Q1168" s="51"/>
      <c r="R1168" s="51"/>
      <c r="S1168" s="51"/>
      <c r="T1168" s="51"/>
      <c r="U1168" s="51"/>
      <c r="V1168" s="51"/>
      <c r="W1168" s="51"/>
      <c r="X1168" s="51"/>
      <c r="Y1168" s="51"/>
      <c r="Z1168" s="51"/>
      <c r="AA1168" s="51"/>
      <c r="AB1168" s="51"/>
      <c r="AC1168" s="51"/>
      <c r="AD1168" s="51"/>
      <c r="AE1168" s="37"/>
      <c r="AF1168" s="70"/>
      <c r="AN1168" s="134"/>
      <c r="AO1168" s="134"/>
      <c r="AP1168" s="134"/>
      <c r="AQ1168" s="133"/>
    </row>
    <row r="1169" spans="1:43" ht="7" customHeight="1">
      <c r="A1169" s="70"/>
      <c r="B1169" s="50"/>
      <c r="C1169" s="50"/>
      <c r="D1169" s="50"/>
      <c r="E1169" s="50"/>
      <c r="F1169" s="50"/>
      <c r="G1169" s="50"/>
      <c r="H1169" s="50"/>
      <c r="I1169" s="50"/>
      <c r="J1169" s="50"/>
      <c r="K1169" s="50"/>
      <c r="L1169" s="50"/>
      <c r="M1169" s="50"/>
      <c r="N1169" s="50"/>
      <c r="O1169" s="50"/>
      <c r="P1169" s="50"/>
      <c r="Q1169" s="50"/>
      <c r="R1169" s="50"/>
      <c r="S1169" s="50"/>
      <c r="T1169" s="50"/>
      <c r="U1169" s="50"/>
      <c r="V1169" s="50"/>
      <c r="W1169" s="50"/>
      <c r="X1169" s="50"/>
      <c r="Y1169" s="50"/>
      <c r="Z1169" s="50"/>
      <c r="AA1169" s="50"/>
      <c r="AB1169" s="50"/>
      <c r="AC1169" s="70"/>
      <c r="AD1169" s="50"/>
      <c r="AE1169" s="50"/>
      <c r="AF1169" s="70"/>
      <c r="AN1169" s="134"/>
      <c r="AO1169" s="134"/>
      <c r="AP1169" s="134"/>
      <c r="AQ1169" s="133"/>
    </row>
    <row r="1170" spans="1:43" ht="30" customHeight="1">
      <c r="A1170" s="73"/>
      <c r="B1170" s="263" t="s">
        <v>395</v>
      </c>
      <c r="C1170" s="263"/>
      <c r="D1170" s="263"/>
      <c r="E1170" s="263"/>
      <c r="F1170" s="263"/>
      <c r="G1170" s="263"/>
      <c r="H1170" s="249">
        <f>VLOOKUP($AG1170,PriceList,3,FALSE)</f>
        <v>89.95</v>
      </c>
      <c r="I1170" s="249"/>
      <c r="J1170" s="250"/>
      <c r="K1170" s="251"/>
      <c r="L1170" s="252"/>
      <c r="M1170" s="252"/>
      <c r="N1170" s="253"/>
      <c r="O1170" s="254"/>
      <c r="P1170" s="254"/>
      <c r="Q1170" s="255"/>
      <c r="R1170" s="255"/>
      <c r="S1170" s="254"/>
      <c r="T1170" s="254"/>
      <c r="U1170" s="255"/>
      <c r="V1170" s="255"/>
      <c r="W1170" s="254"/>
      <c r="X1170" s="254"/>
      <c r="Y1170" s="255"/>
      <c r="Z1170" s="255"/>
      <c r="AA1170" s="254"/>
      <c r="AB1170" s="254"/>
      <c r="AC1170" s="256">
        <f>(SUM(O1170:AB1170))*H1170</f>
        <v>0</v>
      </c>
      <c r="AD1170" s="257"/>
      <c r="AE1170" s="257"/>
      <c r="AF1170" s="70"/>
      <c r="AG1170" s="77" t="s">
        <v>695</v>
      </c>
      <c r="AJ1170" s="149" t="b">
        <f>OR(ISERROR(AC1170),ISERROR(H1170))</f>
        <v>0</v>
      </c>
      <c r="AN1170" s="134"/>
      <c r="AO1170" s="134"/>
      <c r="AP1170" s="134"/>
      <c r="AQ1170" s="133"/>
    </row>
    <row r="1171" spans="1:43" ht="15" customHeight="1">
      <c r="A1171" s="73"/>
      <c r="B1171" s="37"/>
      <c r="C1171" s="262" t="s">
        <v>399</v>
      </c>
      <c r="D1171" s="262"/>
      <c r="E1171" s="262"/>
      <c r="F1171" s="262"/>
      <c r="G1171" s="262"/>
      <c r="H1171" s="262"/>
      <c r="I1171" s="262"/>
      <c r="J1171" s="75"/>
      <c r="K1171" s="51"/>
      <c r="L1171" s="51"/>
      <c r="M1171" s="51"/>
      <c r="N1171" s="51"/>
      <c r="O1171" s="51"/>
      <c r="P1171" s="51"/>
      <c r="Q1171" s="51"/>
      <c r="R1171" s="51"/>
      <c r="S1171" s="51"/>
      <c r="T1171" s="51"/>
      <c r="U1171" s="51"/>
      <c r="V1171" s="51"/>
      <c r="W1171" s="51"/>
      <c r="X1171" s="51"/>
      <c r="Y1171" s="51"/>
      <c r="Z1171" s="51"/>
      <c r="AA1171" s="51"/>
      <c r="AB1171" s="51"/>
      <c r="AC1171" s="51"/>
      <c r="AD1171" s="51"/>
      <c r="AE1171" s="37"/>
      <c r="AF1171" s="70"/>
      <c r="AN1171" s="134"/>
      <c r="AO1171" s="134"/>
      <c r="AP1171" s="134"/>
      <c r="AQ1171" s="133"/>
    </row>
    <row r="1172" spans="1:43" ht="15" customHeight="1">
      <c r="A1172" s="73"/>
      <c r="B1172" s="37"/>
      <c r="C1172" s="262" t="s">
        <v>383</v>
      </c>
      <c r="D1172" s="262"/>
      <c r="E1172" s="262"/>
      <c r="F1172" s="262"/>
      <c r="G1172" s="262"/>
      <c r="H1172" s="262"/>
      <c r="I1172" s="262"/>
      <c r="J1172" s="75"/>
      <c r="K1172" s="51"/>
      <c r="L1172" s="51"/>
      <c r="M1172" s="51"/>
      <c r="N1172" s="51"/>
      <c r="O1172" s="51"/>
      <c r="P1172" s="51"/>
      <c r="Q1172" s="51"/>
      <c r="R1172" s="51"/>
      <c r="S1172" s="51"/>
      <c r="T1172" s="51"/>
      <c r="U1172" s="51"/>
      <c r="V1172" s="51"/>
      <c r="W1172" s="51"/>
      <c r="X1172" s="51"/>
      <c r="Y1172" s="51"/>
      <c r="Z1172" s="51"/>
      <c r="AA1172" s="51"/>
      <c r="AB1172" s="51"/>
      <c r="AC1172" s="51"/>
      <c r="AD1172" s="51"/>
      <c r="AE1172" s="37"/>
      <c r="AF1172" s="70"/>
      <c r="AN1172" s="134"/>
      <c r="AO1172" s="134"/>
      <c r="AP1172" s="134"/>
      <c r="AQ1172" s="133"/>
    </row>
    <row r="1173" spans="1:43" ht="15" customHeight="1">
      <c r="A1173" s="73"/>
      <c r="B1173" s="37"/>
      <c r="C1173" s="262" t="s">
        <v>382</v>
      </c>
      <c r="D1173" s="262"/>
      <c r="E1173" s="262"/>
      <c r="F1173" s="262"/>
      <c r="G1173" s="262"/>
      <c r="H1173" s="262"/>
      <c r="I1173" s="262"/>
      <c r="J1173" s="262"/>
      <c r="K1173" s="51"/>
      <c r="L1173" s="51"/>
      <c r="M1173" s="51"/>
      <c r="N1173" s="51"/>
      <c r="O1173" s="51"/>
      <c r="P1173" s="51"/>
      <c r="Q1173" s="51"/>
      <c r="R1173" s="51"/>
      <c r="S1173" s="51"/>
      <c r="T1173" s="51"/>
      <c r="U1173" s="51"/>
      <c r="V1173" s="51"/>
      <c r="W1173" s="51"/>
      <c r="X1173" s="51"/>
      <c r="Y1173" s="51"/>
      <c r="Z1173" s="51"/>
      <c r="AA1173" s="51"/>
      <c r="AB1173" s="51"/>
      <c r="AC1173" s="51"/>
      <c r="AD1173" s="51"/>
      <c r="AE1173" s="37"/>
      <c r="AF1173" s="70"/>
      <c r="AN1173" s="134"/>
      <c r="AO1173" s="134"/>
      <c r="AP1173" s="134"/>
      <c r="AQ1173" s="133"/>
    </row>
    <row r="1174" spans="1:43" ht="7" customHeight="1">
      <c r="A1174" s="70"/>
      <c r="B1174" s="50"/>
      <c r="C1174" s="50"/>
      <c r="D1174" s="50"/>
      <c r="E1174" s="50"/>
      <c r="F1174" s="50"/>
      <c r="G1174" s="50"/>
      <c r="H1174" s="50"/>
      <c r="I1174" s="50"/>
      <c r="J1174" s="50"/>
      <c r="K1174" s="50"/>
      <c r="L1174" s="50"/>
      <c r="M1174" s="50"/>
      <c r="N1174" s="50"/>
      <c r="O1174" s="50"/>
      <c r="P1174" s="50"/>
      <c r="Q1174" s="50"/>
      <c r="R1174" s="50"/>
      <c r="S1174" s="50"/>
      <c r="T1174" s="50"/>
      <c r="U1174" s="50"/>
      <c r="V1174" s="50"/>
      <c r="W1174" s="50"/>
      <c r="X1174" s="50"/>
      <c r="Y1174" s="50"/>
      <c r="Z1174" s="50"/>
      <c r="AA1174" s="50"/>
      <c r="AB1174" s="50"/>
      <c r="AC1174" s="70"/>
      <c r="AD1174" s="50"/>
      <c r="AE1174" s="50"/>
      <c r="AF1174" s="70"/>
      <c r="AN1174" s="134"/>
      <c r="AO1174" s="134"/>
      <c r="AP1174" s="134"/>
      <c r="AQ1174" s="133"/>
    </row>
    <row r="1175" spans="1:43" ht="30" customHeight="1">
      <c r="A1175" s="73"/>
      <c r="B1175" s="263" t="s">
        <v>400</v>
      </c>
      <c r="C1175" s="263"/>
      <c r="D1175" s="263"/>
      <c r="E1175" s="263"/>
      <c r="F1175" s="263"/>
      <c r="G1175" s="263"/>
      <c r="H1175" s="249">
        <f>VLOOKUP($AG1175,PriceList,3,FALSE)</f>
        <v>34.950000000000003</v>
      </c>
      <c r="I1175" s="249"/>
      <c r="J1175" s="250"/>
      <c r="K1175" s="251"/>
      <c r="L1175" s="252"/>
      <c r="M1175" s="252"/>
      <c r="N1175" s="253"/>
      <c r="O1175" s="254"/>
      <c r="P1175" s="254"/>
      <c r="Q1175" s="255"/>
      <c r="R1175" s="255"/>
      <c r="S1175" s="254"/>
      <c r="T1175" s="254"/>
      <c r="U1175" s="255"/>
      <c r="V1175" s="255"/>
      <c r="W1175" s="254"/>
      <c r="X1175" s="254"/>
      <c r="Y1175" s="255"/>
      <c r="Z1175" s="255"/>
      <c r="AA1175" s="254"/>
      <c r="AB1175" s="254"/>
      <c r="AC1175" s="256">
        <f>(SUM(O1175:AB1175))*H1175</f>
        <v>0</v>
      </c>
      <c r="AD1175" s="257"/>
      <c r="AE1175" s="257"/>
      <c r="AF1175" s="70"/>
      <c r="AG1175" s="77" t="s">
        <v>696</v>
      </c>
      <c r="AJ1175" s="149" t="b">
        <f>OR(ISERROR(AC1175),ISERROR(H1175))</f>
        <v>0</v>
      </c>
      <c r="AN1175" s="134"/>
      <c r="AO1175" s="134"/>
      <c r="AP1175" s="134"/>
      <c r="AQ1175" s="133"/>
    </row>
    <row r="1176" spans="1:43" ht="15" customHeight="1">
      <c r="A1176" s="73"/>
      <c r="B1176" s="37"/>
      <c r="C1176" s="262" t="s">
        <v>401</v>
      </c>
      <c r="D1176" s="262"/>
      <c r="E1176" s="262"/>
      <c r="F1176" s="262"/>
      <c r="G1176" s="262"/>
      <c r="H1176" s="262"/>
      <c r="I1176" s="262"/>
      <c r="J1176" s="75"/>
      <c r="K1176" s="51"/>
      <c r="L1176" s="51"/>
      <c r="M1176" s="51"/>
      <c r="N1176" s="51"/>
      <c r="O1176" s="51"/>
      <c r="P1176" s="51"/>
      <c r="Q1176" s="51"/>
      <c r="R1176" s="51"/>
      <c r="S1176" s="51"/>
      <c r="T1176" s="51"/>
      <c r="U1176" s="51"/>
      <c r="V1176" s="51"/>
      <c r="W1176" s="51"/>
      <c r="X1176" s="51"/>
      <c r="Y1176" s="51"/>
      <c r="Z1176" s="51"/>
      <c r="AA1176" s="51"/>
      <c r="AB1176" s="51"/>
      <c r="AC1176" s="51"/>
      <c r="AD1176" s="51"/>
      <c r="AE1176" s="37"/>
      <c r="AF1176" s="70"/>
      <c r="AN1176" s="134"/>
      <c r="AO1176" s="134"/>
      <c r="AP1176" s="134"/>
      <c r="AQ1176" s="133"/>
    </row>
    <row r="1177" spans="1:43" ht="15" customHeight="1">
      <c r="A1177" s="73"/>
      <c r="B1177" s="37"/>
      <c r="C1177" s="262" t="s">
        <v>402</v>
      </c>
      <c r="D1177" s="262"/>
      <c r="E1177" s="262"/>
      <c r="F1177" s="262"/>
      <c r="G1177" s="262"/>
      <c r="H1177" s="262"/>
      <c r="I1177" s="262"/>
      <c r="J1177" s="75"/>
      <c r="K1177" s="51"/>
      <c r="L1177" s="51"/>
      <c r="M1177" s="51"/>
      <c r="N1177" s="51"/>
      <c r="O1177" s="51"/>
      <c r="P1177" s="51"/>
      <c r="Q1177" s="51"/>
      <c r="R1177" s="51"/>
      <c r="S1177" s="51"/>
      <c r="T1177" s="51"/>
      <c r="U1177" s="51"/>
      <c r="V1177" s="51"/>
      <c r="W1177" s="51"/>
      <c r="X1177" s="51"/>
      <c r="Y1177" s="51"/>
      <c r="Z1177" s="51"/>
      <c r="AA1177" s="51"/>
      <c r="AB1177" s="51"/>
      <c r="AC1177" s="51"/>
      <c r="AD1177" s="51"/>
      <c r="AE1177" s="37"/>
      <c r="AF1177" s="70"/>
      <c r="AN1177" s="134"/>
      <c r="AO1177" s="134"/>
      <c r="AP1177" s="134"/>
      <c r="AQ1177" s="133"/>
    </row>
    <row r="1178" spans="1:43" ht="7" customHeight="1">
      <c r="A1178" s="70"/>
      <c r="B1178" s="50"/>
      <c r="C1178" s="50"/>
      <c r="D1178" s="50"/>
      <c r="E1178" s="50"/>
      <c r="F1178" s="50"/>
      <c r="G1178" s="50"/>
      <c r="H1178" s="50"/>
      <c r="I1178" s="50"/>
      <c r="J1178" s="50"/>
      <c r="K1178" s="50"/>
      <c r="L1178" s="50"/>
      <c r="M1178" s="50"/>
      <c r="N1178" s="50"/>
      <c r="O1178" s="50"/>
      <c r="P1178" s="50"/>
      <c r="Q1178" s="50"/>
      <c r="R1178" s="50"/>
      <c r="S1178" s="50"/>
      <c r="T1178" s="50"/>
      <c r="U1178" s="50"/>
      <c r="V1178" s="50"/>
      <c r="W1178" s="50"/>
      <c r="X1178" s="50"/>
      <c r="Y1178" s="50"/>
      <c r="Z1178" s="50"/>
      <c r="AA1178" s="50"/>
      <c r="AB1178" s="50"/>
      <c r="AC1178" s="70"/>
      <c r="AD1178" s="50"/>
      <c r="AE1178" s="50"/>
      <c r="AF1178" s="70"/>
      <c r="AN1178" s="134"/>
      <c r="AO1178" s="134"/>
      <c r="AP1178" s="134"/>
      <c r="AQ1178" s="133"/>
    </row>
    <row r="1179" spans="1:43" ht="30" customHeight="1">
      <c r="A1179" s="73"/>
      <c r="B1179" s="263" t="s">
        <v>403</v>
      </c>
      <c r="C1179" s="263"/>
      <c r="D1179" s="263"/>
      <c r="E1179" s="263"/>
      <c r="F1179" s="263"/>
      <c r="G1179" s="263"/>
      <c r="H1179" s="249">
        <f>VLOOKUP($AG1179,PriceList,3,FALSE)</f>
        <v>159.94999999999999</v>
      </c>
      <c r="I1179" s="249"/>
      <c r="J1179" s="250"/>
      <c r="K1179" s="251"/>
      <c r="L1179" s="252"/>
      <c r="M1179" s="252"/>
      <c r="N1179" s="253"/>
      <c r="O1179" s="254"/>
      <c r="P1179" s="254"/>
      <c r="Q1179" s="255"/>
      <c r="R1179" s="255"/>
      <c r="S1179" s="254"/>
      <c r="T1179" s="254"/>
      <c r="U1179" s="255"/>
      <c r="V1179" s="255"/>
      <c r="W1179" s="254"/>
      <c r="X1179" s="254"/>
      <c r="Y1179" s="255"/>
      <c r="Z1179" s="255"/>
      <c r="AA1179" s="254"/>
      <c r="AB1179" s="254"/>
      <c r="AC1179" s="256">
        <f>(SUM(O1179:AB1179))*H1179</f>
        <v>0</v>
      </c>
      <c r="AD1179" s="257"/>
      <c r="AE1179" s="257"/>
      <c r="AF1179" s="70"/>
      <c r="AG1179" s="77" t="s">
        <v>692</v>
      </c>
      <c r="AJ1179" s="149" t="b">
        <f>OR(ISERROR(AC1179),ISERROR(H1179))</f>
        <v>0</v>
      </c>
      <c r="AN1179" s="134"/>
      <c r="AO1179" s="134"/>
      <c r="AP1179" s="134"/>
      <c r="AQ1179" s="133"/>
    </row>
    <row r="1180" spans="1:43" ht="30" customHeight="1">
      <c r="A1180" s="73"/>
      <c r="B1180" s="37"/>
      <c r="C1180" s="262" t="s">
        <v>796</v>
      </c>
      <c r="D1180" s="262"/>
      <c r="E1180" s="262"/>
      <c r="F1180" s="262"/>
      <c r="G1180" s="262"/>
      <c r="H1180" s="262"/>
      <c r="I1180" s="262"/>
      <c r="J1180" s="75"/>
      <c r="K1180" s="51"/>
      <c r="L1180" s="51"/>
      <c r="M1180" s="51"/>
      <c r="N1180" s="51"/>
      <c r="O1180" s="51"/>
      <c r="P1180" s="51"/>
      <c r="Q1180" s="51"/>
      <c r="R1180" s="51"/>
      <c r="S1180" s="51"/>
      <c r="T1180" s="51"/>
      <c r="U1180" s="51"/>
      <c r="V1180" s="51"/>
      <c r="W1180" s="51"/>
      <c r="X1180" s="51"/>
      <c r="Y1180" s="51"/>
      <c r="Z1180" s="51"/>
      <c r="AA1180" s="51"/>
      <c r="AB1180" s="51"/>
      <c r="AC1180" s="51"/>
      <c r="AD1180" s="51"/>
      <c r="AE1180" s="37"/>
      <c r="AF1180" s="70"/>
      <c r="AN1180" s="134"/>
      <c r="AO1180" s="134"/>
      <c r="AP1180" s="134"/>
      <c r="AQ1180" s="133"/>
    </row>
    <row r="1181" spans="1:43" ht="10" customHeight="1">
      <c r="A1181" s="73"/>
      <c r="B1181" s="9"/>
      <c r="C1181" s="67"/>
      <c r="D1181" s="67"/>
      <c r="E1181" s="67"/>
      <c r="F1181" s="67"/>
      <c r="G1181" s="67"/>
      <c r="H1181" s="67"/>
      <c r="I1181" s="67"/>
      <c r="J1181" s="67"/>
      <c r="K1181" s="67"/>
      <c r="L1181" s="67"/>
      <c r="M1181" s="67"/>
      <c r="N1181" s="67"/>
      <c r="O1181" s="67"/>
      <c r="P1181" s="67"/>
      <c r="Q1181" s="67"/>
      <c r="R1181" s="67"/>
      <c r="S1181" s="67"/>
      <c r="T1181" s="67"/>
      <c r="U1181" s="67"/>
      <c r="V1181" s="67"/>
      <c r="W1181" s="67"/>
      <c r="X1181" s="67"/>
      <c r="Y1181" s="67"/>
      <c r="Z1181" s="67"/>
      <c r="AA1181" s="67"/>
      <c r="AB1181" s="67"/>
      <c r="AC1181" s="67"/>
      <c r="AD1181" s="67"/>
      <c r="AE1181" s="67"/>
      <c r="AF1181" s="70"/>
    </row>
    <row r="1182" spans="1:43" ht="20.149999999999999" customHeight="1">
      <c r="A1182" s="339">
        <f>A1160+1</f>
        <v>23</v>
      </c>
      <c r="B1182" s="339"/>
      <c r="C1182" s="93"/>
      <c r="D1182" s="93"/>
      <c r="E1182" s="93"/>
      <c r="F1182" s="93"/>
      <c r="G1182" s="93"/>
      <c r="H1182" s="93"/>
      <c r="I1182" s="93"/>
      <c r="J1182" s="93"/>
      <c r="K1182" s="93"/>
      <c r="L1182" s="93"/>
      <c r="M1182" s="93"/>
      <c r="N1182" s="93"/>
      <c r="O1182" s="93"/>
      <c r="P1182" s="93"/>
      <c r="Q1182" s="93"/>
      <c r="R1182" s="93"/>
      <c r="S1182" s="93"/>
      <c r="T1182" s="93"/>
      <c r="U1182" s="93"/>
      <c r="V1182" s="93"/>
      <c r="W1182" s="93"/>
      <c r="X1182" s="93"/>
      <c r="Y1182" s="93"/>
      <c r="Z1182" s="93"/>
      <c r="AA1182" s="93"/>
      <c r="AB1182" s="93"/>
      <c r="AC1182" s="93"/>
      <c r="AD1182" s="94"/>
      <c r="AE1182" s="7"/>
      <c r="AF1182" s="7"/>
    </row>
    <row r="1183" spans="1:43" ht="30" customHeight="1">
      <c r="A1183" s="73"/>
      <c r="B1183" s="9"/>
      <c r="C1183" s="67"/>
      <c r="D1183" s="67"/>
      <c r="E1183" s="67"/>
      <c r="F1183" s="67"/>
      <c r="G1183" s="67"/>
      <c r="H1183" s="67"/>
      <c r="I1183" s="67"/>
      <c r="J1183" s="67"/>
      <c r="K1183" s="67"/>
      <c r="L1183" s="67"/>
      <c r="M1183" s="67"/>
      <c r="N1183" s="67"/>
      <c r="O1183" s="67"/>
      <c r="P1183" s="67"/>
      <c r="Q1183" s="67"/>
      <c r="R1183" s="67"/>
      <c r="S1183" s="67"/>
      <c r="T1183" s="67"/>
      <c r="U1183" s="67"/>
      <c r="V1183" s="67"/>
      <c r="W1183" s="67"/>
      <c r="X1183" s="67"/>
      <c r="Y1183" s="67"/>
      <c r="Z1183" s="67"/>
      <c r="AA1183" s="67"/>
      <c r="AB1183" s="67"/>
      <c r="AC1183" s="67"/>
      <c r="AD1183" s="67"/>
      <c r="AE1183" s="67"/>
      <c r="AF1183" s="70"/>
    </row>
    <row r="1184" spans="1:43" ht="10" customHeight="1">
      <c r="A1184" s="70"/>
      <c r="B1184" s="8"/>
      <c r="C1184" s="8"/>
      <c r="D1184" s="8"/>
      <c r="E1184" s="8"/>
      <c r="F1184" s="8"/>
      <c r="G1184" s="8"/>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70"/>
    </row>
    <row r="1185" spans="1:32" ht="20.149999999999999" customHeight="1">
      <c r="A1185" s="70"/>
      <c r="B1185" s="8"/>
      <c r="C1185" s="335" t="s">
        <v>27</v>
      </c>
      <c r="D1185" s="335"/>
      <c r="E1185" s="335"/>
      <c r="F1185" s="335"/>
      <c r="G1185" s="335"/>
      <c r="H1185" s="335"/>
      <c r="I1185" s="335"/>
      <c r="J1185" s="335"/>
      <c r="K1185" s="335"/>
      <c r="L1185" s="335"/>
      <c r="M1185" s="335"/>
      <c r="N1185" s="335"/>
      <c r="O1185" s="335"/>
      <c r="P1185" s="335"/>
      <c r="Q1185" s="335"/>
      <c r="R1185" s="335"/>
      <c r="S1185" s="335"/>
      <c r="T1185" s="335"/>
      <c r="U1185" s="335"/>
      <c r="V1185" s="335"/>
      <c r="W1185" s="335"/>
      <c r="X1185" s="335"/>
      <c r="Y1185" s="335"/>
      <c r="Z1185" s="335"/>
      <c r="AA1185" s="335"/>
      <c r="AB1185" s="335"/>
      <c r="AC1185" s="335"/>
      <c r="AD1185" s="335"/>
      <c r="AE1185" s="8"/>
      <c r="AF1185" s="70"/>
    </row>
    <row r="1186" spans="1:32" ht="10" customHeight="1">
      <c r="A1186" s="70"/>
      <c r="B1186" s="8"/>
      <c r="C1186" s="8"/>
      <c r="D1186" s="8"/>
      <c r="E1186" s="8"/>
      <c r="F1186" s="8"/>
      <c r="G1186" s="8"/>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70"/>
    </row>
    <row r="1187" spans="1:32" ht="7" customHeight="1">
      <c r="A1187" s="70"/>
      <c r="B1187" s="70"/>
      <c r="C1187" s="70"/>
      <c r="D1187" s="70"/>
      <c r="E1187" s="70"/>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row>
    <row r="1188" spans="1:32" ht="48" customHeight="1">
      <c r="A1188" s="73"/>
      <c r="B1188" s="573" t="s">
        <v>740</v>
      </c>
      <c r="C1188" s="360"/>
      <c r="D1188" s="360"/>
      <c r="E1188" s="360"/>
      <c r="F1188" s="360"/>
      <c r="G1188" s="360"/>
      <c r="H1188" s="360"/>
      <c r="I1188" s="360"/>
      <c r="J1188" s="360"/>
      <c r="K1188" s="360"/>
      <c r="L1188" s="360"/>
      <c r="M1188" s="360"/>
      <c r="N1188" s="360"/>
      <c r="O1188" s="360"/>
      <c r="P1188" s="360"/>
      <c r="Q1188" s="360"/>
      <c r="R1188" s="360"/>
      <c r="S1188" s="360"/>
      <c r="T1188" s="574"/>
      <c r="U1188" s="574"/>
      <c r="V1188" s="574"/>
      <c r="W1188" s="574"/>
      <c r="X1188" s="574"/>
      <c r="Y1188" s="574"/>
      <c r="Z1188" s="574"/>
      <c r="AA1188" s="574"/>
      <c r="AB1188" s="574"/>
      <c r="AC1188" s="574"/>
      <c r="AD1188" s="574"/>
      <c r="AE1188" s="574"/>
      <c r="AF1188" s="70"/>
    </row>
    <row r="1189" spans="1:32" ht="140.15" customHeight="1">
      <c r="A1189" s="73"/>
      <c r="B1189" s="572" t="s">
        <v>739</v>
      </c>
      <c r="C1189" s="572"/>
      <c r="D1189" s="572"/>
      <c r="E1189" s="572"/>
      <c r="F1189" s="572"/>
      <c r="G1189" s="572"/>
      <c r="H1189" s="572"/>
      <c r="I1189" s="572"/>
      <c r="J1189" s="572"/>
      <c r="K1189" s="572"/>
      <c r="L1189" s="572"/>
      <c r="M1189" s="572"/>
      <c r="N1189" s="572"/>
      <c r="O1189" s="572"/>
      <c r="P1189" s="572"/>
      <c r="Q1189" s="572"/>
      <c r="R1189" s="572"/>
      <c r="S1189" s="572"/>
      <c r="T1189" s="574"/>
      <c r="U1189" s="574"/>
      <c r="V1189" s="574"/>
      <c r="W1189" s="574"/>
      <c r="X1189" s="574"/>
      <c r="Y1189" s="574"/>
      <c r="Z1189" s="574"/>
      <c r="AA1189" s="574"/>
      <c r="AB1189" s="574"/>
      <c r="AC1189" s="574"/>
      <c r="AD1189" s="574"/>
      <c r="AE1189" s="574"/>
      <c r="AF1189" s="70"/>
    </row>
    <row r="1190" spans="1:32" ht="7" customHeight="1">
      <c r="A1190" s="70"/>
      <c r="B1190" s="70"/>
      <c r="C1190" s="70"/>
      <c r="D1190" s="70"/>
      <c r="E1190" s="70"/>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row>
    <row r="1191" spans="1:32" ht="30" customHeight="1">
      <c r="A1191" s="73"/>
      <c r="B1191" s="258"/>
      <c r="C1191" s="258"/>
      <c r="D1191" s="258"/>
      <c r="E1191" s="258"/>
      <c r="F1191" s="258"/>
      <c r="G1191" s="258"/>
      <c r="H1191" s="258"/>
      <c r="I1191" s="258"/>
      <c r="J1191" s="258"/>
      <c r="K1191" s="258"/>
      <c r="L1191" s="258"/>
      <c r="M1191" s="258"/>
      <c r="N1191" s="575" t="s">
        <v>741</v>
      </c>
      <c r="O1191" s="576"/>
      <c r="P1191" s="576"/>
      <c r="Q1191" s="576"/>
      <c r="R1191" s="576"/>
      <c r="S1191" s="576"/>
      <c r="T1191" s="576"/>
      <c r="U1191" s="576"/>
      <c r="V1191" s="576"/>
      <c r="W1191" s="576"/>
      <c r="X1191" s="576"/>
      <c r="Y1191" s="576"/>
      <c r="Z1191" s="576"/>
      <c r="AA1191" s="576"/>
      <c r="AB1191" s="576"/>
      <c r="AC1191" s="576"/>
      <c r="AD1191" s="576"/>
      <c r="AE1191" s="576"/>
      <c r="AF1191" s="70"/>
    </row>
    <row r="1192" spans="1:32" ht="134.5" customHeight="1">
      <c r="A1192" s="73"/>
      <c r="B1192" s="258"/>
      <c r="C1192" s="258"/>
      <c r="D1192" s="258"/>
      <c r="E1192" s="258"/>
      <c r="F1192" s="258"/>
      <c r="G1192" s="258"/>
      <c r="H1192" s="258"/>
      <c r="I1192" s="258"/>
      <c r="J1192" s="258"/>
      <c r="K1192" s="258"/>
      <c r="L1192" s="258"/>
      <c r="M1192" s="258"/>
      <c r="N1192" s="336" t="s">
        <v>742</v>
      </c>
      <c r="O1192" s="336"/>
      <c r="P1192" s="336"/>
      <c r="Q1192" s="336"/>
      <c r="R1192" s="336"/>
      <c r="S1192" s="336"/>
      <c r="T1192" s="336"/>
      <c r="U1192" s="336"/>
      <c r="V1192" s="336"/>
      <c r="W1192" s="336"/>
      <c r="X1192" s="336"/>
      <c r="Y1192" s="336"/>
      <c r="Z1192" s="336"/>
      <c r="AA1192" s="336"/>
      <c r="AB1192" s="336"/>
      <c r="AC1192" s="336"/>
      <c r="AD1192" s="336"/>
      <c r="AE1192" s="336"/>
      <c r="AF1192" s="70"/>
    </row>
    <row r="1193" spans="1:32" ht="30" customHeight="1">
      <c r="A1193" s="73"/>
      <c r="B1193" s="9"/>
      <c r="C1193" s="67"/>
      <c r="D1193" s="67"/>
      <c r="E1193" s="67"/>
      <c r="F1193" s="67"/>
      <c r="G1193" s="67"/>
      <c r="H1193" s="67"/>
      <c r="I1193" s="67"/>
      <c r="J1193" s="67"/>
      <c r="K1193" s="67"/>
      <c r="L1193" s="67"/>
      <c r="M1193" s="67"/>
      <c r="N1193" s="67"/>
      <c r="O1193" s="67"/>
      <c r="P1193" s="67"/>
      <c r="Q1193" s="67"/>
      <c r="R1193" s="67"/>
      <c r="S1193" s="67"/>
      <c r="T1193" s="67"/>
      <c r="U1193" s="67"/>
      <c r="V1193" s="67"/>
      <c r="W1193" s="67"/>
      <c r="X1193" s="67"/>
      <c r="Y1193" s="67"/>
      <c r="Z1193" s="67"/>
      <c r="AA1193" s="67"/>
      <c r="AB1193" s="67"/>
      <c r="AC1193" s="67"/>
      <c r="AD1193" s="67"/>
      <c r="AE1193" s="67"/>
      <c r="AF1193" s="70"/>
    </row>
    <row r="1194" spans="1:32" ht="10" customHeight="1">
      <c r="A1194" s="70"/>
      <c r="B1194" s="8"/>
      <c r="C1194" s="8"/>
      <c r="D1194" s="8"/>
      <c r="E1194" s="8"/>
      <c r="F1194" s="8"/>
      <c r="G1194" s="8"/>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70"/>
    </row>
    <row r="1195" spans="1:32" ht="20.149999999999999" customHeight="1">
      <c r="A1195" s="70"/>
      <c r="B1195" s="8"/>
      <c r="C1195" s="335" t="s">
        <v>28</v>
      </c>
      <c r="D1195" s="335"/>
      <c r="E1195" s="335"/>
      <c r="F1195" s="335"/>
      <c r="G1195" s="335"/>
      <c r="H1195" s="335"/>
      <c r="I1195" s="335"/>
      <c r="J1195" s="335"/>
      <c r="K1195" s="335"/>
      <c r="L1195" s="335"/>
      <c r="M1195" s="335"/>
      <c r="N1195" s="335"/>
      <c r="O1195" s="335"/>
      <c r="P1195" s="335"/>
      <c r="Q1195" s="335"/>
      <c r="R1195" s="335"/>
      <c r="S1195" s="335"/>
      <c r="T1195" s="335"/>
      <c r="U1195" s="335"/>
      <c r="V1195" s="335"/>
      <c r="W1195" s="335"/>
      <c r="X1195" s="335"/>
      <c r="Y1195" s="335"/>
      <c r="Z1195" s="335"/>
      <c r="AA1195" s="335"/>
      <c r="AB1195" s="335"/>
      <c r="AC1195" s="335"/>
      <c r="AD1195" s="335"/>
      <c r="AE1195" s="8"/>
      <c r="AF1195" s="70"/>
    </row>
    <row r="1196" spans="1:32" ht="10" customHeight="1">
      <c r="A1196" s="70"/>
      <c r="B1196" s="8"/>
      <c r="C1196" s="8"/>
      <c r="D1196" s="8"/>
      <c r="E1196" s="8"/>
      <c r="F1196" s="8"/>
      <c r="G1196" s="8"/>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70"/>
    </row>
    <row r="1197" spans="1:32" ht="7" customHeight="1">
      <c r="A1197" s="70"/>
      <c r="B1197" s="70"/>
      <c r="C1197" s="70"/>
      <c r="D1197" s="70"/>
      <c r="E1197" s="70"/>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row>
    <row r="1198" spans="1:32" ht="30" customHeight="1">
      <c r="A1198" s="73"/>
      <c r="B1198" s="578" t="s">
        <v>743</v>
      </c>
      <c r="C1198" s="578"/>
      <c r="D1198" s="578"/>
      <c r="E1198" s="578"/>
      <c r="F1198" s="578"/>
      <c r="G1198" s="578"/>
      <c r="H1198" s="578"/>
      <c r="I1198" s="578"/>
      <c r="J1198" s="578"/>
      <c r="K1198" s="578"/>
      <c r="L1198" s="578"/>
      <c r="M1198" s="578"/>
      <c r="N1198" s="578"/>
      <c r="O1198" s="578"/>
      <c r="P1198" s="578"/>
      <c r="Q1198" s="578"/>
      <c r="R1198" s="578"/>
      <c r="S1198" s="578"/>
      <c r="T1198" s="578"/>
      <c r="U1198" s="578"/>
      <c r="V1198" s="578"/>
      <c r="W1198" s="578"/>
      <c r="X1198" s="578"/>
      <c r="Y1198" s="578"/>
      <c r="Z1198" s="578"/>
      <c r="AA1198" s="578"/>
      <c r="AB1198" s="578"/>
      <c r="AC1198" s="578"/>
      <c r="AD1198" s="578"/>
      <c r="AE1198" s="578"/>
      <c r="AF1198" s="70"/>
    </row>
    <row r="1199" spans="1:32" ht="40" customHeight="1">
      <c r="A1199" s="73"/>
      <c r="B1199" s="267" t="s">
        <v>744</v>
      </c>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67"/>
      <c r="AE1199" s="267"/>
      <c r="AF1199" s="70"/>
    </row>
    <row r="1200" spans="1:32" ht="7" customHeight="1">
      <c r="A1200" s="70"/>
      <c r="B1200" s="70"/>
      <c r="C1200" s="70"/>
      <c r="D1200" s="70"/>
      <c r="E1200" s="70"/>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row>
    <row r="1201" spans="1:43" ht="20.149999999999999" customHeight="1">
      <c r="A1201" s="73"/>
      <c r="B1201" s="70"/>
      <c r="C1201" s="54"/>
      <c r="D1201" s="336" t="s">
        <v>745</v>
      </c>
      <c r="E1201" s="336"/>
      <c r="F1201" s="336"/>
      <c r="G1201" s="336"/>
      <c r="H1201" s="336"/>
      <c r="I1201" s="336"/>
      <c r="J1201" s="336"/>
      <c r="K1201" s="336"/>
      <c r="L1201" s="336"/>
      <c r="M1201" s="336"/>
      <c r="N1201" s="336"/>
      <c r="O1201" s="337" t="s">
        <v>773</v>
      </c>
      <c r="P1201" s="338"/>
      <c r="Q1201" s="338"/>
      <c r="R1201" s="338"/>
      <c r="S1201" s="338"/>
      <c r="T1201" s="338"/>
      <c r="U1201" s="338"/>
      <c r="V1201" s="338"/>
      <c r="W1201" s="338"/>
      <c r="X1201" s="338"/>
      <c r="Y1201" s="338"/>
      <c r="Z1201" s="338"/>
      <c r="AA1201" s="338"/>
      <c r="AB1201" s="338"/>
      <c r="AC1201" s="338"/>
      <c r="AD1201" s="44"/>
      <c r="AE1201" s="44"/>
      <c r="AF1201" s="70"/>
    </row>
    <row r="1202" spans="1:43" ht="15" customHeight="1">
      <c r="A1202" s="241"/>
      <c r="B1202" s="239"/>
      <c r="C1202" s="54"/>
      <c r="D1202" s="568" t="s">
        <v>774</v>
      </c>
      <c r="E1202" s="569"/>
      <c r="F1202" s="569"/>
      <c r="G1202" s="569"/>
      <c r="H1202" s="569"/>
      <c r="I1202" s="569"/>
      <c r="J1202" s="569"/>
      <c r="K1202" s="569"/>
      <c r="L1202" s="569"/>
      <c r="M1202" s="569"/>
      <c r="N1202" s="569"/>
      <c r="O1202" s="569"/>
      <c r="P1202" s="569"/>
      <c r="Q1202" s="569"/>
      <c r="R1202" s="569"/>
      <c r="S1202" s="569"/>
      <c r="T1202" s="569"/>
      <c r="U1202" s="569"/>
      <c r="V1202" s="569"/>
      <c r="W1202" s="569"/>
      <c r="X1202" s="569"/>
      <c r="Y1202" s="569"/>
      <c r="Z1202" s="569"/>
      <c r="AA1202" s="569"/>
      <c r="AB1202" s="569"/>
      <c r="AC1202" s="569"/>
      <c r="AD1202" s="44"/>
      <c r="AE1202" s="44"/>
      <c r="AF1202" s="239"/>
      <c r="AH1202" s="242"/>
      <c r="AI1202" s="242"/>
      <c r="AJ1202" s="238"/>
      <c r="AK1202" s="240"/>
      <c r="AL1202" s="240"/>
      <c r="AM1202" s="240"/>
      <c r="AN1202" s="240"/>
      <c r="AO1202" s="240"/>
      <c r="AP1202" s="240"/>
    </row>
    <row r="1203" spans="1:43" ht="150" customHeight="1">
      <c r="A1203" s="73"/>
      <c r="B1203" s="258"/>
      <c r="C1203" s="258"/>
      <c r="D1203" s="258"/>
      <c r="E1203" s="258"/>
      <c r="F1203" s="258"/>
      <c r="G1203" s="258"/>
      <c r="H1203" s="258"/>
      <c r="I1203" s="258"/>
      <c r="J1203" s="258"/>
      <c r="K1203" s="258"/>
      <c r="L1203" s="258"/>
      <c r="M1203" s="258"/>
      <c r="N1203" s="577" t="s">
        <v>746</v>
      </c>
      <c r="O1203" s="257"/>
      <c r="P1203" s="257"/>
      <c r="Q1203" s="257"/>
      <c r="R1203" s="257"/>
      <c r="S1203" s="257"/>
      <c r="T1203" s="257"/>
      <c r="U1203" s="257"/>
      <c r="V1203" s="257"/>
      <c r="W1203" s="257"/>
      <c r="X1203" s="257"/>
      <c r="Y1203" s="257"/>
      <c r="Z1203" s="257"/>
      <c r="AA1203" s="257"/>
      <c r="AB1203" s="257"/>
      <c r="AC1203" s="257"/>
      <c r="AD1203" s="257"/>
      <c r="AE1203" s="257"/>
      <c r="AF1203" s="70"/>
    </row>
    <row r="1204" spans="1:43" ht="30" customHeight="1">
      <c r="A1204" s="73"/>
      <c r="B1204" s="9"/>
      <c r="C1204" s="67"/>
      <c r="D1204" s="67"/>
      <c r="E1204" s="67"/>
      <c r="F1204" s="67"/>
      <c r="G1204" s="67"/>
      <c r="H1204" s="67"/>
      <c r="I1204" s="67"/>
      <c r="J1204" s="67"/>
      <c r="K1204" s="67"/>
      <c r="L1204" s="67"/>
      <c r="M1204" s="67"/>
      <c r="N1204" s="67"/>
      <c r="O1204" s="67"/>
      <c r="P1204" s="67"/>
      <c r="Q1204" s="67"/>
      <c r="R1204" s="67"/>
      <c r="S1204" s="67"/>
      <c r="T1204" s="67"/>
      <c r="U1204" s="67"/>
      <c r="V1204" s="67"/>
      <c r="W1204" s="67"/>
      <c r="X1204" s="67"/>
      <c r="Y1204" s="67"/>
      <c r="Z1204" s="67"/>
      <c r="AA1204" s="67"/>
      <c r="AB1204" s="67"/>
      <c r="AC1204" s="67"/>
      <c r="AD1204" s="67"/>
      <c r="AE1204" s="67"/>
      <c r="AF1204" s="70"/>
    </row>
    <row r="1205" spans="1:43" ht="20.149999999999999" customHeight="1">
      <c r="A1205" s="339">
        <f>A1182+1</f>
        <v>24</v>
      </c>
      <c r="B1205" s="339"/>
      <c r="C1205" s="93"/>
      <c r="D1205" s="93"/>
      <c r="E1205" s="93"/>
      <c r="F1205" s="93"/>
      <c r="G1205" s="93"/>
      <c r="H1205" s="93"/>
      <c r="I1205" s="93"/>
      <c r="J1205" s="93"/>
      <c r="K1205" s="93"/>
      <c r="L1205" s="93"/>
      <c r="M1205" s="93"/>
      <c r="N1205" s="93"/>
      <c r="O1205" s="93"/>
      <c r="P1205" s="93"/>
      <c r="Q1205" s="93"/>
      <c r="R1205" s="93"/>
      <c r="S1205" s="93"/>
      <c r="T1205" s="93"/>
      <c r="U1205" s="93"/>
      <c r="V1205" s="93"/>
      <c r="W1205" s="93"/>
      <c r="X1205" s="93"/>
      <c r="Y1205" s="93"/>
      <c r="Z1205" s="93"/>
      <c r="AA1205" s="93"/>
      <c r="AB1205" s="93"/>
      <c r="AC1205" s="93"/>
      <c r="AD1205" s="94"/>
      <c r="AE1205" s="7"/>
      <c r="AF1205" s="7"/>
    </row>
    <row r="1206" spans="1:43" ht="10" customHeight="1">
      <c r="A1206" s="73"/>
      <c r="B1206" s="9"/>
      <c r="C1206" s="67"/>
      <c r="D1206" s="67"/>
      <c r="E1206" s="67"/>
      <c r="F1206" s="67"/>
      <c r="G1206" s="67"/>
      <c r="H1206" s="67"/>
      <c r="I1206" s="67"/>
      <c r="J1206" s="67"/>
      <c r="K1206" s="67"/>
      <c r="L1206" s="67"/>
      <c r="M1206" s="67"/>
      <c r="N1206" s="67"/>
      <c r="O1206" s="67"/>
      <c r="P1206" s="67"/>
      <c r="Q1206" s="67"/>
      <c r="R1206" s="67"/>
      <c r="S1206" s="67"/>
      <c r="T1206" s="67"/>
      <c r="U1206" s="67"/>
      <c r="V1206" s="67"/>
      <c r="W1206" s="67"/>
      <c r="X1206" s="67"/>
      <c r="Y1206" s="67"/>
      <c r="Z1206" s="67"/>
      <c r="AA1206" s="67"/>
      <c r="AB1206" s="67"/>
      <c r="AC1206" s="67"/>
      <c r="AD1206" s="67"/>
      <c r="AE1206" s="67"/>
      <c r="AF1206" s="70"/>
    </row>
    <row r="1207" spans="1:43" ht="10" customHeight="1">
      <c r="A1207" s="70"/>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70"/>
      <c r="AN1207" s="134"/>
      <c r="AO1207" s="134"/>
      <c r="AP1207" s="134"/>
      <c r="AQ1207" s="133"/>
    </row>
    <row r="1208" spans="1:43" ht="20.149999999999999" customHeight="1">
      <c r="A1208" s="70"/>
      <c r="B1208" s="8"/>
      <c r="C1208" s="335" t="s">
        <v>12</v>
      </c>
      <c r="D1208" s="335"/>
      <c r="E1208" s="335"/>
      <c r="F1208" s="335"/>
      <c r="G1208" s="335"/>
      <c r="H1208" s="335"/>
      <c r="I1208" s="335"/>
      <c r="J1208" s="335"/>
      <c r="K1208" s="335"/>
      <c r="L1208" s="335"/>
      <c r="M1208" s="335"/>
      <c r="N1208" s="335"/>
      <c r="O1208" s="335"/>
      <c r="P1208" s="335"/>
      <c r="Q1208" s="335"/>
      <c r="R1208" s="335"/>
      <c r="S1208" s="335"/>
      <c r="T1208" s="335"/>
      <c r="U1208" s="335"/>
      <c r="V1208" s="335"/>
      <c r="W1208" s="335"/>
      <c r="X1208" s="335"/>
      <c r="Y1208" s="335"/>
      <c r="Z1208" s="335"/>
      <c r="AA1208" s="335"/>
      <c r="AB1208" s="335"/>
      <c r="AC1208" s="335"/>
      <c r="AD1208" s="335"/>
      <c r="AE1208" s="8"/>
      <c r="AF1208" s="70"/>
      <c r="AJ1208" s="149" t="b">
        <f>IF(COUNTIF(AJ1213:AJ1309,TRUE)&gt;0,TRUE,FALSE)</f>
        <v>0</v>
      </c>
      <c r="AK1208" s="564" t="s">
        <v>729</v>
      </c>
      <c r="AL1208" s="564"/>
      <c r="AM1208" s="564"/>
      <c r="AN1208" s="134"/>
      <c r="AO1208" s="134"/>
      <c r="AP1208" s="134"/>
      <c r="AQ1208" s="133"/>
    </row>
    <row r="1209" spans="1:43" ht="10" customHeight="1">
      <c r="A1209" s="70"/>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70"/>
      <c r="AH1209" s="261" t="s">
        <v>710</v>
      </c>
      <c r="AI1209" s="261"/>
      <c r="AN1209" s="134"/>
      <c r="AO1209" s="134"/>
      <c r="AP1209" s="134"/>
      <c r="AQ1209" s="133"/>
    </row>
    <row r="1210" spans="1:43" ht="7" customHeight="1">
      <c r="A1210" s="70"/>
      <c r="B1210" s="70"/>
      <c r="C1210" s="70"/>
      <c r="D1210" s="70"/>
      <c r="E1210" s="70"/>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K1210" s="6" t="s">
        <v>730</v>
      </c>
      <c r="AL1210" s="6" t="s">
        <v>731</v>
      </c>
      <c r="AN1210" s="134"/>
      <c r="AO1210" s="134"/>
      <c r="AP1210" s="134"/>
      <c r="AQ1210" s="133"/>
    </row>
    <row r="1211" spans="1:43" s="159" customFormat="1" ht="30" customHeight="1">
      <c r="A1211" s="64"/>
      <c r="B1211" s="64"/>
      <c r="C1211" s="64"/>
      <c r="D1211" s="64"/>
      <c r="E1211" s="331" t="str">
        <f>IF(AH1211=TRUE,AK1211,AL1211)</f>
        <v>Some items on your order may require plotting on the stand.</v>
      </c>
      <c r="F1211" s="331"/>
      <c r="G1211" s="331"/>
      <c r="H1211" s="331"/>
      <c r="I1211" s="331"/>
      <c r="J1211" s="331"/>
      <c r="K1211" s="331"/>
      <c r="L1211" s="331"/>
      <c r="M1211" s="331"/>
      <c r="N1211" s="331"/>
      <c r="O1211" s="331"/>
      <c r="P1211" s="331"/>
      <c r="Q1211" s="331"/>
      <c r="R1211" s="331"/>
      <c r="S1211" s="331"/>
      <c r="T1211" s="331"/>
      <c r="U1211" s="331"/>
      <c r="V1211" s="331"/>
      <c r="W1211" s="331"/>
      <c r="X1211" s="331"/>
      <c r="Y1211" s="331"/>
      <c r="Z1211" s="331"/>
      <c r="AA1211" s="331"/>
      <c r="AB1211" s="64"/>
      <c r="AC1211" s="64"/>
      <c r="AD1211" s="64"/>
      <c r="AE1211" s="64"/>
      <c r="AF1211" s="64"/>
      <c r="AG1211" s="77"/>
      <c r="AH1211" s="261" t="b">
        <f>IF(COUNTIF(AI228:AI788,TRUE)&gt;0,TRUE,FALSE)</f>
        <v>0</v>
      </c>
      <c r="AI1211" s="261"/>
      <c r="AJ1211" s="154"/>
      <c r="AK1211" s="228" t="s">
        <v>412</v>
      </c>
      <c r="AL1211" s="228" t="s">
        <v>770</v>
      </c>
      <c r="AM1211" s="155"/>
      <c r="AN1211" s="156"/>
      <c r="AO1211" s="157"/>
      <c r="AP1211" s="157"/>
      <c r="AQ1211" s="158"/>
    </row>
    <row r="1212" spans="1:43" s="159" customFormat="1" ht="10" customHeight="1">
      <c r="A1212" s="64"/>
      <c r="B1212" s="64"/>
      <c r="C1212" s="64"/>
      <c r="D1212" s="64"/>
      <c r="E1212" s="64"/>
      <c r="F1212" s="64"/>
      <c r="G1212" s="64"/>
      <c r="H1212" s="64"/>
      <c r="I1212" s="64"/>
      <c r="J1212" s="64"/>
      <c r="K1212" s="64"/>
      <c r="L1212" s="64"/>
      <c r="M1212" s="64"/>
      <c r="N1212" s="64"/>
      <c r="O1212" s="64"/>
      <c r="P1212" s="64"/>
      <c r="Q1212" s="64"/>
      <c r="R1212" s="64"/>
      <c r="S1212" s="64"/>
      <c r="T1212" s="64"/>
      <c r="U1212" s="64"/>
      <c r="V1212" s="64"/>
      <c r="W1212" s="64"/>
      <c r="X1212" s="64"/>
      <c r="Y1212" s="64"/>
      <c r="Z1212" s="64"/>
      <c r="AA1212" s="64"/>
      <c r="AB1212" s="64"/>
      <c r="AC1212" s="64"/>
      <c r="AD1212" s="64"/>
      <c r="AE1212" s="64"/>
      <c r="AF1212" s="64"/>
      <c r="AG1212" s="77"/>
      <c r="AH1212" s="83"/>
      <c r="AI1212" s="83"/>
      <c r="AJ1212" s="154"/>
      <c r="AK1212" s="6"/>
      <c r="AL1212" s="6"/>
      <c r="AM1212" s="155"/>
      <c r="AN1212" s="156"/>
      <c r="AO1212" s="157"/>
      <c r="AP1212" s="157"/>
      <c r="AQ1212" s="158"/>
    </row>
    <row r="1213" spans="1:43" s="164" customFormat="1" ht="20.25" customHeight="1">
      <c r="A1213" s="96"/>
      <c r="B1213" s="265" t="s">
        <v>405</v>
      </c>
      <c r="C1213" s="266"/>
      <c r="D1213" s="267" t="s">
        <v>411</v>
      </c>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67"/>
      <c r="AE1213" s="267"/>
      <c r="AF1213" s="97"/>
      <c r="AG1213" s="160"/>
      <c r="AH1213" s="81"/>
      <c r="AI1213" s="81"/>
      <c r="AJ1213" s="161"/>
      <c r="AK1213" s="6"/>
      <c r="AL1213" s="6"/>
      <c r="AM1213" s="155"/>
      <c r="AN1213" s="156"/>
      <c r="AO1213" s="162"/>
      <c r="AP1213" s="162"/>
      <c r="AQ1213" s="163"/>
    </row>
    <row r="1214" spans="1:43" s="164" customFormat="1" ht="20.149999999999999" customHeight="1">
      <c r="A1214" s="96"/>
      <c r="B1214" s="265" t="s">
        <v>405</v>
      </c>
      <c r="C1214" s="266"/>
      <c r="D1214" s="267" t="s">
        <v>406</v>
      </c>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67"/>
      <c r="AE1214" s="267"/>
      <c r="AF1214" s="97"/>
      <c r="AG1214" s="160"/>
      <c r="AH1214" s="81"/>
      <c r="AI1214" s="81"/>
      <c r="AJ1214" s="161"/>
      <c r="AK1214" s="6"/>
      <c r="AL1214" s="6"/>
      <c r="AM1214" s="155"/>
      <c r="AN1214" s="156"/>
      <c r="AO1214" s="162"/>
      <c r="AP1214" s="162"/>
      <c r="AQ1214" s="163"/>
    </row>
    <row r="1215" spans="1:43" s="164" customFormat="1" ht="20.149999999999999" customHeight="1">
      <c r="A1215" s="96"/>
      <c r="B1215" s="265" t="s">
        <v>405</v>
      </c>
      <c r="C1215" s="266"/>
      <c r="D1215" s="267" t="s">
        <v>407</v>
      </c>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67"/>
      <c r="AE1215" s="267"/>
      <c r="AF1215" s="97"/>
      <c r="AG1215" s="160"/>
      <c r="AH1215" s="81"/>
      <c r="AI1215" s="81"/>
      <c r="AJ1215" s="161"/>
      <c r="AK1215" s="6"/>
      <c r="AL1215" s="6"/>
      <c r="AM1215" s="155"/>
      <c r="AN1215" s="156"/>
      <c r="AO1215" s="162"/>
      <c r="AP1215" s="162"/>
      <c r="AQ1215" s="163"/>
    </row>
    <row r="1216" spans="1:43" s="164" customFormat="1" ht="20.149999999999999" customHeight="1">
      <c r="A1216" s="96"/>
      <c r="B1216" s="265" t="s">
        <v>405</v>
      </c>
      <c r="C1216" s="266"/>
      <c r="D1216" s="267" t="s">
        <v>408</v>
      </c>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67"/>
      <c r="AE1216" s="267"/>
      <c r="AF1216" s="97"/>
      <c r="AG1216" s="160"/>
      <c r="AH1216" s="81"/>
      <c r="AI1216" s="81"/>
      <c r="AJ1216" s="161"/>
      <c r="AK1216" s="6"/>
      <c r="AL1216" s="6"/>
      <c r="AM1216" s="155"/>
      <c r="AN1216" s="156"/>
      <c r="AO1216" s="162"/>
      <c r="AP1216" s="162"/>
      <c r="AQ1216" s="163"/>
    </row>
    <row r="1217" spans="1:43" s="164" customFormat="1" ht="20.149999999999999" customHeight="1">
      <c r="A1217" s="96"/>
      <c r="B1217" s="265" t="s">
        <v>405</v>
      </c>
      <c r="C1217" s="266"/>
      <c r="D1217" s="267" t="s">
        <v>409</v>
      </c>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67"/>
      <c r="AE1217" s="267"/>
      <c r="AF1217" s="97"/>
      <c r="AG1217" s="160"/>
      <c r="AH1217" s="81"/>
      <c r="AI1217" s="81"/>
      <c r="AJ1217" s="161"/>
      <c r="AK1217" s="6"/>
      <c r="AL1217" s="6"/>
      <c r="AM1217" s="155"/>
      <c r="AN1217" s="156"/>
      <c r="AO1217" s="162"/>
      <c r="AP1217" s="162"/>
      <c r="AQ1217" s="163"/>
    </row>
    <row r="1218" spans="1:43" s="164" customFormat="1" ht="20.149999999999999" customHeight="1">
      <c r="A1218" s="96"/>
      <c r="B1218" s="265" t="s">
        <v>405</v>
      </c>
      <c r="C1218" s="266"/>
      <c r="D1218" s="330" t="s">
        <v>410</v>
      </c>
      <c r="E1218" s="330"/>
      <c r="F1218" s="330"/>
      <c r="G1218" s="330"/>
      <c r="H1218" s="330"/>
      <c r="I1218" s="330"/>
      <c r="J1218" s="330"/>
      <c r="K1218" s="330"/>
      <c r="L1218" s="330"/>
      <c r="M1218" s="330"/>
      <c r="N1218" s="330"/>
      <c r="O1218" s="330"/>
      <c r="P1218" s="330"/>
      <c r="Q1218" s="330"/>
      <c r="R1218" s="330"/>
      <c r="S1218" s="330"/>
      <c r="T1218" s="330"/>
      <c r="U1218" s="330"/>
      <c r="V1218" s="330"/>
      <c r="W1218" s="330"/>
      <c r="X1218" s="330"/>
      <c r="Y1218" s="330"/>
      <c r="Z1218" s="330"/>
      <c r="AA1218" s="330"/>
      <c r="AB1218" s="330"/>
      <c r="AC1218" s="330"/>
      <c r="AD1218" s="330"/>
      <c r="AE1218" s="330"/>
      <c r="AF1218" s="98"/>
      <c r="AG1218" s="160"/>
      <c r="AH1218" s="81"/>
      <c r="AI1218" s="81"/>
      <c r="AJ1218" s="165"/>
      <c r="AK1218" s="6"/>
      <c r="AL1218" s="6"/>
      <c r="AM1218" s="155"/>
      <c r="AN1218" s="156"/>
      <c r="AO1218" s="162"/>
      <c r="AP1218" s="162"/>
      <c r="AQ1218" s="163"/>
    </row>
    <row r="1219" spans="1:43" ht="10" customHeight="1" thickBot="1">
      <c r="A1219" s="70"/>
      <c r="B1219" s="70"/>
      <c r="C1219" s="70"/>
      <c r="D1219" s="70"/>
      <c r="E1219" s="70"/>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N1219" s="134"/>
      <c r="AO1219" s="134"/>
      <c r="AP1219" s="134"/>
      <c r="AQ1219" s="133"/>
    </row>
    <row r="1220" spans="1:43" ht="25" customHeight="1" thickBot="1">
      <c r="A1220" s="70"/>
      <c r="B1220" s="332" t="s">
        <v>418</v>
      </c>
      <c r="C1220" s="333"/>
      <c r="D1220" s="333"/>
      <c r="E1220" s="333"/>
      <c r="F1220" s="333"/>
      <c r="G1220" s="333"/>
      <c r="H1220" s="333"/>
      <c r="I1220" s="333"/>
      <c r="J1220" s="333"/>
      <c r="K1220" s="333"/>
      <c r="L1220" s="333"/>
      <c r="M1220" s="333"/>
      <c r="N1220" s="333"/>
      <c r="O1220" s="333"/>
      <c r="P1220" s="333"/>
      <c r="Q1220" s="333"/>
      <c r="R1220" s="333"/>
      <c r="S1220" s="333"/>
      <c r="T1220" s="333"/>
      <c r="U1220" s="333"/>
      <c r="V1220" s="333"/>
      <c r="W1220" s="333"/>
      <c r="X1220" s="333"/>
      <c r="Y1220" s="333"/>
      <c r="Z1220" s="333"/>
      <c r="AA1220" s="333"/>
      <c r="AB1220" s="333"/>
      <c r="AC1220" s="333"/>
      <c r="AD1220" s="333"/>
      <c r="AE1220" s="334"/>
      <c r="AF1220" s="70"/>
      <c r="AN1220" s="134"/>
      <c r="AO1220" s="134"/>
      <c r="AP1220" s="134"/>
      <c r="AQ1220" s="133"/>
    </row>
    <row r="1221" spans="1:43" s="170" customFormat="1" ht="10" customHeight="1">
      <c r="A1221" s="99"/>
      <c r="B1221" s="100"/>
      <c r="C1221" s="100"/>
      <c r="D1221" s="99"/>
      <c r="E1221" s="99"/>
      <c r="F1221" s="99"/>
      <c r="G1221" s="99"/>
      <c r="H1221" s="99"/>
      <c r="I1221" s="99"/>
      <c r="J1221" s="99"/>
      <c r="K1221" s="99"/>
      <c r="L1221" s="99"/>
      <c r="M1221" s="99"/>
      <c r="N1221" s="99"/>
      <c r="O1221" s="99"/>
      <c r="P1221" s="99"/>
      <c r="Q1221" s="99"/>
      <c r="R1221" s="99"/>
      <c r="S1221" s="99"/>
      <c r="T1221" s="99"/>
      <c r="U1221" s="99"/>
      <c r="V1221" s="99"/>
      <c r="W1221" s="99"/>
      <c r="X1221" s="99"/>
      <c r="Y1221" s="99"/>
      <c r="Z1221" s="99"/>
      <c r="AA1221" s="99"/>
      <c r="AB1221" s="99"/>
      <c r="AC1221" s="99"/>
      <c r="AD1221" s="99"/>
      <c r="AE1221" s="99"/>
      <c r="AF1221" s="99"/>
      <c r="AG1221" s="166"/>
      <c r="AH1221" s="83"/>
      <c r="AI1221" s="83"/>
      <c r="AJ1221" s="167"/>
      <c r="AK1221" s="6"/>
      <c r="AL1221" s="6"/>
      <c r="AM1221" s="155"/>
      <c r="AN1221" s="156"/>
      <c r="AO1221" s="168"/>
      <c r="AP1221" s="168"/>
      <c r="AQ1221" s="169"/>
    </row>
    <row r="1222" spans="1:43" s="139" customFormat="1" ht="30" customHeight="1" thickBot="1">
      <c r="A1222" s="53"/>
      <c r="B1222" s="51"/>
      <c r="C1222" s="54"/>
      <c r="D1222" s="54"/>
      <c r="E1222" s="54"/>
      <c r="F1222" s="329" t="s">
        <v>419</v>
      </c>
      <c r="G1222" s="329"/>
      <c r="H1222" s="329"/>
      <c r="I1222" s="329"/>
      <c r="J1222" s="329"/>
      <c r="K1222" s="329"/>
      <c r="L1222" s="329"/>
      <c r="M1222" s="329"/>
      <c r="N1222" s="329"/>
      <c r="O1222" s="329"/>
      <c r="P1222" s="329"/>
      <c r="Q1222" s="329"/>
      <c r="R1222" s="329"/>
      <c r="S1222" s="329"/>
      <c r="T1222" s="329"/>
      <c r="U1222" s="328"/>
      <c r="V1222" s="328"/>
      <c r="W1222" s="328"/>
      <c r="X1222" s="328"/>
      <c r="Y1222" s="328"/>
      <c r="Z1222" s="54"/>
      <c r="AA1222" s="54"/>
      <c r="AB1222" s="54"/>
      <c r="AC1222" s="54"/>
      <c r="AD1222" s="54"/>
      <c r="AE1222" s="54"/>
      <c r="AF1222" s="55"/>
      <c r="AG1222" s="77"/>
      <c r="AH1222" s="83"/>
      <c r="AI1222" s="83"/>
      <c r="AJ1222" s="152"/>
      <c r="AK1222" s="171" t="s">
        <v>475</v>
      </c>
      <c r="AL1222" s="172" t="s">
        <v>476</v>
      </c>
      <c r="AM1222" s="56"/>
      <c r="AN1222" s="135"/>
      <c r="AO1222" s="135"/>
      <c r="AP1222" s="135"/>
      <c r="AQ1222" s="138"/>
    </row>
    <row r="1223" spans="1:43" s="139" customFormat="1" ht="10" customHeight="1" thickBot="1">
      <c r="A1223" s="53"/>
      <c r="B1223" s="51"/>
      <c r="C1223" s="54"/>
      <c r="D1223" s="54"/>
      <c r="E1223" s="54"/>
      <c r="F1223" s="76"/>
      <c r="G1223" s="76"/>
      <c r="H1223" s="76"/>
      <c r="I1223" s="76"/>
      <c r="J1223" s="76"/>
      <c r="K1223" s="76"/>
      <c r="L1223" s="76"/>
      <c r="M1223" s="76"/>
      <c r="N1223" s="76"/>
      <c r="O1223" s="76"/>
      <c r="P1223" s="76"/>
      <c r="Q1223" s="76"/>
      <c r="R1223" s="76"/>
      <c r="S1223" s="76"/>
      <c r="T1223" s="76"/>
      <c r="U1223" s="58"/>
      <c r="V1223" s="58"/>
      <c r="W1223" s="58"/>
      <c r="X1223" s="58"/>
      <c r="Y1223" s="58"/>
      <c r="Z1223" s="54"/>
      <c r="AA1223" s="54"/>
      <c r="AB1223" s="54"/>
      <c r="AC1223" s="54"/>
      <c r="AD1223" s="54"/>
      <c r="AE1223" s="54"/>
      <c r="AF1223" s="55"/>
      <c r="AG1223" s="77"/>
      <c r="AH1223" s="83"/>
      <c r="AI1223" s="83"/>
      <c r="AJ1223" s="152"/>
      <c r="AK1223" s="171"/>
      <c r="AL1223" s="173"/>
      <c r="AM1223" s="56"/>
      <c r="AN1223" s="135"/>
      <c r="AO1223" s="135"/>
      <c r="AP1223" s="135"/>
      <c r="AQ1223" s="138"/>
    </row>
    <row r="1224" spans="1:43" s="139" customFormat="1" ht="15" customHeight="1">
      <c r="A1224" s="53"/>
      <c r="B1224" s="51"/>
      <c r="C1224" s="101"/>
      <c r="D1224" s="102"/>
      <c r="E1224" s="102"/>
      <c r="F1224" s="102"/>
      <c r="G1224" s="103"/>
      <c r="H1224" s="76"/>
      <c r="I1224" s="55"/>
      <c r="J1224" s="101"/>
      <c r="K1224" s="102"/>
      <c r="L1224" s="102"/>
      <c r="M1224" s="102"/>
      <c r="N1224" s="102"/>
      <c r="O1224" s="102"/>
      <c r="P1224" s="102"/>
      <c r="Q1224" s="102"/>
      <c r="R1224" s="103"/>
      <c r="S1224" s="55"/>
      <c r="T1224" s="55"/>
      <c r="U1224" s="101"/>
      <c r="V1224" s="102"/>
      <c r="W1224" s="103"/>
      <c r="X1224" s="55"/>
      <c r="Y1224" s="55"/>
      <c r="Z1224" s="101"/>
      <c r="AA1224" s="102"/>
      <c r="AB1224" s="102"/>
      <c r="AC1224" s="104"/>
      <c r="AD1224" s="64"/>
      <c r="AE1224" s="54"/>
      <c r="AF1224" s="55"/>
      <c r="AG1224" s="77"/>
      <c r="AH1224" s="83"/>
      <c r="AI1224" s="83"/>
      <c r="AJ1224" s="152"/>
      <c r="AK1224" s="171" t="s">
        <v>413</v>
      </c>
      <c r="AL1224" s="173" cm="1">
        <f t="array" ref="AL1224">_xlfn.IFS(ISBLANK(U1222),0,U1222=AK1224,1,U1222=AK1225,2,U1222=AK1226,3,U1222=AK1227,4)</f>
        <v>0</v>
      </c>
      <c r="AM1224" s="56"/>
      <c r="AN1224" s="135"/>
      <c r="AO1224" s="135"/>
      <c r="AP1224" s="135"/>
      <c r="AQ1224" s="138"/>
    </row>
    <row r="1225" spans="1:43" s="139" customFormat="1" ht="15" customHeight="1">
      <c r="A1225" s="53"/>
      <c r="B1225" s="51"/>
      <c r="C1225" s="104"/>
      <c r="D1225" s="91"/>
      <c r="E1225" s="91"/>
      <c r="F1225" s="91"/>
      <c r="G1225" s="105"/>
      <c r="H1225" s="76"/>
      <c r="I1225" s="55"/>
      <c r="J1225" s="104"/>
      <c r="K1225" s="91"/>
      <c r="L1225" s="91"/>
      <c r="M1225" s="91"/>
      <c r="N1225" s="91"/>
      <c r="O1225" s="91"/>
      <c r="P1225" s="91"/>
      <c r="Q1225" s="91"/>
      <c r="R1225" s="105"/>
      <c r="S1225" s="55"/>
      <c r="T1225" s="55"/>
      <c r="U1225" s="104"/>
      <c r="V1225" s="91"/>
      <c r="W1225" s="105"/>
      <c r="X1225" s="55"/>
      <c r="Y1225" s="55"/>
      <c r="Z1225" s="104"/>
      <c r="AA1225" s="64"/>
      <c r="AB1225" s="64"/>
      <c r="AC1225" s="104"/>
      <c r="AD1225" s="64"/>
      <c r="AE1225" s="54"/>
      <c r="AF1225" s="55"/>
      <c r="AG1225" s="77"/>
      <c r="AH1225" s="83"/>
      <c r="AI1225" s="83"/>
      <c r="AJ1225" s="152"/>
      <c r="AK1225" s="171" t="s">
        <v>414</v>
      </c>
      <c r="AL1225" s="173"/>
      <c r="AM1225" s="56"/>
      <c r="AN1225" s="135"/>
      <c r="AO1225" s="135"/>
      <c r="AP1225" s="135"/>
      <c r="AQ1225" s="138"/>
    </row>
    <row r="1226" spans="1:43" s="139" customFormat="1" ht="15" customHeight="1">
      <c r="A1226" s="53"/>
      <c r="B1226" s="51"/>
      <c r="C1226" s="268" t="s">
        <v>413</v>
      </c>
      <c r="D1226" s="269"/>
      <c r="E1226" s="269"/>
      <c r="F1226" s="269"/>
      <c r="G1226" s="270"/>
      <c r="H1226" s="76"/>
      <c r="I1226" s="55"/>
      <c r="J1226" s="268" t="s">
        <v>414</v>
      </c>
      <c r="K1226" s="269"/>
      <c r="L1226" s="269"/>
      <c r="M1226" s="269"/>
      <c r="N1226" s="269"/>
      <c r="O1226" s="269"/>
      <c r="P1226" s="269"/>
      <c r="Q1226" s="269"/>
      <c r="R1226" s="270"/>
      <c r="S1226" s="55"/>
      <c r="T1226" s="55"/>
      <c r="U1226" s="268" t="s">
        <v>415</v>
      </c>
      <c r="V1226" s="269"/>
      <c r="W1226" s="270"/>
      <c r="X1226" s="55"/>
      <c r="Y1226" s="55"/>
      <c r="Z1226" s="104"/>
      <c r="AA1226" s="64"/>
      <c r="AB1226" s="106"/>
      <c r="AC1226" s="104"/>
      <c r="AD1226" s="64"/>
      <c r="AE1226" s="54"/>
      <c r="AF1226" s="55"/>
      <c r="AG1226" s="77"/>
      <c r="AH1226" s="83"/>
      <c r="AI1226" s="83"/>
      <c r="AJ1226" s="152"/>
      <c r="AK1226" s="171" t="s">
        <v>415</v>
      </c>
      <c r="AL1226" s="173"/>
      <c r="AM1226" s="56"/>
      <c r="AN1226" s="135"/>
      <c r="AO1226" s="135"/>
      <c r="AP1226" s="135"/>
      <c r="AQ1226" s="138"/>
    </row>
    <row r="1227" spans="1:43" s="139" customFormat="1" ht="15" customHeight="1" thickBot="1">
      <c r="A1227" s="53"/>
      <c r="B1227" s="51"/>
      <c r="C1227" s="268"/>
      <c r="D1227" s="269"/>
      <c r="E1227" s="269"/>
      <c r="F1227" s="269"/>
      <c r="G1227" s="270"/>
      <c r="H1227" s="76"/>
      <c r="I1227" s="55"/>
      <c r="J1227" s="268"/>
      <c r="K1227" s="269"/>
      <c r="L1227" s="269"/>
      <c r="M1227" s="269"/>
      <c r="N1227" s="269"/>
      <c r="O1227" s="269"/>
      <c r="P1227" s="269"/>
      <c r="Q1227" s="269"/>
      <c r="R1227" s="270"/>
      <c r="S1227" s="55"/>
      <c r="T1227" s="55"/>
      <c r="U1227" s="268"/>
      <c r="V1227" s="269"/>
      <c r="W1227" s="270"/>
      <c r="X1227" s="55"/>
      <c r="Y1227" s="55"/>
      <c r="Z1227" s="104"/>
      <c r="AA1227" s="107" t="s">
        <v>416</v>
      </c>
      <c r="AB1227" s="106"/>
      <c r="AC1227" s="108"/>
      <c r="AD1227" s="109"/>
      <c r="AE1227" s="54"/>
      <c r="AF1227" s="55"/>
      <c r="AG1227" s="77"/>
      <c r="AH1227" s="83"/>
      <c r="AI1227" s="83"/>
      <c r="AJ1227" s="152"/>
      <c r="AK1227" s="171" t="s">
        <v>477</v>
      </c>
      <c r="AL1227" s="173"/>
      <c r="AM1227" s="56"/>
      <c r="AN1227" s="135"/>
      <c r="AO1227" s="135"/>
      <c r="AP1227" s="135"/>
      <c r="AQ1227" s="138"/>
    </row>
    <row r="1228" spans="1:43" s="139" customFormat="1" ht="15" customHeight="1">
      <c r="A1228" s="53"/>
      <c r="B1228" s="51"/>
      <c r="C1228" s="268"/>
      <c r="D1228" s="269"/>
      <c r="E1228" s="269"/>
      <c r="F1228" s="269"/>
      <c r="G1228" s="270"/>
      <c r="H1228" s="76"/>
      <c r="I1228" s="55"/>
      <c r="J1228" s="268"/>
      <c r="K1228" s="269"/>
      <c r="L1228" s="269"/>
      <c r="M1228" s="269"/>
      <c r="N1228" s="269"/>
      <c r="O1228" s="269"/>
      <c r="P1228" s="269"/>
      <c r="Q1228" s="269"/>
      <c r="R1228" s="270"/>
      <c r="S1228" s="55"/>
      <c r="T1228" s="55"/>
      <c r="U1228" s="268"/>
      <c r="V1228" s="269"/>
      <c r="W1228" s="270"/>
      <c r="X1228" s="55"/>
      <c r="Y1228" s="55"/>
      <c r="Z1228" s="271" t="s">
        <v>417</v>
      </c>
      <c r="AA1228" s="272"/>
      <c r="AB1228" s="272"/>
      <c r="AC1228" s="272"/>
      <c r="AD1228" s="103"/>
      <c r="AE1228" s="54"/>
      <c r="AF1228" s="55"/>
      <c r="AG1228" s="77"/>
      <c r="AH1228" s="83"/>
      <c r="AI1228" s="83"/>
      <c r="AJ1228" s="152"/>
      <c r="AK1228" s="56"/>
      <c r="AL1228" s="56"/>
      <c r="AM1228" s="56"/>
      <c r="AN1228" s="135"/>
      <c r="AO1228" s="135"/>
      <c r="AP1228" s="135"/>
      <c r="AQ1228" s="138"/>
    </row>
    <row r="1229" spans="1:43" s="139" customFormat="1" ht="15" customHeight="1">
      <c r="A1229" s="53"/>
      <c r="B1229" s="51"/>
      <c r="C1229" s="104"/>
      <c r="D1229" s="91"/>
      <c r="E1229" s="91"/>
      <c r="F1229" s="91"/>
      <c r="G1229" s="105"/>
      <c r="H1229" s="76"/>
      <c r="I1229" s="55"/>
      <c r="J1229" s="104"/>
      <c r="K1229" s="91"/>
      <c r="L1229" s="91"/>
      <c r="M1229" s="91"/>
      <c r="N1229" s="91"/>
      <c r="O1229" s="91"/>
      <c r="P1229" s="91"/>
      <c r="Q1229" s="91"/>
      <c r="R1229" s="105"/>
      <c r="S1229" s="55"/>
      <c r="T1229" s="55"/>
      <c r="U1229" s="104"/>
      <c r="V1229" s="91"/>
      <c r="W1229" s="105"/>
      <c r="X1229" s="55"/>
      <c r="Y1229" s="55"/>
      <c r="Z1229" s="271"/>
      <c r="AA1229" s="272"/>
      <c r="AB1229" s="272"/>
      <c r="AC1229" s="272"/>
      <c r="AD1229" s="105"/>
      <c r="AE1229" s="54"/>
      <c r="AF1229" s="55"/>
      <c r="AG1229" s="77"/>
      <c r="AH1229" s="83"/>
      <c r="AI1229" s="83"/>
      <c r="AJ1229" s="152"/>
      <c r="AK1229" s="56"/>
      <c r="AL1229" s="56"/>
      <c r="AM1229" s="56"/>
      <c r="AN1229" s="135"/>
      <c r="AO1229" s="135"/>
      <c r="AP1229" s="135"/>
      <c r="AQ1229" s="138"/>
    </row>
    <row r="1230" spans="1:43" ht="15" customHeight="1" thickBot="1">
      <c r="A1230" s="73"/>
      <c r="B1230" s="51"/>
      <c r="C1230" s="108"/>
      <c r="D1230" s="109"/>
      <c r="E1230" s="109"/>
      <c r="F1230" s="109"/>
      <c r="G1230" s="110"/>
      <c r="H1230" s="75"/>
      <c r="I1230" s="70"/>
      <c r="J1230" s="108"/>
      <c r="K1230" s="109"/>
      <c r="L1230" s="109"/>
      <c r="M1230" s="109"/>
      <c r="N1230" s="109"/>
      <c r="O1230" s="109"/>
      <c r="P1230" s="109"/>
      <c r="Q1230" s="109"/>
      <c r="R1230" s="110"/>
      <c r="S1230" s="70"/>
      <c r="T1230" s="70"/>
      <c r="U1230" s="108"/>
      <c r="V1230" s="109"/>
      <c r="W1230" s="110"/>
      <c r="X1230" s="70"/>
      <c r="Y1230" s="70"/>
      <c r="Z1230" s="108"/>
      <c r="AA1230" s="109"/>
      <c r="AB1230" s="109"/>
      <c r="AC1230" s="109"/>
      <c r="AD1230" s="110"/>
      <c r="AE1230" s="54"/>
      <c r="AF1230" s="55"/>
      <c r="AJ1230" s="152"/>
      <c r="AN1230" s="134"/>
      <c r="AO1230" s="134"/>
      <c r="AP1230" s="135"/>
      <c r="AQ1230" s="133"/>
    </row>
    <row r="1231" spans="1:43" s="139" customFormat="1" ht="10" customHeight="1">
      <c r="A1231" s="53"/>
      <c r="B1231" s="51"/>
      <c r="C1231" s="54"/>
      <c r="D1231" s="54"/>
      <c r="E1231" s="54"/>
      <c r="F1231" s="76"/>
      <c r="G1231" s="76"/>
      <c r="H1231" s="76"/>
      <c r="I1231" s="76"/>
      <c r="J1231" s="76"/>
      <c r="K1231" s="76"/>
      <c r="L1231" s="76"/>
      <c r="M1231" s="76"/>
      <c r="N1231" s="76"/>
      <c r="O1231" s="76"/>
      <c r="P1231" s="76"/>
      <c r="Q1231" s="76"/>
      <c r="R1231" s="76"/>
      <c r="S1231" s="76"/>
      <c r="T1231" s="76"/>
      <c r="U1231" s="58"/>
      <c r="V1231" s="58"/>
      <c r="W1231" s="58"/>
      <c r="X1231" s="58"/>
      <c r="Y1231" s="58"/>
      <c r="Z1231" s="54"/>
      <c r="AA1231" s="54"/>
      <c r="AB1231" s="54"/>
      <c r="AC1231" s="54"/>
      <c r="AD1231" s="54"/>
      <c r="AE1231" s="54"/>
      <c r="AF1231" s="55"/>
      <c r="AG1231" s="77"/>
      <c r="AH1231" s="83"/>
      <c r="AI1231" s="83"/>
      <c r="AJ1231" s="152"/>
      <c r="AK1231" s="56"/>
      <c r="AL1231" s="56"/>
      <c r="AM1231" s="56"/>
      <c r="AN1231" s="135"/>
      <c r="AO1231" s="135"/>
      <c r="AP1231" s="135"/>
      <c r="AQ1231" s="138"/>
    </row>
    <row r="1232" spans="1:43" s="139" customFormat="1" ht="30" customHeight="1">
      <c r="A1232" s="53"/>
      <c r="B1232" s="296" t="s">
        <v>420</v>
      </c>
      <c r="C1232" s="296"/>
      <c r="D1232" s="296"/>
      <c r="E1232" s="296"/>
      <c r="F1232" s="296"/>
      <c r="G1232" s="296"/>
      <c r="H1232" s="296"/>
      <c r="I1232" s="296"/>
      <c r="J1232" s="296"/>
      <c r="K1232" s="296"/>
      <c r="L1232" s="296"/>
      <c r="M1232" s="296"/>
      <c r="N1232" s="296"/>
      <c r="O1232" s="296"/>
      <c r="P1232" s="296"/>
      <c r="Q1232" s="296"/>
      <c r="R1232" s="296"/>
      <c r="S1232" s="296"/>
      <c r="T1232" s="296"/>
      <c r="U1232" s="296"/>
      <c r="V1232" s="296"/>
      <c r="W1232" s="296"/>
      <c r="X1232" s="296"/>
      <c r="Y1232" s="296"/>
      <c r="Z1232" s="296"/>
      <c r="AA1232" s="296"/>
      <c r="AB1232" s="296"/>
      <c r="AC1232" s="296"/>
      <c r="AD1232" s="296"/>
      <c r="AE1232" s="296"/>
      <c r="AF1232" s="55"/>
      <c r="AG1232" s="77"/>
      <c r="AH1232" s="83"/>
      <c r="AI1232" s="83"/>
      <c r="AJ1232" s="152"/>
      <c r="AK1232" s="56"/>
      <c r="AL1232" s="56"/>
      <c r="AM1232" s="56"/>
      <c r="AN1232" s="135"/>
      <c r="AO1232" s="135"/>
      <c r="AP1232" s="135"/>
      <c r="AQ1232" s="138"/>
    </row>
    <row r="1233" spans="1:43" ht="20.149999999999999" customHeight="1">
      <c r="A1233" s="73"/>
      <c r="B1233" s="265" t="s">
        <v>405</v>
      </c>
      <c r="C1233" s="266"/>
      <c r="D1233" s="111" t="s">
        <v>421</v>
      </c>
      <c r="E1233" s="52"/>
      <c r="F1233" s="52"/>
      <c r="G1233" s="52"/>
      <c r="H1233" s="52"/>
      <c r="I1233" s="52"/>
      <c r="J1233" s="75"/>
      <c r="K1233" s="51"/>
      <c r="L1233" s="51"/>
      <c r="M1233" s="51"/>
      <c r="N1233" s="51"/>
      <c r="O1233" s="51"/>
      <c r="P1233" s="51"/>
      <c r="Q1233" s="51"/>
      <c r="R1233" s="51"/>
      <c r="S1233" s="51"/>
      <c r="T1233" s="51"/>
      <c r="U1233" s="51"/>
      <c r="V1233" s="51"/>
      <c r="W1233" s="51"/>
      <c r="X1233" s="51"/>
      <c r="Y1233" s="51"/>
      <c r="Z1233" s="51"/>
      <c r="AA1233" s="51"/>
      <c r="AB1233" s="51"/>
      <c r="AC1233" s="51"/>
      <c r="AD1233" s="51"/>
      <c r="AE1233" s="51"/>
      <c r="AF1233" s="70"/>
      <c r="AN1233" s="134"/>
      <c r="AO1233" s="134"/>
      <c r="AP1233" s="134"/>
      <c r="AQ1233" s="133"/>
    </row>
    <row r="1234" spans="1:43" ht="20.149999999999999" customHeight="1">
      <c r="A1234" s="73"/>
      <c r="B1234" s="265" t="s">
        <v>405</v>
      </c>
      <c r="C1234" s="266"/>
      <c r="D1234" s="111" t="s">
        <v>768</v>
      </c>
      <c r="E1234" s="52"/>
      <c r="F1234" s="52"/>
      <c r="G1234" s="52"/>
      <c r="H1234" s="52"/>
      <c r="I1234" s="52"/>
      <c r="J1234" s="75"/>
      <c r="K1234" s="51"/>
      <c r="L1234" s="51"/>
      <c r="M1234" s="51"/>
      <c r="N1234" s="51"/>
      <c r="O1234" s="51"/>
      <c r="P1234" s="51"/>
      <c r="Q1234" s="51"/>
      <c r="R1234" s="51"/>
      <c r="S1234" s="51"/>
      <c r="T1234" s="51"/>
      <c r="U1234" s="51"/>
      <c r="V1234" s="51"/>
      <c r="W1234" s="51"/>
      <c r="X1234" s="51"/>
      <c r="Y1234" s="51"/>
      <c r="Z1234" s="51"/>
      <c r="AA1234" s="51"/>
      <c r="AB1234" s="51"/>
      <c r="AC1234" s="51"/>
      <c r="AD1234" s="51"/>
      <c r="AE1234" s="51"/>
      <c r="AF1234" s="70"/>
      <c r="AN1234" s="134"/>
      <c r="AO1234" s="134"/>
      <c r="AP1234" s="134"/>
      <c r="AQ1234" s="133"/>
    </row>
    <row r="1235" spans="1:43" ht="20.149999999999999" hidden="1" customHeight="1">
      <c r="A1235" s="70"/>
      <c r="B1235" s="265" t="s">
        <v>405</v>
      </c>
      <c r="C1235" s="266"/>
      <c r="D1235" s="111" t="s">
        <v>422</v>
      </c>
      <c r="E1235" s="57"/>
      <c r="F1235" s="57"/>
      <c r="G1235" s="57"/>
      <c r="H1235" s="57"/>
      <c r="I1235" s="57"/>
      <c r="J1235" s="57"/>
      <c r="K1235" s="57"/>
      <c r="L1235" s="57"/>
      <c r="M1235" s="57"/>
      <c r="N1235" s="57"/>
      <c r="O1235" s="57"/>
      <c r="P1235" s="57"/>
      <c r="Q1235" s="57"/>
      <c r="R1235" s="57"/>
      <c r="S1235" s="57"/>
      <c r="T1235" s="57"/>
      <c r="U1235" s="57"/>
      <c r="V1235" s="57"/>
      <c r="W1235" s="57"/>
      <c r="X1235" s="57"/>
      <c r="Y1235" s="57"/>
      <c r="Z1235" s="57"/>
      <c r="AA1235" s="57"/>
      <c r="AB1235" s="57"/>
      <c r="AC1235" s="57"/>
      <c r="AD1235" s="57"/>
      <c r="AE1235" s="57"/>
      <c r="AF1235" s="70"/>
      <c r="AN1235" s="134"/>
      <c r="AO1235" s="134"/>
      <c r="AP1235" s="134"/>
      <c r="AQ1235" s="133"/>
    </row>
    <row r="1236" spans="1:43" ht="20.149999999999999" customHeight="1">
      <c r="A1236" s="70"/>
      <c r="B1236" s="265" t="s">
        <v>405</v>
      </c>
      <c r="C1236" s="266"/>
      <c r="D1236" s="111" t="s">
        <v>423</v>
      </c>
      <c r="E1236" s="70"/>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N1236" s="134"/>
      <c r="AO1236" s="134"/>
      <c r="AP1236" s="134"/>
      <c r="AQ1236" s="133"/>
    </row>
    <row r="1237" spans="1:43" ht="10" customHeight="1">
      <c r="A1237" s="70"/>
      <c r="B1237" s="112"/>
      <c r="C1237" s="113"/>
      <c r="D1237" s="111"/>
      <c r="E1237" s="70"/>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N1237" s="134"/>
      <c r="AO1237" s="134"/>
      <c r="AP1237" s="134"/>
      <c r="AQ1237" s="133"/>
    </row>
    <row r="1238" spans="1:43" ht="21">
      <c r="A1238" s="70"/>
      <c r="B1238" s="304">
        <v>1</v>
      </c>
      <c r="C1238" s="304"/>
      <c r="D1238" s="327"/>
      <c r="E1238" s="327"/>
      <c r="F1238" s="327"/>
      <c r="G1238" s="327"/>
      <c r="H1238" s="327"/>
      <c r="I1238" s="327"/>
      <c r="J1238" s="327"/>
      <c r="K1238" s="327"/>
      <c r="L1238" s="305" t="str">
        <f>IF(AK1254=TRUE,"Mbps:","")</f>
        <v/>
      </c>
      <c r="M1238" s="305"/>
      <c r="N1238" s="295">
        <v>2</v>
      </c>
      <c r="O1238" s="295"/>
      <c r="P1238" s="304">
        <v>2</v>
      </c>
      <c r="Q1238" s="304"/>
      <c r="R1238" s="326"/>
      <c r="S1238" s="326"/>
      <c r="T1238" s="326"/>
      <c r="U1238" s="326"/>
      <c r="V1238" s="326"/>
      <c r="W1238" s="326"/>
      <c r="X1238" s="326"/>
      <c r="Y1238" s="326"/>
      <c r="Z1238" s="305" t="str">
        <f>IF(AM1254=TRUE,"Mbps:","")</f>
        <v/>
      </c>
      <c r="AA1238" s="305"/>
      <c r="AB1238" s="295"/>
      <c r="AC1238" s="295"/>
      <c r="AD1238" s="70"/>
      <c r="AE1238" s="70"/>
      <c r="AF1238" s="70"/>
      <c r="AK1238" s="171" t="str">
        <f>IF(AK1254=TRUE,"Internet",IF((COUNTIF(D1238:K1246,D1238))+(COUNTIF(R1238:Y1246,D1238))&gt;1,"DUP","UNQ"))</f>
        <v>UNQ</v>
      </c>
      <c r="AL1238" s="173"/>
      <c r="AM1238" s="171" t="str">
        <f>IF(AM1254=TRUE,"Internet",IF((COUNTIF(D1238:K1246,R1238))+(COUNTIF(R1238:Y1246,R1238))&gt;1,"DUP","UNQ"))</f>
        <v>UNQ</v>
      </c>
      <c r="AN1238" s="156" t="b">
        <f>IF(AK1254=TRUE,IF((COUNTIF($N$1238:$O$1246,N1238))+(COUNTIF($AB$1238:$AC$1246,N1238))&gt;1,"DUP","UNQ"))</f>
        <v>0</v>
      </c>
      <c r="AO1238" s="157"/>
      <c r="AP1238" s="156" t="b">
        <f>IF(AM1254=TRUE,IF((COUNTIF($N$1238:$O$1246,P1238))+(COUNTIF($AB$1238:$AC$1246,P1238))&gt;1,"DUP","UNQ"))</f>
        <v>0</v>
      </c>
      <c r="AQ1238" s="133"/>
    </row>
    <row r="1239" spans="1:43" ht="10" customHeight="1">
      <c r="A1239" s="70"/>
      <c r="B1239" s="90"/>
      <c r="C1239" s="90"/>
      <c r="D1239" s="73"/>
      <c r="E1239" s="73"/>
      <c r="F1239" s="73"/>
      <c r="G1239" s="73"/>
      <c r="H1239" s="73"/>
      <c r="I1239" s="73"/>
      <c r="J1239" s="73"/>
      <c r="K1239" s="73"/>
      <c r="L1239" s="175"/>
      <c r="M1239" s="175"/>
      <c r="N1239" s="176"/>
      <c r="O1239" s="57"/>
      <c r="P1239" s="177"/>
      <c r="Q1239" s="90"/>
      <c r="R1239" s="176"/>
      <c r="S1239" s="176"/>
      <c r="T1239" s="176"/>
      <c r="U1239" s="176"/>
      <c r="V1239" s="176"/>
      <c r="W1239" s="176"/>
      <c r="X1239" s="176"/>
      <c r="Y1239" s="176"/>
      <c r="Z1239" s="175"/>
      <c r="AA1239" s="175"/>
      <c r="AB1239" s="57"/>
      <c r="AC1239" s="57"/>
      <c r="AD1239" s="70"/>
      <c r="AE1239" s="70"/>
      <c r="AF1239" s="70"/>
      <c r="AK1239" s="171"/>
      <c r="AL1239" s="173"/>
      <c r="AM1239" s="171"/>
      <c r="AN1239" s="156"/>
      <c r="AO1239" s="157"/>
      <c r="AP1239" s="156"/>
      <c r="AQ1239" s="133"/>
    </row>
    <row r="1240" spans="1:43" ht="21">
      <c r="A1240" s="70"/>
      <c r="B1240" s="304">
        <v>3</v>
      </c>
      <c r="C1240" s="304"/>
      <c r="D1240" s="327"/>
      <c r="E1240" s="327"/>
      <c r="F1240" s="327"/>
      <c r="G1240" s="327"/>
      <c r="H1240" s="327"/>
      <c r="I1240" s="327"/>
      <c r="J1240" s="327"/>
      <c r="K1240" s="327"/>
      <c r="L1240" s="305" t="str">
        <f>IF(AK1256=TRUE,"Mbps:","")</f>
        <v/>
      </c>
      <c r="M1240" s="305"/>
      <c r="N1240" s="295">
        <v>1</v>
      </c>
      <c r="O1240" s="295"/>
      <c r="P1240" s="304">
        <v>4</v>
      </c>
      <c r="Q1240" s="304"/>
      <c r="R1240" s="326"/>
      <c r="S1240" s="326"/>
      <c r="T1240" s="326"/>
      <c r="U1240" s="326"/>
      <c r="V1240" s="326"/>
      <c r="W1240" s="326"/>
      <c r="X1240" s="326"/>
      <c r="Y1240" s="326"/>
      <c r="Z1240" s="305" t="str">
        <f>IF(AM1256=TRUE,"Mbps:","")</f>
        <v/>
      </c>
      <c r="AA1240" s="305"/>
      <c r="AB1240" s="295"/>
      <c r="AC1240" s="295"/>
      <c r="AD1240" s="70"/>
      <c r="AE1240" s="70"/>
      <c r="AF1240" s="70"/>
      <c r="AK1240" s="171" t="str">
        <f>IF(AK1256=TRUE,"Internet",IF((COUNTIF(D1238:K1246,D1240))+(COUNTIF(R1238:Y1246,D1240))&gt;1,"DUP","UNQ"))</f>
        <v>UNQ</v>
      </c>
      <c r="AL1240" s="173"/>
      <c r="AM1240" s="171" t="str">
        <f>IF(AM1256=TRUE,"Internet",IF((COUNTIF(D1238:K1246,R1240))+(COUNTIF(R1238:Y1246,R1240))&gt;1,"DUP","UNQ"))</f>
        <v>UNQ</v>
      </c>
      <c r="AN1240" s="156" t="b">
        <f>IF(AK1256=TRUE,IF((COUNTIF($N$1238:$O$1246,N1240))+(COUNTIF($AB$1238:$AC$1246,N1240))&gt;1,"DUP","UNQ"))</f>
        <v>0</v>
      </c>
      <c r="AO1240" s="157"/>
      <c r="AP1240" s="156" t="b">
        <f>IF(AM1256=TRUE,IF((COUNTIF($N$1238:$O$1246,P1240))+(COUNTIF($AB$1238:$AC$1246,P1240))&gt;1,"DUP","UNQ"))</f>
        <v>0</v>
      </c>
      <c r="AQ1240" s="133"/>
    </row>
    <row r="1241" spans="1:43" ht="10" customHeight="1">
      <c r="A1241" s="70"/>
      <c r="B1241" s="90"/>
      <c r="C1241" s="90"/>
      <c r="D1241" s="73"/>
      <c r="E1241" s="73"/>
      <c r="F1241" s="73"/>
      <c r="G1241" s="73"/>
      <c r="H1241" s="73"/>
      <c r="I1241" s="73"/>
      <c r="J1241" s="73"/>
      <c r="K1241" s="73"/>
      <c r="L1241" s="175"/>
      <c r="M1241" s="175"/>
      <c r="N1241" s="176"/>
      <c r="O1241" s="57"/>
      <c r="P1241" s="177"/>
      <c r="Q1241" s="90"/>
      <c r="R1241" s="176"/>
      <c r="S1241" s="176"/>
      <c r="T1241" s="176"/>
      <c r="U1241" s="176"/>
      <c r="V1241" s="176"/>
      <c r="W1241" s="176"/>
      <c r="X1241" s="176"/>
      <c r="Y1241" s="176"/>
      <c r="Z1241" s="175"/>
      <c r="AA1241" s="175"/>
      <c r="AB1241" s="57"/>
      <c r="AC1241" s="57"/>
      <c r="AD1241" s="70"/>
      <c r="AE1241" s="70"/>
      <c r="AF1241" s="70"/>
      <c r="AK1241" s="171"/>
      <c r="AL1241" s="173"/>
      <c r="AM1241" s="171"/>
      <c r="AN1241" s="156"/>
      <c r="AO1241" s="157"/>
      <c r="AP1241" s="156"/>
      <c r="AQ1241" s="133"/>
    </row>
    <row r="1242" spans="1:43" ht="21">
      <c r="A1242" s="70"/>
      <c r="B1242" s="304">
        <v>5</v>
      </c>
      <c r="C1242" s="304"/>
      <c r="D1242" s="327"/>
      <c r="E1242" s="327"/>
      <c r="F1242" s="327"/>
      <c r="G1242" s="327"/>
      <c r="H1242" s="327"/>
      <c r="I1242" s="327"/>
      <c r="J1242" s="327"/>
      <c r="K1242" s="327"/>
      <c r="L1242" s="305" t="str">
        <f>IF(AK1258=TRUE,"Mbps:","")</f>
        <v/>
      </c>
      <c r="M1242" s="305"/>
      <c r="N1242" s="295"/>
      <c r="O1242" s="295"/>
      <c r="P1242" s="304">
        <v>6</v>
      </c>
      <c r="Q1242" s="304"/>
      <c r="R1242" s="326"/>
      <c r="S1242" s="326"/>
      <c r="T1242" s="326"/>
      <c r="U1242" s="326"/>
      <c r="V1242" s="326"/>
      <c r="W1242" s="326"/>
      <c r="X1242" s="326"/>
      <c r="Y1242" s="326"/>
      <c r="Z1242" s="305" t="str">
        <f>IF(AM1257=TRUE,"Mbps:","")</f>
        <v/>
      </c>
      <c r="AA1242" s="305"/>
      <c r="AB1242" s="295"/>
      <c r="AC1242" s="295"/>
      <c r="AD1242" s="70"/>
      <c r="AE1242" s="70"/>
      <c r="AF1242" s="70"/>
      <c r="AK1242" s="171" t="str">
        <f>IF(AK1258=TRUE,"Internet",IF((COUNTIF(D1238:K1246,D1242))+(COUNTIF(R1238:Y1246,D1242))&gt;1,"DUP","UNQ"))</f>
        <v>UNQ</v>
      </c>
      <c r="AL1242" s="173" t="str">
        <f>IF(AND(AL1254=TRUE,AO1242="DUP"),"DUP",IF((COUNTIF(AK1238:AK1246,"DUP"))+(COUNTIF(AM1238:AM1246,"DUP"))&gt;1,"DUP","UNQ"))</f>
        <v>UNQ</v>
      </c>
      <c r="AM1242" s="171" t="str">
        <f>IF(AM1258=TRUE,"Internet",IF((COUNTIF(D1238:K1246,R1242))+(COUNTIF(R1238:Y1246,R1242))&gt;1,"DUP","UNQ"))</f>
        <v>UNQ</v>
      </c>
      <c r="AN1242" s="156" t="b">
        <f>IF(AK1258=TRUE,IF((COUNTIF($N$1238:$O$1246,N1242))+(COUNTIF($AB$1238:$AC$1246,N1242))&gt;1,"DUP","UNQ"))</f>
        <v>0</v>
      </c>
      <c r="AO1242" s="157" t="str">
        <f>IF((COUNTIF(AN1238:AN1246,"DUP"))+(COUNTIF(AP1238:AP1246,"DUP"))&gt;1,"DUP","UNQ")</f>
        <v>UNQ</v>
      </c>
      <c r="AP1242" s="156" t="b">
        <f>IF(AM1258=TRUE,IF((COUNTIF($N$1238:$O$1246,P1242))+(COUNTIF($AB$1238:$AC$1246,P1242))&gt;1,"DUP","UNQ"))</f>
        <v>0</v>
      </c>
      <c r="AQ1242" s="133"/>
    </row>
    <row r="1243" spans="1:43" ht="10" customHeight="1">
      <c r="A1243" s="70"/>
      <c r="B1243" s="90"/>
      <c r="C1243" s="90"/>
      <c r="D1243" s="73"/>
      <c r="E1243" s="73"/>
      <c r="F1243" s="73"/>
      <c r="G1243" s="73"/>
      <c r="H1243" s="73"/>
      <c r="I1243" s="73"/>
      <c r="J1243" s="73"/>
      <c r="K1243" s="73"/>
      <c r="L1243" s="175"/>
      <c r="M1243" s="175"/>
      <c r="N1243" s="176"/>
      <c r="O1243" s="57"/>
      <c r="P1243" s="177"/>
      <c r="Q1243" s="90"/>
      <c r="R1243" s="176"/>
      <c r="S1243" s="176"/>
      <c r="T1243" s="176"/>
      <c r="U1243" s="176"/>
      <c r="V1243" s="176"/>
      <c r="W1243" s="176"/>
      <c r="X1243" s="176"/>
      <c r="Y1243" s="176"/>
      <c r="Z1243" s="175"/>
      <c r="AA1243" s="175"/>
      <c r="AB1243" s="57"/>
      <c r="AC1243" s="57"/>
      <c r="AD1243" s="70"/>
      <c r="AE1243" s="70"/>
      <c r="AF1243" s="70"/>
      <c r="AK1243" s="171"/>
      <c r="AL1243" s="173"/>
      <c r="AM1243" s="171"/>
      <c r="AN1243" s="156"/>
      <c r="AO1243" s="157"/>
      <c r="AP1243" s="156"/>
      <c r="AQ1243" s="133"/>
    </row>
    <row r="1244" spans="1:43" ht="21">
      <c r="A1244" s="70"/>
      <c r="B1244" s="304">
        <v>7</v>
      </c>
      <c r="C1244" s="304"/>
      <c r="D1244" s="327"/>
      <c r="E1244" s="327"/>
      <c r="F1244" s="327"/>
      <c r="G1244" s="327"/>
      <c r="H1244" s="327"/>
      <c r="I1244" s="327"/>
      <c r="J1244" s="327"/>
      <c r="K1244" s="327"/>
      <c r="L1244" s="305" t="str">
        <f>IF(AK1261=TRUE,"Mbps:","")</f>
        <v/>
      </c>
      <c r="M1244" s="305"/>
      <c r="N1244" s="295"/>
      <c r="O1244" s="295"/>
      <c r="P1244" s="304">
        <v>8</v>
      </c>
      <c r="Q1244" s="304"/>
      <c r="R1244" s="326"/>
      <c r="S1244" s="326"/>
      <c r="T1244" s="326"/>
      <c r="U1244" s="326"/>
      <c r="V1244" s="326"/>
      <c r="W1244" s="326"/>
      <c r="X1244" s="326"/>
      <c r="Y1244" s="326"/>
      <c r="Z1244" s="305" t="str">
        <f>IF(AM1260=TRUE,"Mbps:","")</f>
        <v/>
      </c>
      <c r="AA1244" s="305"/>
      <c r="AB1244" s="295"/>
      <c r="AC1244" s="295"/>
      <c r="AD1244" s="70"/>
      <c r="AE1244" s="70"/>
      <c r="AF1244" s="70"/>
      <c r="AK1244" s="171" t="str">
        <f>IF(AK1261=TRUE,"Internet",IF((COUNTIF(D1238:K1246,D1244))+(COUNTIF(R1238:Y1246,D1244))&gt;1,"DUP","UNQ"))</f>
        <v>UNQ</v>
      </c>
      <c r="AL1244" s="173"/>
      <c r="AM1244" s="171" t="str">
        <f>IF(AM1261=TRUE,"Internet",IF((COUNTIF(D1238:K1246,R1244))+(COUNTIF(R1238:Y1246,R1244))&gt;1,"DUP","UNQ"))</f>
        <v>UNQ</v>
      </c>
      <c r="AN1244" s="156" t="b">
        <f>IF(AK1261=TRUE,IF((COUNTIF($N$1238:$O$1246,N1244))+(COUNTIF($AB$1238:$AC$1246,N1244))&gt;1,"DUP","UNQ"))</f>
        <v>0</v>
      </c>
      <c r="AO1244" s="157"/>
      <c r="AP1244" s="156" t="b">
        <f>IF(AM1261=TRUE,IF((COUNTIF($N$1238:$O$1246,P1244))+(COUNTIF($AB$1238:$AC$1246,P1244))&gt;1,"DUP","UNQ"))</f>
        <v>0</v>
      </c>
      <c r="AQ1244" s="133"/>
    </row>
    <row r="1245" spans="1:43" ht="10" customHeight="1">
      <c r="A1245" s="70"/>
      <c r="B1245" s="90"/>
      <c r="C1245" s="90"/>
      <c r="D1245" s="73"/>
      <c r="E1245" s="73"/>
      <c r="F1245" s="73"/>
      <c r="G1245" s="73"/>
      <c r="H1245" s="73"/>
      <c r="I1245" s="73"/>
      <c r="J1245" s="73"/>
      <c r="K1245" s="73"/>
      <c r="L1245" s="175"/>
      <c r="M1245" s="175"/>
      <c r="N1245" s="176"/>
      <c r="O1245" s="57"/>
      <c r="P1245" s="177"/>
      <c r="Q1245" s="90"/>
      <c r="R1245" s="176"/>
      <c r="S1245" s="176"/>
      <c r="T1245" s="176"/>
      <c r="U1245" s="176"/>
      <c r="V1245" s="176"/>
      <c r="W1245" s="176"/>
      <c r="X1245" s="176"/>
      <c r="Y1245" s="176"/>
      <c r="Z1245" s="175"/>
      <c r="AA1245" s="175"/>
      <c r="AB1245" s="57"/>
      <c r="AC1245" s="57"/>
      <c r="AD1245" s="70"/>
      <c r="AE1245" s="70"/>
      <c r="AF1245" s="70"/>
      <c r="AK1245" s="171"/>
      <c r="AL1245" s="173"/>
      <c r="AM1245" s="171"/>
      <c r="AN1245" s="156"/>
      <c r="AO1245" s="157"/>
      <c r="AP1245" s="156"/>
      <c r="AQ1245" s="133"/>
    </row>
    <row r="1246" spans="1:43" ht="21">
      <c r="A1246" s="70"/>
      <c r="B1246" s="304">
        <v>9</v>
      </c>
      <c r="C1246" s="304"/>
      <c r="D1246" s="327"/>
      <c r="E1246" s="327"/>
      <c r="F1246" s="327"/>
      <c r="G1246" s="327"/>
      <c r="H1246" s="327"/>
      <c r="I1246" s="327"/>
      <c r="J1246" s="327"/>
      <c r="K1246" s="327"/>
      <c r="L1246" s="305" t="str">
        <f>IF(AK1263=TRUE,"Mbps:","")</f>
        <v/>
      </c>
      <c r="M1246" s="305"/>
      <c r="N1246" s="295"/>
      <c r="O1246" s="295"/>
      <c r="P1246" s="304">
        <v>10</v>
      </c>
      <c r="Q1246" s="304"/>
      <c r="R1246" s="326"/>
      <c r="S1246" s="326"/>
      <c r="T1246" s="326"/>
      <c r="U1246" s="326"/>
      <c r="V1246" s="326"/>
      <c r="W1246" s="326"/>
      <c r="X1246" s="326"/>
      <c r="Y1246" s="326"/>
      <c r="Z1246" s="305" t="str">
        <f>IF(AM1262=TRUE,"Mbps:","")</f>
        <v/>
      </c>
      <c r="AA1246" s="305"/>
      <c r="AB1246" s="295"/>
      <c r="AC1246" s="295"/>
      <c r="AD1246" s="70"/>
      <c r="AE1246" s="70"/>
      <c r="AF1246" s="70"/>
      <c r="AK1246" s="171" t="str">
        <f>IF(AK1263=TRUE,"Internet",IF((COUNTIF(D1238:K1246,D1246))+(COUNTIF(R1238:Y1246,D1246))&gt;1,"DUP","UNQ"))</f>
        <v>UNQ</v>
      </c>
      <c r="AL1246" s="173"/>
      <c r="AM1246" s="171" t="str">
        <f>IF(AM1263=TRUE,"Internet",IF((COUNTIF(D1238:K1246,R1246))+(COUNTIF(R1238:Y1246,R1246))&gt;1,"DUP","UNQ"))</f>
        <v>UNQ</v>
      </c>
      <c r="AN1246" s="156" t="b">
        <f>IF(AK1263=TRUE,IF((COUNTIF($N$1238:$O$1246,N1246))+(COUNTIF($AB$1238:$AC$1246,N1246))&gt;1,"DUP","UNQ"))</f>
        <v>0</v>
      </c>
      <c r="AO1246" s="157"/>
      <c r="AP1246" s="156" t="b">
        <f>IF(AM1263=TRUE,IF((COUNTIF($N$1238:$O$1246,P1246))+(COUNTIF($AB$1238:$AC$1246,P1246))&gt;1,"DUP","UNQ"))</f>
        <v>0</v>
      </c>
      <c r="AQ1246" s="133"/>
    </row>
    <row r="1247" spans="1:43" ht="10" customHeight="1">
      <c r="A1247" s="70"/>
      <c r="B1247" s="112"/>
      <c r="C1247" s="113"/>
      <c r="D1247" s="111"/>
      <c r="E1247" s="70"/>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N1247" s="134"/>
      <c r="AO1247" s="134"/>
      <c r="AP1247" s="134"/>
      <c r="AQ1247" s="133"/>
    </row>
    <row r="1248" spans="1:43" s="139" customFormat="1" ht="35.15" customHeight="1">
      <c r="A1248" s="53"/>
      <c r="B1248" s="296" t="s">
        <v>473</v>
      </c>
      <c r="C1248" s="296"/>
      <c r="D1248" s="296"/>
      <c r="E1248" s="296"/>
      <c r="F1248" s="296"/>
      <c r="G1248" s="296"/>
      <c r="H1248" s="296"/>
      <c r="I1248" s="296"/>
      <c r="J1248" s="296"/>
      <c r="K1248" s="296"/>
      <c r="L1248" s="296"/>
      <c r="M1248" s="296"/>
      <c r="N1248" s="296"/>
      <c r="O1248" s="296"/>
      <c r="P1248" s="296"/>
      <c r="Q1248" s="296"/>
      <c r="R1248" s="296"/>
      <c r="S1248" s="296"/>
      <c r="T1248" s="296"/>
      <c r="U1248" s="296"/>
      <c r="V1248" s="296"/>
      <c r="W1248" s="296"/>
      <c r="X1248" s="296"/>
      <c r="Y1248" s="296"/>
      <c r="Z1248" s="296"/>
      <c r="AA1248" s="296"/>
      <c r="AB1248" s="296"/>
      <c r="AC1248" s="296"/>
      <c r="AD1248" s="296"/>
      <c r="AE1248" s="296"/>
      <c r="AF1248" s="55"/>
      <c r="AG1248" s="77"/>
      <c r="AH1248" s="83"/>
      <c r="AI1248" s="83"/>
      <c r="AJ1248" s="152"/>
      <c r="AK1248" s="56"/>
      <c r="AL1248" s="56"/>
      <c r="AM1248" s="56"/>
      <c r="AN1248" s="135"/>
      <c r="AO1248" s="135"/>
      <c r="AP1248" s="135"/>
      <c r="AQ1248" s="138"/>
    </row>
    <row r="1249" spans="1:43" ht="10" customHeight="1">
      <c r="A1249" s="70"/>
      <c r="B1249" s="112"/>
      <c r="C1249" s="113"/>
      <c r="D1249" s="111"/>
      <c r="E1249" s="70"/>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N1249" s="134"/>
      <c r="AO1249" s="134"/>
      <c r="AP1249" s="134"/>
      <c r="AQ1249" s="133"/>
    </row>
    <row r="1250" spans="1:43" ht="20.149999999999999" customHeight="1">
      <c r="A1250" s="70"/>
      <c r="B1250" s="265" t="s">
        <v>405</v>
      </c>
      <c r="C1250" s="266"/>
      <c r="D1250" s="111" t="s">
        <v>425</v>
      </c>
      <c r="E1250" s="57"/>
      <c r="F1250" s="57"/>
      <c r="G1250" s="57"/>
      <c r="H1250" s="57"/>
      <c r="I1250" s="57"/>
      <c r="J1250" s="57"/>
      <c r="K1250" s="57"/>
      <c r="L1250" s="57"/>
      <c r="M1250" s="57"/>
      <c r="N1250" s="57"/>
      <c r="O1250" s="57"/>
      <c r="P1250" s="57"/>
      <c r="Q1250" s="57"/>
      <c r="R1250" s="57"/>
      <c r="S1250" s="57"/>
      <c r="T1250" s="57"/>
      <c r="U1250" s="57"/>
      <c r="V1250" s="57"/>
      <c r="W1250" s="57"/>
      <c r="X1250" s="57"/>
      <c r="Y1250" s="57"/>
      <c r="Z1250" s="57"/>
      <c r="AA1250" s="57"/>
      <c r="AB1250" s="57"/>
      <c r="AC1250" s="57"/>
      <c r="AD1250" s="57"/>
      <c r="AE1250" s="57"/>
      <c r="AF1250" s="70"/>
      <c r="AN1250" s="134"/>
      <c r="AO1250" s="134"/>
      <c r="AP1250" s="134"/>
      <c r="AQ1250" s="133"/>
    </row>
    <row r="1251" spans="1:43" ht="10" customHeight="1">
      <c r="A1251" s="70"/>
      <c r="B1251" s="112"/>
      <c r="C1251" s="113"/>
      <c r="D1251" s="111"/>
      <c r="E1251" s="70"/>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N1251" s="134"/>
      <c r="AO1251" s="134"/>
      <c r="AP1251" s="134"/>
      <c r="AQ1251" s="133"/>
    </row>
    <row r="1252" spans="1:43" ht="18.5">
      <c r="A1252" s="70"/>
      <c r="B1252" s="297" t="s">
        <v>472</v>
      </c>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297"/>
      <c r="AE1252" s="297"/>
      <c r="AF1252" s="70"/>
      <c r="AN1252" s="178"/>
      <c r="AO1252" s="178"/>
      <c r="AP1252" s="178"/>
      <c r="AQ1252" s="133"/>
    </row>
    <row r="1253" spans="1:43" ht="10" customHeight="1">
      <c r="A1253" s="70"/>
      <c r="B1253" s="70"/>
      <c r="C1253" s="70"/>
      <c r="D1253" s="70"/>
      <c r="E1253" s="70"/>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K1253" s="313" t="s">
        <v>424</v>
      </c>
      <c r="AL1253" s="313"/>
      <c r="AM1253" s="313"/>
      <c r="AN1253" s="157"/>
      <c r="AO1253" s="157"/>
      <c r="AP1253" s="157"/>
      <c r="AQ1253" s="133"/>
    </row>
    <row r="1254" spans="1:43" ht="18.5">
      <c r="A1254" s="70"/>
      <c r="B1254" s="70"/>
      <c r="C1254" s="324" t="s">
        <v>426</v>
      </c>
      <c r="D1254" s="324"/>
      <c r="E1254" s="325"/>
      <c r="F1254" s="325"/>
      <c r="G1254" s="325"/>
      <c r="H1254" s="325"/>
      <c r="I1254" s="325"/>
      <c r="J1254" s="325"/>
      <c r="K1254" s="325"/>
      <c r="L1254" s="325"/>
      <c r="M1254" s="325"/>
      <c r="N1254" s="325"/>
      <c r="O1254" s="325"/>
      <c r="P1254" s="70"/>
      <c r="Q1254" s="70"/>
      <c r="R1254" s="324" t="s">
        <v>427</v>
      </c>
      <c r="S1254" s="324"/>
      <c r="T1254" s="325" t="s">
        <v>428</v>
      </c>
      <c r="U1254" s="325"/>
      <c r="V1254" s="325"/>
      <c r="W1254" s="325"/>
      <c r="X1254" s="325"/>
      <c r="Y1254" s="325"/>
      <c r="Z1254" s="325"/>
      <c r="AA1254" s="325"/>
      <c r="AB1254" s="325"/>
      <c r="AC1254" s="325"/>
      <c r="AD1254" s="325"/>
      <c r="AE1254" s="70"/>
      <c r="AF1254" s="70"/>
      <c r="AK1254" s="171" t="b">
        <f>D1238=AN1274</f>
        <v>0</v>
      </c>
      <c r="AL1254" s="173" t="b">
        <f>(COUNTIF(AK1254:AK1263,TRUE)+COUNTIF(AM1254:AM1263,TRUE))&gt;0</f>
        <v>0</v>
      </c>
      <c r="AM1254" s="171" t="b">
        <f>R1238=AN1274</f>
        <v>0</v>
      </c>
      <c r="AN1254" s="134"/>
      <c r="AO1254" s="134"/>
      <c r="AP1254" s="134"/>
      <c r="AQ1254" s="133"/>
    </row>
    <row r="1255" spans="1:43" ht="10" customHeight="1">
      <c r="A1255" s="70"/>
      <c r="B1255" s="70"/>
      <c r="C1255" s="70"/>
      <c r="D1255" s="70"/>
      <c r="E1255" s="70"/>
      <c r="F1255" s="70"/>
      <c r="G1255" s="70"/>
      <c r="H1255" s="70"/>
      <c r="I1255" s="70"/>
      <c r="J1255" s="70"/>
      <c r="K1255" s="70"/>
      <c r="L1255" s="70"/>
      <c r="M1255" s="70"/>
      <c r="N1255" s="70"/>
      <c r="O1255" s="70"/>
      <c r="P1255" s="70"/>
      <c r="Q1255" s="70"/>
      <c r="R1255" s="179"/>
      <c r="S1255" s="113"/>
      <c r="T1255" s="64"/>
      <c r="U1255" s="64"/>
      <c r="V1255" s="64"/>
      <c r="W1255" s="64"/>
      <c r="X1255" s="64"/>
      <c r="Y1255" s="64"/>
      <c r="Z1255" s="64"/>
      <c r="AA1255" s="64"/>
      <c r="AB1255" s="64"/>
      <c r="AC1255" s="73"/>
      <c r="AD1255" s="64"/>
      <c r="AE1255" s="70"/>
      <c r="AF1255" s="70"/>
      <c r="AK1255" s="171"/>
      <c r="AL1255" s="173"/>
      <c r="AM1255" s="171"/>
      <c r="AN1255" s="157"/>
      <c r="AO1255" s="157"/>
      <c r="AP1255" s="157"/>
      <c r="AQ1255" s="133"/>
    </row>
    <row r="1256" spans="1:43" ht="18.5">
      <c r="A1256" s="70"/>
      <c r="B1256" s="70"/>
      <c r="C1256" s="324" t="s">
        <v>429</v>
      </c>
      <c r="D1256" s="324"/>
      <c r="E1256" s="325" t="s">
        <v>428</v>
      </c>
      <c r="F1256" s="325"/>
      <c r="G1256" s="325"/>
      <c r="H1256" s="325"/>
      <c r="I1256" s="325"/>
      <c r="J1256" s="325"/>
      <c r="K1256" s="325"/>
      <c r="L1256" s="325"/>
      <c r="M1256" s="325"/>
      <c r="N1256" s="325"/>
      <c r="O1256" s="325"/>
      <c r="P1256" s="70"/>
      <c r="Q1256" s="70"/>
      <c r="R1256" s="324" t="s">
        <v>430</v>
      </c>
      <c r="S1256" s="324"/>
      <c r="T1256" s="325" t="s">
        <v>428</v>
      </c>
      <c r="U1256" s="325"/>
      <c r="V1256" s="325"/>
      <c r="W1256" s="325"/>
      <c r="X1256" s="325"/>
      <c r="Y1256" s="325"/>
      <c r="Z1256" s="325"/>
      <c r="AA1256" s="325"/>
      <c r="AB1256" s="325"/>
      <c r="AC1256" s="325"/>
      <c r="AD1256" s="325"/>
      <c r="AE1256" s="70"/>
      <c r="AF1256" s="70"/>
      <c r="AK1256" s="171" t="b">
        <f>D1240=AN1274</f>
        <v>0</v>
      </c>
      <c r="AL1256" s="173"/>
      <c r="AM1256" s="171" t="b">
        <f>R1240=AN1274</f>
        <v>0</v>
      </c>
      <c r="AN1256" s="134"/>
      <c r="AO1256" s="134"/>
      <c r="AP1256" s="134"/>
      <c r="AQ1256" s="133"/>
    </row>
    <row r="1257" spans="1:43" ht="10" customHeight="1">
      <c r="A1257" s="70"/>
      <c r="B1257" s="112"/>
      <c r="C1257" s="113"/>
      <c r="D1257" s="111"/>
      <c r="E1257" s="70"/>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N1257" s="134"/>
      <c r="AO1257" s="134"/>
      <c r="AP1257" s="134"/>
      <c r="AQ1257" s="133"/>
    </row>
    <row r="1258" spans="1:43" ht="18.75" customHeight="1">
      <c r="A1258" s="70"/>
      <c r="B1258" s="296" t="s">
        <v>474</v>
      </c>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296"/>
      <c r="AF1258" s="70"/>
      <c r="AK1258" s="171" t="b">
        <f>D1242=AN1274</f>
        <v>0</v>
      </c>
      <c r="AL1258" s="173"/>
      <c r="AM1258" s="171" t="b">
        <f>R1242=AN1274</f>
        <v>0</v>
      </c>
      <c r="AN1258" s="178"/>
      <c r="AO1258" s="178"/>
      <c r="AP1258" s="210"/>
      <c r="AQ1258" s="133"/>
    </row>
    <row r="1259" spans="1:43" ht="10" customHeight="1">
      <c r="A1259" s="70"/>
      <c r="B1259" s="112"/>
      <c r="C1259" s="113"/>
      <c r="D1259" s="111"/>
      <c r="E1259" s="70"/>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N1259" s="134"/>
      <c r="AO1259" s="134"/>
      <c r="AP1259" s="134"/>
      <c r="AQ1259" s="133"/>
    </row>
    <row r="1260" spans="1:43" ht="23.5">
      <c r="A1260" s="70"/>
      <c r="B1260" s="265" t="s">
        <v>405</v>
      </c>
      <c r="C1260" s="266"/>
      <c r="D1260" s="111" t="s">
        <v>769</v>
      </c>
      <c r="E1260" s="70"/>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K1260" s="171"/>
      <c r="AL1260" s="173"/>
      <c r="AM1260" s="171"/>
      <c r="AN1260" s="178"/>
      <c r="AO1260" s="178"/>
      <c r="AP1260" s="157"/>
      <c r="AQ1260" s="133"/>
    </row>
    <row r="1261" spans="1:43" ht="23.5">
      <c r="A1261" s="70"/>
      <c r="B1261" s="265" t="s">
        <v>405</v>
      </c>
      <c r="C1261" s="266"/>
      <c r="D1261" s="111" t="s">
        <v>431</v>
      </c>
      <c r="E1261" s="70"/>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K1261" s="171" t="b">
        <f>D1244=AN1274</f>
        <v>0</v>
      </c>
      <c r="AL1261" s="173"/>
      <c r="AM1261" s="171" t="b">
        <f>R1244=AN1274</f>
        <v>0</v>
      </c>
      <c r="AN1261" s="178"/>
      <c r="AO1261" s="178"/>
      <c r="AP1261" s="157"/>
      <c r="AQ1261" s="133"/>
    </row>
    <row r="1262" spans="1:43" ht="23.5">
      <c r="A1262" s="70"/>
      <c r="B1262" s="265" t="s">
        <v>405</v>
      </c>
      <c r="C1262" s="266"/>
      <c r="D1262" s="111" t="s">
        <v>432</v>
      </c>
      <c r="E1262" s="70"/>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K1262" s="171"/>
      <c r="AL1262" s="173"/>
      <c r="AM1262" s="171"/>
      <c r="AN1262" s="178"/>
      <c r="AO1262" s="178"/>
      <c r="AP1262" s="157"/>
      <c r="AQ1262" s="133"/>
    </row>
    <row r="1263" spans="1:43" ht="45" customHeight="1">
      <c r="A1263" s="70"/>
      <c r="B1263" s="265"/>
      <c r="C1263" s="266"/>
      <c r="D1263" s="111"/>
      <c r="E1263" s="267" t="s">
        <v>433</v>
      </c>
      <c r="F1263" s="267"/>
      <c r="G1263" s="267"/>
      <c r="H1263" s="267"/>
      <c r="I1263" s="267"/>
      <c r="J1263" s="267"/>
      <c r="K1263" s="267"/>
      <c r="L1263" s="267"/>
      <c r="M1263" s="267"/>
      <c r="N1263" s="267"/>
      <c r="O1263" s="267"/>
      <c r="P1263" s="267"/>
      <c r="Q1263" s="267"/>
      <c r="R1263" s="267"/>
      <c r="S1263" s="267"/>
      <c r="T1263" s="267"/>
      <c r="U1263" s="267"/>
      <c r="V1263" s="267"/>
      <c r="W1263" s="267"/>
      <c r="X1263" s="267"/>
      <c r="Y1263" s="267"/>
      <c r="Z1263" s="267"/>
      <c r="AA1263" s="267"/>
      <c r="AB1263" s="267"/>
      <c r="AC1263" s="267"/>
      <c r="AD1263" s="267"/>
      <c r="AE1263" s="267"/>
      <c r="AF1263" s="70"/>
      <c r="AK1263" s="171" t="b">
        <f>D1246=AN1274</f>
        <v>0</v>
      </c>
      <c r="AL1263" s="173"/>
      <c r="AM1263" s="171" t="b">
        <f>R1246=AN1274</f>
        <v>0</v>
      </c>
      <c r="AN1263" s="178"/>
      <c r="AO1263" s="178"/>
      <c r="AP1263" s="157"/>
      <c r="AQ1263" s="133"/>
    </row>
    <row r="1264" spans="1:43" ht="23.5">
      <c r="A1264" s="70"/>
      <c r="B1264" s="265" t="s">
        <v>405</v>
      </c>
      <c r="C1264" s="266"/>
      <c r="D1264" s="111" t="s">
        <v>434</v>
      </c>
      <c r="E1264" s="70"/>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M1264" s="173"/>
      <c r="AN1264" s="134"/>
      <c r="AO1264" s="134"/>
      <c r="AP1264" s="134"/>
      <c r="AQ1264" s="133"/>
    </row>
    <row r="1265" spans="1:43" ht="10" customHeight="1">
      <c r="A1265" s="73"/>
      <c r="B1265" s="9"/>
      <c r="C1265" s="67"/>
      <c r="D1265" s="67"/>
      <c r="E1265" s="67"/>
      <c r="F1265" s="67"/>
      <c r="G1265" s="67"/>
      <c r="H1265" s="67"/>
      <c r="I1265" s="67"/>
      <c r="J1265" s="67"/>
      <c r="K1265" s="67"/>
      <c r="L1265" s="67"/>
      <c r="M1265" s="67"/>
      <c r="N1265" s="67"/>
      <c r="O1265" s="67"/>
      <c r="P1265" s="67"/>
      <c r="Q1265" s="67"/>
      <c r="R1265" s="67"/>
      <c r="S1265" s="67"/>
      <c r="T1265" s="67"/>
      <c r="U1265" s="67"/>
      <c r="V1265" s="67"/>
      <c r="W1265" s="67"/>
      <c r="X1265" s="67"/>
      <c r="Y1265" s="67"/>
      <c r="Z1265" s="67"/>
      <c r="AA1265" s="67"/>
      <c r="AB1265" s="67"/>
      <c r="AC1265" s="67"/>
      <c r="AD1265" s="67"/>
      <c r="AE1265" s="67"/>
      <c r="AF1265" s="70"/>
    </row>
    <row r="1266" spans="1:43" ht="20.149999999999999" customHeight="1">
      <c r="A1266" s="339">
        <f>A1205+1</f>
        <v>25</v>
      </c>
      <c r="B1266" s="339"/>
      <c r="C1266" s="93"/>
      <c r="D1266" s="93"/>
      <c r="E1266" s="93"/>
      <c r="F1266" s="93"/>
      <c r="G1266" s="93"/>
      <c r="H1266" s="93"/>
      <c r="I1266" s="93"/>
      <c r="J1266" s="93"/>
      <c r="K1266" s="93"/>
      <c r="L1266" s="93"/>
      <c r="M1266" s="93"/>
      <c r="N1266" s="93"/>
      <c r="O1266" s="93"/>
      <c r="P1266" s="93"/>
      <c r="Q1266" s="93"/>
      <c r="R1266" s="93"/>
      <c r="S1266" s="93"/>
      <c r="T1266" s="93"/>
      <c r="U1266" s="93"/>
      <c r="V1266" s="93"/>
      <c r="W1266" s="93"/>
      <c r="X1266" s="93"/>
      <c r="Y1266" s="93"/>
      <c r="Z1266" s="93"/>
      <c r="AA1266" s="93"/>
      <c r="AB1266" s="93"/>
      <c r="AC1266" s="93"/>
      <c r="AD1266" s="94"/>
      <c r="AE1266" s="7"/>
      <c r="AF1266" s="7"/>
    </row>
    <row r="1267" spans="1:43" ht="10" customHeight="1" thickBot="1">
      <c r="A1267" s="73"/>
      <c r="B1267" s="9"/>
      <c r="C1267" s="67"/>
      <c r="D1267" s="67"/>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c r="AA1267" s="67"/>
      <c r="AB1267" s="67"/>
      <c r="AC1267" s="67"/>
      <c r="AD1267" s="67"/>
      <c r="AE1267" s="67"/>
      <c r="AF1267" s="70"/>
    </row>
    <row r="1268" spans="1:43" ht="25" customHeight="1" thickBot="1">
      <c r="A1268" s="70"/>
      <c r="B1268" s="332" t="s">
        <v>12</v>
      </c>
      <c r="C1268" s="333"/>
      <c r="D1268" s="333"/>
      <c r="E1268" s="333"/>
      <c r="F1268" s="333"/>
      <c r="G1268" s="333"/>
      <c r="H1268" s="333"/>
      <c r="I1268" s="333"/>
      <c r="J1268" s="333"/>
      <c r="K1268" s="333"/>
      <c r="L1268" s="333"/>
      <c r="M1268" s="333"/>
      <c r="N1268" s="333"/>
      <c r="O1268" s="333"/>
      <c r="P1268" s="333"/>
      <c r="Q1268" s="333"/>
      <c r="R1268" s="333"/>
      <c r="S1268" s="333"/>
      <c r="T1268" s="333"/>
      <c r="U1268" s="333"/>
      <c r="V1268" s="333"/>
      <c r="W1268" s="333"/>
      <c r="X1268" s="333"/>
      <c r="Y1268" s="333"/>
      <c r="Z1268" s="333"/>
      <c r="AA1268" s="333"/>
      <c r="AB1268" s="333"/>
      <c r="AC1268" s="333"/>
      <c r="AD1268" s="333"/>
      <c r="AE1268" s="334"/>
      <c r="AF1268" s="70"/>
      <c r="AN1268" s="134"/>
      <c r="AO1268" s="134"/>
      <c r="AP1268" s="134"/>
      <c r="AQ1268" s="133"/>
    </row>
    <row r="1269" spans="1:43" s="170" customFormat="1" ht="10" customHeight="1" thickBot="1">
      <c r="A1269" s="99"/>
      <c r="B1269" s="100"/>
      <c r="C1269" s="100"/>
      <c r="D1269" s="99"/>
      <c r="E1269" s="99"/>
      <c r="F1269" s="99"/>
      <c r="G1269" s="99"/>
      <c r="H1269" s="99"/>
      <c r="I1269" s="99"/>
      <c r="J1269" s="99"/>
      <c r="K1269" s="99"/>
      <c r="L1269" s="99"/>
      <c r="M1269" s="99"/>
      <c r="N1269" s="99"/>
      <c r="O1269" s="99"/>
      <c r="P1269" s="99"/>
      <c r="Q1269" s="99"/>
      <c r="R1269" s="99"/>
      <c r="S1269" s="99"/>
      <c r="T1269" s="99"/>
      <c r="U1269" s="99"/>
      <c r="V1269" s="99"/>
      <c r="W1269" s="99"/>
      <c r="X1269" s="99"/>
      <c r="Y1269" s="99"/>
      <c r="Z1269" s="99"/>
      <c r="AA1269" s="99"/>
      <c r="AB1269" s="99"/>
      <c r="AC1269" s="99"/>
      <c r="AD1269" s="99"/>
      <c r="AE1269" s="99"/>
      <c r="AF1269" s="99"/>
      <c r="AG1269" s="166"/>
      <c r="AH1269" s="83"/>
      <c r="AI1269" s="83"/>
      <c r="AJ1269" s="167"/>
      <c r="AK1269" s="6"/>
      <c r="AL1269" s="6"/>
      <c r="AM1269" s="155"/>
      <c r="AN1269" s="156"/>
      <c r="AO1269" s="168"/>
      <c r="AP1269" s="168"/>
      <c r="AQ1269" s="169"/>
    </row>
    <row r="1270" spans="1:43" ht="18.5">
      <c r="A1270" s="70"/>
      <c r="B1270" s="180"/>
      <c r="C1270" s="181"/>
      <c r="D1270" s="181"/>
      <c r="E1270" s="181"/>
      <c r="F1270" s="273" t="s">
        <v>435</v>
      </c>
      <c r="G1270" s="274"/>
      <c r="H1270" s="274"/>
      <c r="I1270" s="274"/>
      <c r="J1270" s="275"/>
      <c r="K1270" s="279"/>
      <c r="L1270" s="280"/>
      <c r="M1270" s="280"/>
      <c r="N1270" s="280"/>
      <c r="O1270" s="280"/>
      <c r="P1270" s="280"/>
      <c r="Q1270" s="280"/>
      <c r="R1270" s="280"/>
      <c r="S1270" s="280"/>
      <c r="T1270" s="280"/>
      <c r="U1270" s="281"/>
      <c r="V1270" s="182"/>
      <c r="W1270" s="182"/>
      <c r="X1270" s="182"/>
      <c r="Y1270" s="183"/>
      <c r="Z1270" s="64"/>
      <c r="AA1270" s="298" t="s">
        <v>478</v>
      </c>
      <c r="AB1270" s="299"/>
      <c r="AC1270" s="299"/>
      <c r="AD1270" s="299"/>
      <c r="AE1270" s="300"/>
      <c r="AF1270" s="64"/>
      <c r="AJ1270" s="154"/>
      <c r="AK1270" s="171"/>
      <c r="AL1270" s="173"/>
      <c r="AM1270" s="171"/>
      <c r="AN1270" s="134"/>
      <c r="AO1270" s="134"/>
      <c r="AP1270" s="134"/>
      <c r="AQ1270" s="133"/>
    </row>
    <row r="1271" spans="1:43" ht="19" thickBot="1">
      <c r="A1271" s="70"/>
      <c r="B1271" s="184"/>
      <c r="C1271" s="185"/>
      <c r="D1271" s="185"/>
      <c r="E1271" s="185"/>
      <c r="F1271" s="276"/>
      <c r="G1271" s="277"/>
      <c r="H1271" s="277"/>
      <c r="I1271" s="277"/>
      <c r="J1271" s="278"/>
      <c r="K1271" s="282"/>
      <c r="L1271" s="283"/>
      <c r="M1271" s="283"/>
      <c r="N1271" s="283"/>
      <c r="O1271" s="283"/>
      <c r="P1271" s="283"/>
      <c r="Q1271" s="283"/>
      <c r="R1271" s="283"/>
      <c r="S1271" s="283"/>
      <c r="T1271" s="283"/>
      <c r="U1271" s="284"/>
      <c r="V1271" s="186"/>
      <c r="W1271" s="186"/>
      <c r="X1271" s="186"/>
      <c r="Y1271" s="187"/>
      <c r="Z1271" s="64"/>
      <c r="AA1271" s="301"/>
      <c r="AB1271" s="302"/>
      <c r="AC1271" s="302"/>
      <c r="AD1271" s="302"/>
      <c r="AE1271" s="303"/>
      <c r="AF1271" s="64"/>
      <c r="AJ1271" s="154"/>
      <c r="AK1271" s="171"/>
      <c r="AL1271" s="173"/>
      <c r="AM1271" s="171"/>
      <c r="AN1271" s="157"/>
      <c r="AO1271" s="157"/>
      <c r="AP1271" s="157"/>
      <c r="AQ1271" s="133"/>
    </row>
    <row r="1272" spans="1:43">
      <c r="A1272" s="70"/>
      <c r="B1272" s="201"/>
      <c r="C1272" s="202"/>
      <c r="D1272" s="202"/>
      <c r="E1272" s="202"/>
      <c r="F1272" s="202"/>
      <c r="G1272" s="202"/>
      <c r="H1272" s="202"/>
      <c r="I1272" s="202"/>
      <c r="J1272" s="202"/>
      <c r="K1272" s="203"/>
      <c r="L1272" s="203"/>
      <c r="M1272" s="203"/>
      <c r="N1272" s="203"/>
      <c r="O1272" s="203"/>
      <c r="P1272" s="203"/>
      <c r="Q1272" s="203"/>
      <c r="R1272" s="203"/>
      <c r="S1272" s="203"/>
      <c r="T1272" s="203"/>
      <c r="U1272" s="203"/>
      <c r="V1272" s="202"/>
      <c r="W1272" s="202"/>
      <c r="X1272" s="202"/>
      <c r="Y1272" s="204"/>
      <c r="Z1272" s="64"/>
      <c r="AA1272" s="301"/>
      <c r="AB1272" s="302"/>
      <c r="AC1272" s="302"/>
      <c r="AD1272" s="302"/>
      <c r="AE1272" s="303"/>
      <c r="AF1272" s="64"/>
      <c r="AJ1272" s="154"/>
      <c r="AK1272" s="321" t="s">
        <v>436</v>
      </c>
      <c r="AL1272" s="322" t="s">
        <v>437</v>
      </c>
      <c r="AM1272" s="323" t="s">
        <v>438</v>
      </c>
      <c r="AN1272" s="157"/>
      <c r="AO1272" s="157"/>
      <c r="AP1272" s="157"/>
      <c r="AQ1272" s="133"/>
    </row>
    <row r="1273" spans="1:43" ht="16" thickBot="1">
      <c r="A1273" s="70"/>
      <c r="B1273" s="201"/>
      <c r="C1273" s="202"/>
      <c r="D1273" s="202"/>
      <c r="E1273" s="202"/>
      <c r="F1273" s="202"/>
      <c r="G1273" s="202"/>
      <c r="H1273" s="202"/>
      <c r="I1273" s="202"/>
      <c r="J1273" s="202"/>
      <c r="K1273" s="202"/>
      <c r="L1273" s="202"/>
      <c r="M1273" s="202"/>
      <c r="N1273" s="202"/>
      <c r="O1273" s="202"/>
      <c r="P1273" s="202"/>
      <c r="Q1273" s="202"/>
      <c r="R1273" s="202"/>
      <c r="S1273" s="202"/>
      <c r="T1273" s="202"/>
      <c r="U1273" s="202"/>
      <c r="V1273" s="202"/>
      <c r="W1273" s="202"/>
      <c r="X1273" s="202"/>
      <c r="Y1273" s="204"/>
      <c r="Z1273" s="188"/>
      <c r="AA1273" s="314">
        <v>1</v>
      </c>
      <c r="AB1273" s="316" t="e">
        <f>IF(AK1254=TRUE,N1238&amp;"Mbps",VLOOKUP(D1238,ProductCode,2,FALSE))</f>
        <v>#N/A</v>
      </c>
      <c r="AC1273" s="316"/>
      <c r="AD1273" s="316"/>
      <c r="AE1273" s="317"/>
      <c r="AF1273" s="64"/>
      <c r="AJ1273" s="154"/>
      <c r="AK1273" s="321"/>
      <c r="AL1273" s="322"/>
      <c r="AM1273" s="323"/>
      <c r="AN1273" s="6" t="s">
        <v>439</v>
      </c>
      <c r="AO1273" s="6" t="s">
        <v>440</v>
      </c>
      <c r="AP1273" s="157"/>
      <c r="AQ1273" s="133"/>
    </row>
    <row r="1274" spans="1:43" ht="16" thickBot="1">
      <c r="A1274" s="70"/>
      <c r="B1274" s="201"/>
      <c r="C1274" s="202"/>
      <c r="D1274" s="202"/>
      <c r="E1274" s="202"/>
      <c r="F1274" s="202"/>
      <c r="G1274" s="202"/>
      <c r="H1274" s="202"/>
      <c r="I1274" s="205"/>
      <c r="J1274" s="205"/>
      <c r="K1274" s="205"/>
      <c r="L1274" s="205"/>
      <c r="M1274" s="205"/>
      <c r="N1274" s="205"/>
      <c r="O1274" s="205"/>
      <c r="P1274" s="205"/>
      <c r="Q1274" s="205"/>
      <c r="R1274" s="205"/>
      <c r="S1274" s="205"/>
      <c r="T1274" s="205"/>
      <c r="U1274" s="205"/>
      <c r="V1274" s="205"/>
      <c r="W1274" s="205"/>
      <c r="X1274" s="205"/>
      <c r="Y1274" s="204"/>
      <c r="Z1274" s="188"/>
      <c r="AA1274" s="315"/>
      <c r="AB1274" s="318"/>
      <c r="AC1274" s="318"/>
      <c r="AD1274" s="318"/>
      <c r="AE1274" s="319"/>
      <c r="AF1274" s="64"/>
      <c r="AJ1274" s="154"/>
      <c r="AK1274" s="312" t="b">
        <f>NOT(ISBLANK(D1238))</f>
        <v>0</v>
      </c>
      <c r="AL1274" s="313">
        <f>COUNTIF($B$1272:$Y$1299,AA1273)</f>
        <v>0</v>
      </c>
      <c r="AM1274" s="313" t="str">
        <f>IF(AND(AL1274&lt;1,AK1274=TRUE),"Missing","Present")</f>
        <v>Present</v>
      </c>
      <c r="AN1274" s="6" t="s">
        <v>441</v>
      </c>
      <c r="AP1274" s="157"/>
      <c r="AQ1274" s="133"/>
    </row>
    <row r="1275" spans="1:43" ht="16" thickBot="1">
      <c r="A1275" s="70"/>
      <c r="B1275" s="201"/>
      <c r="C1275" s="202"/>
      <c r="D1275" s="202"/>
      <c r="E1275" s="202"/>
      <c r="F1275" s="202"/>
      <c r="G1275" s="202"/>
      <c r="H1275" s="202"/>
      <c r="I1275" s="205"/>
      <c r="J1275" s="205"/>
      <c r="K1275" s="205"/>
      <c r="L1275" s="205"/>
      <c r="M1275" s="205"/>
      <c r="N1275" s="205"/>
      <c r="O1275" s="205"/>
      <c r="P1275" s="205"/>
      <c r="Q1275" s="205"/>
      <c r="R1275" s="205"/>
      <c r="S1275" s="205"/>
      <c r="T1275" s="205"/>
      <c r="U1275" s="205"/>
      <c r="V1275" s="205"/>
      <c r="W1275" s="205"/>
      <c r="X1275" s="205"/>
      <c r="Y1275" s="204"/>
      <c r="Z1275" s="188"/>
      <c r="AA1275" s="314">
        <v>2</v>
      </c>
      <c r="AB1275" s="316" t="e">
        <f>IF(AM1254=TRUE,AB1238&amp;"Mbps",VLOOKUP(R1238,ProductCode,2,FALSE))</f>
        <v>#N/A</v>
      </c>
      <c r="AC1275" s="316"/>
      <c r="AD1275" s="316"/>
      <c r="AE1275" s="317"/>
      <c r="AF1275" s="64"/>
      <c r="AJ1275" s="320" t="b">
        <f>AND(NOT(ISBLANK(D1238)),ISERROR(AB1273))</f>
        <v>0</v>
      </c>
      <c r="AK1275" s="312"/>
      <c r="AL1275" s="313"/>
      <c r="AM1275" s="313"/>
      <c r="AN1275" s="6" t="s">
        <v>442</v>
      </c>
      <c r="AO1275" s="6" t="s">
        <v>443</v>
      </c>
      <c r="AP1275" s="157"/>
      <c r="AQ1275" s="133"/>
    </row>
    <row r="1276" spans="1:43" ht="16.5" customHeight="1" thickBot="1">
      <c r="A1276" s="70"/>
      <c r="B1276" s="201"/>
      <c r="C1276" s="202"/>
      <c r="D1276" s="202"/>
      <c r="E1276" s="202"/>
      <c r="F1276" s="205"/>
      <c r="G1276" s="205"/>
      <c r="H1276" s="205"/>
      <c r="I1276" s="205"/>
      <c r="J1276" s="205"/>
      <c r="K1276" s="205"/>
      <c r="L1276" s="205"/>
      <c r="M1276" s="205"/>
      <c r="N1276" s="205"/>
      <c r="O1276" s="205"/>
      <c r="P1276" s="205"/>
      <c r="Q1276" s="205"/>
      <c r="R1276" s="205"/>
      <c r="S1276" s="205"/>
      <c r="T1276" s="205"/>
      <c r="U1276" s="205"/>
      <c r="V1276" s="205"/>
      <c r="W1276" s="205"/>
      <c r="X1276" s="205"/>
      <c r="Y1276" s="204"/>
      <c r="Z1276" s="188"/>
      <c r="AA1276" s="315"/>
      <c r="AB1276" s="318"/>
      <c r="AC1276" s="318"/>
      <c r="AD1276" s="318"/>
      <c r="AE1276" s="319"/>
      <c r="AF1276" s="64"/>
      <c r="AJ1276" s="320"/>
      <c r="AK1276" s="312" t="b">
        <f>NOT(ISBLANK(R1238))</f>
        <v>0</v>
      </c>
      <c r="AL1276" s="313">
        <f>COUNTIF($B$1272:$Y$1299,AA1275)</f>
        <v>0</v>
      </c>
      <c r="AM1276" s="313" t="str">
        <f>IF(AND(AL1276&lt;1,AK1276=TRUE),"Missing","Present")</f>
        <v>Present</v>
      </c>
      <c r="AN1276" s="6" t="s">
        <v>444</v>
      </c>
      <c r="AO1276" s="6" t="s">
        <v>445</v>
      </c>
      <c r="AP1276" s="157"/>
      <c r="AQ1276" s="133"/>
    </row>
    <row r="1277" spans="1:43" ht="16.5" customHeight="1" thickBot="1">
      <c r="A1277" s="70"/>
      <c r="B1277" s="201"/>
      <c r="C1277" s="202"/>
      <c r="D1277" s="202"/>
      <c r="E1277" s="202"/>
      <c r="F1277" s="205"/>
      <c r="G1277" s="205"/>
      <c r="H1277" s="205"/>
      <c r="I1277" s="205"/>
      <c r="J1277" s="205"/>
      <c r="K1277" s="205"/>
      <c r="L1277" s="205"/>
      <c r="M1277" s="205"/>
      <c r="N1277" s="205"/>
      <c r="O1277" s="205"/>
      <c r="P1277" s="205"/>
      <c r="Q1277" s="205"/>
      <c r="R1277" s="205"/>
      <c r="S1277" s="205"/>
      <c r="T1277" s="205"/>
      <c r="U1277" s="205"/>
      <c r="V1277" s="205"/>
      <c r="W1277" s="205"/>
      <c r="X1277" s="205"/>
      <c r="Y1277" s="204"/>
      <c r="Z1277" s="188"/>
      <c r="AA1277" s="314">
        <v>3</v>
      </c>
      <c r="AB1277" s="316" t="e">
        <f>IF(AK1256=TRUE,N1240&amp;"Mbps",VLOOKUP(D1240,ProductCode,2,FALSE))</f>
        <v>#N/A</v>
      </c>
      <c r="AC1277" s="316"/>
      <c r="AD1277" s="316"/>
      <c r="AE1277" s="317"/>
      <c r="AF1277" s="64"/>
      <c r="AJ1277" s="320" t="b">
        <f>AND(NOT(ISBLANK(R1238)),ISERROR(AB1275))</f>
        <v>0</v>
      </c>
      <c r="AK1277" s="312"/>
      <c r="AL1277" s="313"/>
      <c r="AM1277" s="313"/>
      <c r="AN1277" s="6" t="s">
        <v>446</v>
      </c>
      <c r="AO1277" s="6" t="s">
        <v>447</v>
      </c>
      <c r="AP1277" s="157"/>
      <c r="AQ1277" s="133"/>
    </row>
    <row r="1278" spans="1:43" ht="16.5" customHeight="1" thickBot="1">
      <c r="A1278" s="70"/>
      <c r="B1278" s="201"/>
      <c r="C1278" s="202"/>
      <c r="D1278" s="202"/>
      <c r="E1278" s="202"/>
      <c r="F1278" s="205"/>
      <c r="G1278" s="205"/>
      <c r="H1278" s="205"/>
      <c r="I1278" s="205"/>
      <c r="J1278" s="205"/>
      <c r="K1278" s="205"/>
      <c r="L1278" s="205"/>
      <c r="M1278" s="205"/>
      <c r="N1278" s="205"/>
      <c r="O1278" s="205"/>
      <c r="P1278" s="205"/>
      <c r="Q1278" s="205"/>
      <c r="R1278" s="205"/>
      <c r="S1278" s="205"/>
      <c r="T1278" s="205"/>
      <c r="U1278" s="205"/>
      <c r="V1278" s="205"/>
      <c r="W1278" s="205"/>
      <c r="X1278" s="205"/>
      <c r="Y1278" s="204"/>
      <c r="Z1278" s="188"/>
      <c r="AA1278" s="315"/>
      <c r="AB1278" s="318"/>
      <c r="AC1278" s="318"/>
      <c r="AD1278" s="318"/>
      <c r="AE1278" s="319"/>
      <c r="AF1278" s="64"/>
      <c r="AJ1278" s="320"/>
      <c r="AK1278" s="312" t="b">
        <f>NOT(ISBLANK(D1240))</f>
        <v>0</v>
      </c>
      <c r="AL1278" s="313">
        <f>COUNTIF($B$1272:$Y$1299,AA1277)</f>
        <v>0</v>
      </c>
      <c r="AM1278" s="313" t="str">
        <f>IF(AND(AL1278&lt;1,AK1278=TRUE),"Missing","Present")</f>
        <v>Present</v>
      </c>
      <c r="AN1278" s="6" t="s">
        <v>448</v>
      </c>
      <c r="AO1278" s="6" t="s">
        <v>449</v>
      </c>
      <c r="AP1278" s="157"/>
      <c r="AQ1278" s="133"/>
    </row>
    <row r="1279" spans="1:43" ht="16.5" customHeight="1" thickBot="1">
      <c r="A1279" s="70"/>
      <c r="B1279" s="201"/>
      <c r="C1279" s="202"/>
      <c r="D1279" s="202"/>
      <c r="E1279" s="202"/>
      <c r="F1279" s="205"/>
      <c r="G1279" s="205"/>
      <c r="H1279" s="205"/>
      <c r="I1279" s="205"/>
      <c r="J1279" s="205"/>
      <c r="K1279" s="205"/>
      <c r="L1279" s="205"/>
      <c r="M1279" s="205"/>
      <c r="N1279" s="205"/>
      <c r="O1279" s="205"/>
      <c r="P1279" s="205"/>
      <c r="Q1279" s="205"/>
      <c r="R1279" s="205"/>
      <c r="S1279" s="205"/>
      <c r="T1279" s="205"/>
      <c r="U1279" s="205"/>
      <c r="V1279" s="205"/>
      <c r="W1279" s="205"/>
      <c r="X1279" s="205"/>
      <c r="Y1279" s="204"/>
      <c r="Z1279" s="188"/>
      <c r="AA1279" s="314">
        <v>4</v>
      </c>
      <c r="AB1279" s="316" t="e">
        <f>IF(AM1256=TRUE,AB1240&amp;"Mbps",VLOOKUP(R1240,ProductCode,2,FALSE))</f>
        <v>#N/A</v>
      </c>
      <c r="AC1279" s="316"/>
      <c r="AD1279" s="316"/>
      <c r="AE1279" s="317"/>
      <c r="AF1279" s="64"/>
      <c r="AJ1279" s="320" t="b">
        <f>AND(NOT(ISBLANK(D1240)),ISERROR(AB1277))</f>
        <v>0</v>
      </c>
      <c r="AK1279" s="312"/>
      <c r="AL1279" s="313"/>
      <c r="AM1279" s="313"/>
      <c r="AN1279" s="6" t="s">
        <v>450</v>
      </c>
      <c r="AO1279" s="6" t="s">
        <v>451</v>
      </c>
      <c r="AP1279" s="157"/>
      <c r="AQ1279" s="133"/>
    </row>
    <row r="1280" spans="1:43" ht="16.5" customHeight="1" thickBot="1">
      <c r="A1280" s="70"/>
      <c r="B1280" s="201"/>
      <c r="C1280" s="202"/>
      <c r="D1280" s="202"/>
      <c r="E1280" s="202"/>
      <c r="F1280" s="205"/>
      <c r="G1280" s="205"/>
      <c r="H1280" s="205"/>
      <c r="I1280" s="205"/>
      <c r="J1280" s="205"/>
      <c r="K1280" s="205"/>
      <c r="L1280" s="205"/>
      <c r="M1280" s="205"/>
      <c r="N1280" s="205"/>
      <c r="O1280" s="205"/>
      <c r="P1280" s="205"/>
      <c r="Q1280" s="205"/>
      <c r="R1280" s="205"/>
      <c r="S1280" s="205"/>
      <c r="T1280" s="205"/>
      <c r="U1280" s="205"/>
      <c r="V1280" s="205"/>
      <c r="W1280" s="205"/>
      <c r="X1280" s="205"/>
      <c r="Y1280" s="204"/>
      <c r="Z1280" s="188"/>
      <c r="AA1280" s="315"/>
      <c r="AB1280" s="318"/>
      <c r="AC1280" s="318"/>
      <c r="AD1280" s="318"/>
      <c r="AE1280" s="319"/>
      <c r="AF1280" s="64"/>
      <c r="AJ1280" s="320"/>
      <c r="AK1280" s="312" t="b">
        <f>NOT(ISBLANK(R1240))</f>
        <v>0</v>
      </c>
      <c r="AL1280" s="313">
        <f>COUNTIF($B$1272:$Y$1299,AA1279)</f>
        <v>0</v>
      </c>
      <c r="AM1280" s="313" t="str">
        <f>IF(AND(AL1280&lt;1,AK1280=TRUE),"Missing","Present")</f>
        <v>Present</v>
      </c>
      <c r="AN1280" s="6" t="s">
        <v>452</v>
      </c>
      <c r="AO1280" s="6" t="s">
        <v>85</v>
      </c>
      <c r="AP1280" s="157"/>
      <c r="AQ1280" s="133"/>
    </row>
    <row r="1281" spans="1:43" ht="16.5" customHeight="1" thickBot="1">
      <c r="A1281" s="70"/>
      <c r="B1281" s="201"/>
      <c r="C1281" s="202"/>
      <c r="D1281" s="202"/>
      <c r="E1281" s="202"/>
      <c r="F1281" s="205"/>
      <c r="G1281" s="205"/>
      <c r="H1281" s="205"/>
      <c r="I1281" s="205"/>
      <c r="J1281" s="205"/>
      <c r="K1281" s="205"/>
      <c r="L1281" s="205"/>
      <c r="M1281" s="205"/>
      <c r="N1281" s="205"/>
      <c r="O1281" s="205"/>
      <c r="P1281" s="205"/>
      <c r="Q1281" s="205"/>
      <c r="R1281" s="205"/>
      <c r="S1281" s="205"/>
      <c r="T1281" s="205"/>
      <c r="U1281" s="205"/>
      <c r="V1281" s="205"/>
      <c r="W1281" s="205"/>
      <c r="X1281" s="205"/>
      <c r="Y1281" s="204"/>
      <c r="Z1281" s="188"/>
      <c r="AA1281" s="314">
        <v>5</v>
      </c>
      <c r="AB1281" s="316" t="e">
        <f>IF(AK1258=TRUE,N1242&amp;"Mbps",VLOOKUP(D1242,ProductCode,2,FALSE))</f>
        <v>#N/A</v>
      </c>
      <c r="AC1281" s="316"/>
      <c r="AD1281" s="316"/>
      <c r="AE1281" s="317"/>
      <c r="AF1281" s="64"/>
      <c r="AJ1281" s="320" t="b">
        <f>AND(NOT(ISBLANK(R1240)),ISERROR(AB1279))</f>
        <v>0</v>
      </c>
      <c r="AK1281" s="312"/>
      <c r="AL1281" s="313"/>
      <c r="AM1281" s="313"/>
      <c r="AN1281" s="6" t="s">
        <v>453</v>
      </c>
      <c r="AO1281" s="6" t="s">
        <v>453</v>
      </c>
      <c r="AP1281" s="157"/>
      <c r="AQ1281" s="133"/>
    </row>
    <row r="1282" spans="1:43" ht="16.5" customHeight="1" thickBot="1">
      <c r="A1282" s="70"/>
      <c r="B1282" s="201"/>
      <c r="C1282" s="202"/>
      <c r="D1282" s="202"/>
      <c r="E1282" s="202"/>
      <c r="F1282" s="205"/>
      <c r="G1282" s="205"/>
      <c r="H1282" s="205"/>
      <c r="I1282" s="205"/>
      <c r="J1282" s="205"/>
      <c r="K1282" s="205"/>
      <c r="L1282" s="205"/>
      <c r="M1282" s="205"/>
      <c r="N1282" s="205"/>
      <c r="O1282" s="205"/>
      <c r="P1282" s="205"/>
      <c r="Q1282" s="205"/>
      <c r="R1282" s="205"/>
      <c r="S1282" s="205"/>
      <c r="T1282" s="205"/>
      <c r="U1282" s="205"/>
      <c r="V1282" s="205"/>
      <c r="W1282" s="205"/>
      <c r="X1282" s="205"/>
      <c r="Y1282" s="204"/>
      <c r="Z1282" s="188"/>
      <c r="AA1282" s="315"/>
      <c r="AB1282" s="318"/>
      <c r="AC1282" s="318"/>
      <c r="AD1282" s="318"/>
      <c r="AE1282" s="319"/>
      <c r="AF1282" s="64"/>
      <c r="AJ1282" s="320"/>
      <c r="AK1282" s="312" t="b">
        <f>NOT(ISBLANK(D1242))</f>
        <v>0</v>
      </c>
      <c r="AL1282" s="313">
        <f>COUNTIF($B$1272:$Y$1299,AA1281)</f>
        <v>0</v>
      </c>
      <c r="AM1282" s="313" t="str">
        <f>IF(AND(AL1282&lt;1,AK1282=TRUE),"Missing","Present")</f>
        <v>Present</v>
      </c>
      <c r="AN1282" s="6" t="s">
        <v>454</v>
      </c>
      <c r="AO1282" s="6" t="s">
        <v>455</v>
      </c>
      <c r="AP1282" s="157"/>
      <c r="AQ1282" s="133"/>
    </row>
    <row r="1283" spans="1:43" ht="16.5" customHeight="1" thickBot="1">
      <c r="A1283" s="70"/>
      <c r="B1283" s="201"/>
      <c r="C1283" s="202"/>
      <c r="D1283" s="202"/>
      <c r="E1283" s="202"/>
      <c r="F1283" s="205"/>
      <c r="G1283" s="205"/>
      <c r="H1283" s="205"/>
      <c r="I1283" s="205"/>
      <c r="J1283" s="205"/>
      <c r="K1283" s="205"/>
      <c r="L1283" s="205"/>
      <c r="M1283" s="205"/>
      <c r="N1283" s="205"/>
      <c r="O1283" s="205"/>
      <c r="P1283" s="205"/>
      <c r="Q1283" s="205"/>
      <c r="R1283" s="205"/>
      <c r="S1283" s="205"/>
      <c r="T1283" s="205"/>
      <c r="U1283" s="205"/>
      <c r="V1283" s="205"/>
      <c r="W1283" s="205"/>
      <c r="X1283" s="205"/>
      <c r="Y1283" s="204"/>
      <c r="Z1283" s="188"/>
      <c r="AA1283" s="314">
        <v>6</v>
      </c>
      <c r="AB1283" s="316" t="e">
        <f>IF(AM1261=TRUE,AB1242&amp;"Mbps",VLOOKUP(R1242,ProductCode,2,FALSE))</f>
        <v>#N/A</v>
      </c>
      <c r="AC1283" s="316"/>
      <c r="AD1283" s="316"/>
      <c r="AE1283" s="317"/>
      <c r="AF1283" s="64"/>
      <c r="AJ1283" s="320" t="b">
        <f>AND(NOT(ISBLANK(D1242)),ISERROR(AB1281))</f>
        <v>0</v>
      </c>
      <c r="AK1283" s="312"/>
      <c r="AL1283" s="313"/>
      <c r="AM1283" s="313"/>
      <c r="AN1283" s="6" t="s">
        <v>456</v>
      </c>
      <c r="AO1283" s="6" t="s">
        <v>457</v>
      </c>
      <c r="AP1283" s="157"/>
      <c r="AQ1283" s="133"/>
    </row>
    <row r="1284" spans="1:43" ht="16.5" customHeight="1" thickBot="1">
      <c r="A1284" s="70"/>
      <c r="B1284" s="201"/>
      <c r="C1284" s="202"/>
      <c r="D1284" s="202"/>
      <c r="E1284" s="202"/>
      <c r="F1284" s="205"/>
      <c r="G1284" s="205"/>
      <c r="H1284" s="205"/>
      <c r="I1284" s="205"/>
      <c r="J1284" s="205"/>
      <c r="K1284" s="205"/>
      <c r="L1284" s="205"/>
      <c r="M1284" s="205"/>
      <c r="N1284" s="205"/>
      <c r="O1284" s="205"/>
      <c r="P1284" s="205"/>
      <c r="Q1284" s="205"/>
      <c r="R1284" s="205"/>
      <c r="S1284" s="205"/>
      <c r="T1284" s="205"/>
      <c r="U1284" s="205"/>
      <c r="V1284" s="205"/>
      <c r="W1284" s="205"/>
      <c r="X1284" s="205"/>
      <c r="Y1284" s="204"/>
      <c r="Z1284" s="188"/>
      <c r="AA1284" s="315"/>
      <c r="AB1284" s="318"/>
      <c r="AC1284" s="318"/>
      <c r="AD1284" s="318"/>
      <c r="AE1284" s="319"/>
      <c r="AF1284" s="64"/>
      <c r="AJ1284" s="320"/>
      <c r="AK1284" s="312" t="b">
        <f>NOT(ISBLANK(R1242))</f>
        <v>0</v>
      </c>
      <c r="AL1284" s="313">
        <f>COUNTIF($B$1272:$Y$1299,AA1283)</f>
        <v>0</v>
      </c>
      <c r="AM1284" s="313" t="str">
        <f>IF(AND(AL1284&lt;1,AK1284=TRUE),"Missing","Present")</f>
        <v>Present</v>
      </c>
      <c r="AN1284" s="6" t="s">
        <v>458</v>
      </c>
      <c r="AO1284" s="6" t="s">
        <v>459</v>
      </c>
      <c r="AP1284" s="157"/>
      <c r="AQ1284" s="133"/>
    </row>
    <row r="1285" spans="1:43" ht="16.5" customHeight="1" thickBot="1">
      <c r="A1285" s="70"/>
      <c r="B1285" s="201"/>
      <c r="C1285" s="202"/>
      <c r="D1285" s="202"/>
      <c r="E1285" s="202"/>
      <c r="F1285" s="205"/>
      <c r="G1285" s="205"/>
      <c r="H1285" s="205"/>
      <c r="I1285" s="205"/>
      <c r="J1285" s="205"/>
      <c r="K1285" s="205"/>
      <c r="L1285" s="205"/>
      <c r="M1285" s="205"/>
      <c r="N1285" s="205"/>
      <c r="O1285" s="205"/>
      <c r="P1285" s="205"/>
      <c r="Q1285" s="205"/>
      <c r="R1285" s="205"/>
      <c r="S1285" s="205"/>
      <c r="T1285" s="205"/>
      <c r="U1285" s="205"/>
      <c r="V1285" s="205"/>
      <c r="W1285" s="205"/>
      <c r="X1285" s="205"/>
      <c r="Y1285" s="204"/>
      <c r="Z1285" s="188"/>
      <c r="AA1285" s="314">
        <v>7</v>
      </c>
      <c r="AB1285" s="316" t="e">
        <f>IF(AK1261=TRUE,N1244&amp;"Mbps",VLOOKUP(D1244,ProductCode,2,FALSE))</f>
        <v>#N/A</v>
      </c>
      <c r="AC1285" s="316"/>
      <c r="AD1285" s="316"/>
      <c r="AE1285" s="317"/>
      <c r="AF1285" s="64"/>
      <c r="AJ1285" s="320" t="b">
        <f>AND(NOT(ISBLANK(R1242)),ISERROR(AB1283))</f>
        <v>0</v>
      </c>
      <c r="AK1285" s="312"/>
      <c r="AL1285" s="313"/>
      <c r="AM1285" s="313"/>
      <c r="AN1285" s="6" t="s">
        <v>460</v>
      </c>
      <c r="AO1285" s="6" t="s">
        <v>461</v>
      </c>
      <c r="AP1285" s="157"/>
      <c r="AQ1285" s="133"/>
    </row>
    <row r="1286" spans="1:43" ht="16.5" customHeight="1" thickBot="1">
      <c r="A1286" s="70"/>
      <c r="B1286" s="201"/>
      <c r="C1286" s="202"/>
      <c r="D1286" s="202"/>
      <c r="E1286" s="202"/>
      <c r="F1286" s="205"/>
      <c r="G1286" s="205"/>
      <c r="H1286" s="205"/>
      <c r="I1286" s="205"/>
      <c r="J1286" s="205"/>
      <c r="K1286" s="205"/>
      <c r="L1286" s="205"/>
      <c r="M1286" s="205"/>
      <c r="N1286" s="205"/>
      <c r="O1286" s="205"/>
      <c r="P1286" s="205"/>
      <c r="Q1286" s="205"/>
      <c r="R1286" s="205"/>
      <c r="S1286" s="205"/>
      <c r="T1286" s="205"/>
      <c r="U1286" s="205"/>
      <c r="V1286" s="205"/>
      <c r="W1286" s="205"/>
      <c r="X1286" s="205"/>
      <c r="Y1286" s="204"/>
      <c r="Z1286" s="188"/>
      <c r="AA1286" s="315"/>
      <c r="AB1286" s="318"/>
      <c r="AC1286" s="318"/>
      <c r="AD1286" s="318"/>
      <c r="AE1286" s="319"/>
      <c r="AF1286" s="64"/>
      <c r="AJ1286" s="320"/>
      <c r="AK1286" s="312" t="b">
        <f>NOT(ISBLANK(D1244))</f>
        <v>0</v>
      </c>
      <c r="AL1286" s="313">
        <f>COUNTIF($B$1272:$Y$1299,AA1285)</f>
        <v>0</v>
      </c>
      <c r="AM1286" s="313" t="str">
        <f>IF(AND(AL1286&lt;1,AK1286=TRUE),"Missing","Present")</f>
        <v>Present</v>
      </c>
      <c r="AN1286" s="6" t="s">
        <v>462</v>
      </c>
      <c r="AO1286" s="6" t="s">
        <v>463</v>
      </c>
      <c r="AP1286" s="157"/>
      <c r="AQ1286" s="133"/>
    </row>
    <row r="1287" spans="1:43" ht="16.5" customHeight="1" thickBot="1">
      <c r="A1287" s="70"/>
      <c r="B1287" s="201"/>
      <c r="C1287" s="202"/>
      <c r="D1287" s="202"/>
      <c r="E1287" s="202"/>
      <c r="F1287" s="205"/>
      <c r="G1287" s="205"/>
      <c r="H1287" s="205"/>
      <c r="I1287" s="205"/>
      <c r="J1287" s="205"/>
      <c r="K1287" s="205"/>
      <c r="L1287" s="205"/>
      <c r="M1287" s="205"/>
      <c r="N1287" s="205"/>
      <c r="O1287" s="205"/>
      <c r="P1287" s="205"/>
      <c r="Q1287" s="205"/>
      <c r="R1287" s="205"/>
      <c r="S1287" s="205"/>
      <c r="T1287" s="205"/>
      <c r="U1287" s="205"/>
      <c r="V1287" s="205"/>
      <c r="W1287" s="205"/>
      <c r="X1287" s="205"/>
      <c r="Y1287" s="204"/>
      <c r="Z1287" s="188"/>
      <c r="AA1287" s="314">
        <v>8</v>
      </c>
      <c r="AB1287" s="316" t="e">
        <f>IF(AM1261=TRUE,AB1244&amp;"Mbps",VLOOKUP(R1244,ProductCode,2,FALSE))</f>
        <v>#N/A</v>
      </c>
      <c r="AC1287" s="316"/>
      <c r="AD1287" s="316"/>
      <c r="AE1287" s="317"/>
      <c r="AF1287" s="64"/>
      <c r="AJ1287" s="320" t="b">
        <f>AND(NOT(ISBLANK(D1244)),ISERROR(AB1285))</f>
        <v>0</v>
      </c>
      <c r="AK1287" s="312"/>
      <c r="AL1287" s="313"/>
      <c r="AM1287" s="313"/>
      <c r="AN1287" s="6" t="s">
        <v>134</v>
      </c>
      <c r="AO1287" s="6" t="s">
        <v>464</v>
      </c>
      <c r="AP1287" s="157"/>
      <c r="AQ1287" s="133"/>
    </row>
    <row r="1288" spans="1:43" ht="16.5" customHeight="1" thickBot="1">
      <c r="A1288" s="70"/>
      <c r="B1288" s="201"/>
      <c r="C1288" s="202"/>
      <c r="D1288" s="202"/>
      <c r="E1288" s="202"/>
      <c r="F1288" s="205"/>
      <c r="G1288" s="205"/>
      <c r="H1288" s="205"/>
      <c r="I1288" s="205"/>
      <c r="J1288" s="205"/>
      <c r="K1288" s="205"/>
      <c r="L1288" s="205"/>
      <c r="M1288" s="205"/>
      <c r="N1288" s="205"/>
      <c r="O1288" s="205"/>
      <c r="P1288" s="205"/>
      <c r="Q1288" s="205"/>
      <c r="R1288" s="205"/>
      <c r="S1288" s="205"/>
      <c r="T1288" s="205"/>
      <c r="U1288" s="205"/>
      <c r="V1288" s="205"/>
      <c r="W1288" s="205"/>
      <c r="X1288" s="205"/>
      <c r="Y1288" s="204"/>
      <c r="Z1288" s="188"/>
      <c r="AA1288" s="315"/>
      <c r="AB1288" s="318"/>
      <c r="AC1288" s="318"/>
      <c r="AD1288" s="318"/>
      <c r="AE1288" s="319"/>
      <c r="AF1288" s="64"/>
      <c r="AJ1288" s="320"/>
      <c r="AK1288" s="312" t="b">
        <f>NOT(ISBLANK(R1244))</f>
        <v>0</v>
      </c>
      <c r="AL1288" s="313">
        <f>COUNTIF($B$1272:$Y$1299,AA1287)</f>
        <v>0</v>
      </c>
      <c r="AM1288" s="313" t="str">
        <f>IF(AND(AL1288&lt;1,AK1288=TRUE),"Missing","Present")</f>
        <v>Present</v>
      </c>
      <c r="AN1288" s="6" t="s">
        <v>465</v>
      </c>
      <c r="AO1288" s="6" t="s">
        <v>466</v>
      </c>
      <c r="AP1288" s="157"/>
      <c r="AQ1288" s="133"/>
    </row>
    <row r="1289" spans="1:43" ht="16.5" customHeight="1" thickBot="1">
      <c r="A1289" s="70"/>
      <c r="B1289" s="201"/>
      <c r="C1289" s="202"/>
      <c r="D1289" s="202"/>
      <c r="E1289" s="202"/>
      <c r="F1289" s="205"/>
      <c r="G1289" s="205"/>
      <c r="H1289" s="205"/>
      <c r="I1289" s="205"/>
      <c r="J1289" s="205"/>
      <c r="K1289" s="205"/>
      <c r="L1289" s="205"/>
      <c r="M1289" s="205"/>
      <c r="N1289" s="205"/>
      <c r="O1289" s="205"/>
      <c r="P1289" s="205"/>
      <c r="Q1289" s="205"/>
      <c r="R1289" s="205"/>
      <c r="S1289" s="205"/>
      <c r="T1289" s="205"/>
      <c r="U1289" s="205"/>
      <c r="V1289" s="205"/>
      <c r="W1289" s="205"/>
      <c r="X1289" s="205"/>
      <c r="Y1289" s="204"/>
      <c r="Z1289" s="188"/>
      <c r="AA1289" s="314">
        <v>9</v>
      </c>
      <c r="AB1289" s="316" t="e">
        <f>IF(AK1263=TRUE,N1246&amp;"Mbps",VLOOKUP(D1246,ProductCode,2,FALSE))</f>
        <v>#N/A</v>
      </c>
      <c r="AC1289" s="316"/>
      <c r="AD1289" s="316"/>
      <c r="AE1289" s="317"/>
      <c r="AF1289" s="64"/>
      <c r="AJ1289" s="320" t="b">
        <f>AND(NOT(ISBLANK(R1244)),ISERROR(AB1287))</f>
        <v>0</v>
      </c>
      <c r="AK1289" s="312"/>
      <c r="AL1289" s="313"/>
      <c r="AM1289" s="313"/>
      <c r="AN1289" s="6" t="s">
        <v>138</v>
      </c>
      <c r="AO1289" s="6" t="s">
        <v>467</v>
      </c>
      <c r="AP1289" s="157"/>
      <c r="AQ1289" s="133"/>
    </row>
    <row r="1290" spans="1:43" ht="16.5" customHeight="1" thickBot="1">
      <c r="A1290" s="70"/>
      <c r="B1290" s="201"/>
      <c r="C1290" s="202"/>
      <c r="D1290" s="202"/>
      <c r="E1290" s="202"/>
      <c r="F1290" s="205"/>
      <c r="G1290" s="205"/>
      <c r="H1290" s="205"/>
      <c r="I1290" s="205"/>
      <c r="J1290" s="205"/>
      <c r="K1290" s="205"/>
      <c r="L1290" s="205"/>
      <c r="M1290" s="205"/>
      <c r="N1290" s="205"/>
      <c r="O1290" s="205"/>
      <c r="P1290" s="205"/>
      <c r="Q1290" s="205"/>
      <c r="R1290" s="205"/>
      <c r="S1290" s="205"/>
      <c r="T1290" s="205"/>
      <c r="U1290" s="205"/>
      <c r="V1290" s="205"/>
      <c r="W1290" s="205"/>
      <c r="X1290" s="205"/>
      <c r="Y1290" s="204"/>
      <c r="Z1290" s="188"/>
      <c r="AA1290" s="315"/>
      <c r="AB1290" s="318"/>
      <c r="AC1290" s="318"/>
      <c r="AD1290" s="318"/>
      <c r="AE1290" s="319"/>
      <c r="AF1290" s="64"/>
      <c r="AJ1290" s="320"/>
      <c r="AK1290" s="312" t="b">
        <f>NOT(ISBLANK(D1246))</f>
        <v>0</v>
      </c>
      <c r="AL1290" s="313">
        <f>COUNTIF($B$1272:$Y$1299,AA1289)</f>
        <v>0</v>
      </c>
      <c r="AM1290" s="313" t="str">
        <f>IF(AND(AL1290&lt;1,AK1290=TRUE),"Missing","Present")</f>
        <v>Present</v>
      </c>
      <c r="AN1290" s="6" t="s">
        <v>468</v>
      </c>
      <c r="AO1290" s="6" t="s">
        <v>469</v>
      </c>
      <c r="AP1290" s="157"/>
      <c r="AQ1290" s="133"/>
    </row>
    <row r="1291" spans="1:43" ht="16.5" customHeight="1" thickBot="1">
      <c r="A1291" s="70"/>
      <c r="B1291" s="201"/>
      <c r="C1291" s="202"/>
      <c r="D1291" s="202"/>
      <c r="E1291" s="202"/>
      <c r="F1291" s="205"/>
      <c r="G1291" s="205"/>
      <c r="H1291" s="205"/>
      <c r="I1291" s="205"/>
      <c r="J1291" s="205"/>
      <c r="K1291" s="205"/>
      <c r="L1291" s="205"/>
      <c r="M1291" s="205"/>
      <c r="N1291" s="205"/>
      <c r="O1291" s="205"/>
      <c r="P1291" s="205"/>
      <c r="Q1291" s="205"/>
      <c r="R1291" s="205"/>
      <c r="S1291" s="205"/>
      <c r="T1291" s="205"/>
      <c r="U1291" s="205"/>
      <c r="V1291" s="205"/>
      <c r="W1291" s="205"/>
      <c r="X1291" s="205"/>
      <c r="Y1291" s="204"/>
      <c r="Z1291" s="188"/>
      <c r="AA1291" s="314">
        <v>10</v>
      </c>
      <c r="AB1291" s="316" t="e">
        <f>IF(AM1263=TRUE,AB1246&amp;"Mbps",VLOOKUP(R1246,ProductCode,2,FALSE))</f>
        <v>#N/A</v>
      </c>
      <c r="AC1291" s="316"/>
      <c r="AD1291" s="316"/>
      <c r="AE1291" s="317"/>
      <c r="AF1291" s="64"/>
      <c r="AJ1291" s="320" t="b">
        <f>AND(NOT(ISBLANK(D1246)),ISERROR(AB1289))</f>
        <v>0</v>
      </c>
      <c r="AK1291" s="312"/>
      <c r="AL1291" s="313"/>
      <c r="AM1291" s="313"/>
      <c r="AN1291" s="6" t="s">
        <v>470</v>
      </c>
      <c r="AO1291" s="6" t="s">
        <v>87</v>
      </c>
      <c r="AP1291" s="157"/>
      <c r="AQ1291" s="133"/>
    </row>
    <row r="1292" spans="1:43" ht="16.5" customHeight="1" thickBot="1">
      <c r="A1292" s="70"/>
      <c r="B1292" s="201"/>
      <c r="C1292" s="202"/>
      <c r="D1292" s="202"/>
      <c r="E1292" s="202"/>
      <c r="F1292" s="205"/>
      <c r="G1292" s="205"/>
      <c r="H1292" s="205"/>
      <c r="I1292" s="205"/>
      <c r="J1292" s="205"/>
      <c r="K1292" s="205"/>
      <c r="L1292" s="205"/>
      <c r="M1292" s="205"/>
      <c r="N1292" s="205"/>
      <c r="O1292" s="205"/>
      <c r="P1292" s="205"/>
      <c r="Q1292" s="205"/>
      <c r="R1292" s="205"/>
      <c r="S1292" s="205"/>
      <c r="T1292" s="205"/>
      <c r="U1292" s="205"/>
      <c r="V1292" s="205"/>
      <c r="W1292" s="205"/>
      <c r="X1292" s="205"/>
      <c r="Y1292" s="204"/>
      <c r="Z1292" s="188"/>
      <c r="AA1292" s="315"/>
      <c r="AB1292" s="318"/>
      <c r="AC1292" s="318"/>
      <c r="AD1292" s="318"/>
      <c r="AE1292" s="319"/>
      <c r="AF1292" s="64"/>
      <c r="AJ1292" s="320"/>
      <c r="AK1292" s="312" t="b">
        <f>NOT(ISBLANK(R1246))</f>
        <v>0</v>
      </c>
      <c r="AL1292" s="313">
        <f>COUNTIF($B$1272:$Y$1299,AA1291)</f>
        <v>0</v>
      </c>
      <c r="AM1292" s="313" t="str">
        <f>IF(AND(AL1292&lt;1,AK1292=TRUE),"Missing","Present")</f>
        <v>Present</v>
      </c>
      <c r="AN1292" s="6" t="s">
        <v>471</v>
      </c>
      <c r="AO1292" s="6" t="s">
        <v>88</v>
      </c>
      <c r="AP1292" s="157"/>
      <c r="AQ1292" s="133"/>
    </row>
    <row r="1293" spans="1:43" ht="16.5" customHeight="1">
      <c r="A1293" s="70"/>
      <c r="B1293" s="201"/>
      <c r="C1293" s="202"/>
      <c r="D1293" s="202"/>
      <c r="E1293" s="202"/>
      <c r="F1293" s="205"/>
      <c r="G1293" s="205"/>
      <c r="H1293" s="205"/>
      <c r="I1293" s="205"/>
      <c r="J1293" s="205"/>
      <c r="K1293" s="205"/>
      <c r="L1293" s="205"/>
      <c r="M1293" s="205"/>
      <c r="N1293" s="205"/>
      <c r="O1293" s="205"/>
      <c r="P1293" s="205"/>
      <c r="Q1293" s="205"/>
      <c r="R1293" s="205"/>
      <c r="S1293" s="205"/>
      <c r="T1293" s="205"/>
      <c r="U1293" s="205"/>
      <c r="V1293" s="205"/>
      <c r="W1293" s="205"/>
      <c r="X1293" s="205"/>
      <c r="Y1293" s="204"/>
      <c r="Z1293" s="188"/>
      <c r="AA1293" s="308" t="str">
        <f>IF(AM1295=TRUE,"Highlighted items have not been entered into the grid.","Add the same number more than once if ordering multiples of that item.")</f>
        <v>Add the same number more than once if ordering multiples of that item.</v>
      </c>
      <c r="AB1293" s="308"/>
      <c r="AC1293" s="308"/>
      <c r="AD1293" s="308"/>
      <c r="AE1293" s="308"/>
      <c r="AF1293" s="64"/>
      <c r="AJ1293" s="320" t="b">
        <f>AND(NOT(ISBLANK(R1246)),ISERROR(AB1291))</f>
        <v>0</v>
      </c>
      <c r="AK1293" s="312"/>
      <c r="AL1293" s="313"/>
      <c r="AM1293" s="313"/>
      <c r="AN1293" s="157"/>
      <c r="AO1293" s="157"/>
      <c r="AP1293" s="157"/>
      <c r="AQ1293" s="133"/>
    </row>
    <row r="1294" spans="1:43" ht="16" customHeight="1">
      <c r="A1294" s="70"/>
      <c r="B1294" s="201"/>
      <c r="C1294" s="202"/>
      <c r="D1294" s="202"/>
      <c r="E1294" s="202"/>
      <c r="F1294" s="205"/>
      <c r="G1294" s="205"/>
      <c r="H1294" s="205"/>
      <c r="I1294" s="205"/>
      <c r="J1294" s="205"/>
      <c r="K1294" s="205"/>
      <c r="L1294" s="205"/>
      <c r="M1294" s="205"/>
      <c r="N1294" s="205"/>
      <c r="O1294" s="205"/>
      <c r="P1294" s="205"/>
      <c r="Q1294" s="205"/>
      <c r="R1294" s="205"/>
      <c r="S1294" s="205"/>
      <c r="T1294" s="205"/>
      <c r="U1294" s="205"/>
      <c r="V1294" s="205"/>
      <c r="W1294" s="205"/>
      <c r="X1294" s="205"/>
      <c r="Y1294" s="204"/>
      <c r="Z1294" s="188"/>
      <c r="AA1294" s="309"/>
      <c r="AB1294" s="309"/>
      <c r="AC1294" s="309"/>
      <c r="AD1294" s="309"/>
      <c r="AE1294" s="309"/>
      <c r="AF1294" s="64"/>
      <c r="AJ1294" s="320"/>
      <c r="AK1294" s="227" t="s">
        <v>764</v>
      </c>
      <c r="AL1294" s="227" t="b">
        <f>IF((COUNTIF(AK1274:AK1293,TRUE))&gt;0,TRUE,FALSE)</f>
        <v>0</v>
      </c>
      <c r="AM1294" s="196"/>
      <c r="AN1294" s="157"/>
      <c r="AO1294" s="157"/>
      <c r="AP1294" s="157"/>
      <c r="AQ1294" s="133"/>
    </row>
    <row r="1295" spans="1:43" ht="15.65" customHeight="1">
      <c r="A1295" s="70"/>
      <c r="B1295" s="201"/>
      <c r="C1295" s="202"/>
      <c r="D1295" s="202"/>
      <c r="E1295" s="202"/>
      <c r="F1295" s="205"/>
      <c r="G1295" s="205"/>
      <c r="H1295" s="205"/>
      <c r="I1295" s="205"/>
      <c r="J1295" s="205"/>
      <c r="K1295" s="205"/>
      <c r="L1295" s="205"/>
      <c r="M1295" s="205"/>
      <c r="N1295" s="205"/>
      <c r="O1295" s="205"/>
      <c r="P1295" s="205"/>
      <c r="Q1295" s="205"/>
      <c r="R1295" s="205"/>
      <c r="S1295" s="205"/>
      <c r="T1295" s="205"/>
      <c r="U1295" s="205"/>
      <c r="V1295" s="205"/>
      <c r="W1295" s="205"/>
      <c r="X1295" s="205"/>
      <c r="Y1295" s="204"/>
      <c r="Z1295" s="188"/>
      <c r="AA1295" s="309"/>
      <c r="AB1295" s="309"/>
      <c r="AC1295" s="309"/>
      <c r="AD1295" s="309"/>
      <c r="AE1295" s="309"/>
      <c r="AF1295" s="64"/>
      <c r="AJ1295" s="320"/>
      <c r="AK1295" s="227" t="s">
        <v>763</v>
      </c>
      <c r="AL1295" s="227"/>
      <c r="AM1295" s="227" t="b">
        <f>IF((COUNTIF(AM1274:AM1293,"Missing"))&gt;0,TRUE,FALSE)</f>
        <v>0</v>
      </c>
      <c r="AN1295" s="157"/>
      <c r="AO1295" s="157"/>
      <c r="AP1295" s="157"/>
      <c r="AQ1295" s="133"/>
    </row>
    <row r="1296" spans="1:43" ht="15.65" customHeight="1">
      <c r="A1296" s="70"/>
      <c r="B1296" s="201"/>
      <c r="C1296" s="202"/>
      <c r="D1296" s="202"/>
      <c r="E1296" s="202"/>
      <c r="F1296" s="205"/>
      <c r="G1296" s="205"/>
      <c r="H1296" s="205"/>
      <c r="I1296" s="205"/>
      <c r="J1296" s="205"/>
      <c r="K1296" s="205"/>
      <c r="L1296" s="205"/>
      <c r="M1296" s="205"/>
      <c r="N1296" s="205"/>
      <c r="O1296" s="205"/>
      <c r="P1296" s="205"/>
      <c r="Q1296" s="205"/>
      <c r="R1296" s="205"/>
      <c r="S1296" s="205"/>
      <c r="T1296" s="205"/>
      <c r="U1296" s="205"/>
      <c r="V1296" s="205"/>
      <c r="W1296" s="205"/>
      <c r="X1296" s="205"/>
      <c r="Y1296" s="204"/>
      <c r="Z1296" s="188"/>
      <c r="AA1296" s="309"/>
      <c r="AB1296" s="309"/>
      <c r="AC1296" s="309"/>
      <c r="AD1296" s="309"/>
      <c r="AE1296" s="309"/>
      <c r="AF1296" s="64"/>
      <c r="AJ1296" s="320"/>
      <c r="AK1296" s="227" t="s">
        <v>765</v>
      </c>
      <c r="AL1296" s="227"/>
      <c r="AM1296" s="227"/>
      <c r="AN1296" s="157" t="str" cm="1">
        <f t="array" ref="AN1296">_xlfn.IFS(AH1211=FALSE,"Not Needed",AND(AH1211=TRUE,AL1294=FALSE),"Incomplete",AND(AH1211=TRUE,AL1294=TRUE,AM1295=TRUE),"Unfinished",AND(AH1211=TRUE,AL1294=TRUE,AM1295=FALSE),"Complete")</f>
        <v>Not Needed</v>
      </c>
      <c r="AO1296" s="157"/>
      <c r="AP1296" s="157"/>
      <c r="AQ1296" s="133"/>
    </row>
    <row r="1297" spans="1:43" ht="15.65" customHeight="1">
      <c r="A1297" s="70"/>
      <c r="B1297" s="201"/>
      <c r="C1297" s="202"/>
      <c r="D1297" s="202"/>
      <c r="E1297" s="202"/>
      <c r="F1297" s="205"/>
      <c r="G1297" s="205"/>
      <c r="H1297" s="205"/>
      <c r="I1297" s="205"/>
      <c r="J1297" s="205"/>
      <c r="K1297" s="205"/>
      <c r="L1297" s="205"/>
      <c r="M1297" s="205"/>
      <c r="N1297" s="205"/>
      <c r="O1297" s="205"/>
      <c r="P1297" s="205"/>
      <c r="Q1297" s="205"/>
      <c r="R1297" s="205"/>
      <c r="S1297" s="205"/>
      <c r="T1297" s="205"/>
      <c r="U1297" s="205"/>
      <c r="V1297" s="205"/>
      <c r="W1297" s="205"/>
      <c r="X1297" s="205"/>
      <c r="Y1297" s="204"/>
      <c r="Z1297" s="188"/>
      <c r="AA1297" s="309"/>
      <c r="AB1297" s="309"/>
      <c r="AC1297" s="309"/>
      <c r="AD1297" s="309"/>
      <c r="AE1297" s="309"/>
      <c r="AF1297" s="64"/>
      <c r="AJ1297" s="154"/>
      <c r="AK1297" s="227"/>
      <c r="AL1297" s="227"/>
      <c r="AM1297" s="227"/>
      <c r="AN1297" s="157"/>
      <c r="AO1297" s="134"/>
      <c r="AP1297" s="134"/>
      <c r="AQ1297" s="133"/>
    </row>
    <row r="1298" spans="1:43" ht="15.65" customHeight="1">
      <c r="A1298" s="70"/>
      <c r="B1298" s="201"/>
      <c r="C1298" s="202"/>
      <c r="D1298" s="202"/>
      <c r="E1298" s="202"/>
      <c r="F1298" s="202"/>
      <c r="G1298" s="202"/>
      <c r="H1298" s="202"/>
      <c r="I1298" s="202"/>
      <c r="J1298" s="202"/>
      <c r="K1298" s="202"/>
      <c r="L1298" s="202"/>
      <c r="M1298" s="202"/>
      <c r="N1298" s="202"/>
      <c r="O1298" s="202"/>
      <c r="P1298" s="202"/>
      <c r="Q1298" s="202"/>
      <c r="R1298" s="202"/>
      <c r="S1298" s="202"/>
      <c r="T1298" s="202"/>
      <c r="U1298" s="202"/>
      <c r="V1298" s="202"/>
      <c r="W1298" s="202"/>
      <c r="X1298" s="202"/>
      <c r="Y1298" s="204"/>
      <c r="Z1298" s="188"/>
      <c r="AA1298" s="309"/>
      <c r="AB1298" s="309"/>
      <c r="AC1298" s="309"/>
      <c r="AD1298" s="309"/>
      <c r="AE1298" s="309"/>
      <c r="AF1298" s="64"/>
      <c r="AJ1298" s="154"/>
      <c r="AK1298" s="227"/>
      <c r="AL1298" s="227"/>
      <c r="AM1298" s="227"/>
      <c r="AN1298" s="157"/>
      <c r="AO1298" s="134"/>
      <c r="AP1298" s="134"/>
      <c r="AQ1298" s="133"/>
    </row>
    <row r="1299" spans="1:43" ht="18.5">
      <c r="A1299" s="70"/>
      <c r="B1299" s="201"/>
      <c r="C1299" s="202"/>
      <c r="D1299" s="202"/>
      <c r="E1299" s="202"/>
      <c r="F1299" s="202"/>
      <c r="G1299" s="202"/>
      <c r="H1299" s="202"/>
      <c r="I1299" s="202"/>
      <c r="J1299" s="202"/>
      <c r="K1299" s="202"/>
      <c r="L1299" s="202"/>
      <c r="M1299" s="202"/>
      <c r="N1299" s="202"/>
      <c r="O1299" s="202"/>
      <c r="P1299" s="202"/>
      <c r="Q1299" s="202"/>
      <c r="R1299" s="202"/>
      <c r="S1299" s="202"/>
      <c r="T1299" s="202"/>
      <c r="U1299" s="202"/>
      <c r="V1299" s="202"/>
      <c r="W1299" s="202"/>
      <c r="X1299" s="202"/>
      <c r="Y1299" s="204"/>
      <c r="Z1299" s="188"/>
      <c r="AA1299" s="309"/>
      <c r="AB1299" s="309"/>
      <c r="AC1299" s="309"/>
      <c r="AD1299" s="309"/>
      <c r="AE1299" s="309"/>
      <c r="AF1299" s="64"/>
      <c r="AJ1299" s="154"/>
      <c r="AK1299" s="171"/>
      <c r="AL1299" s="173"/>
      <c r="AM1299" s="171"/>
      <c r="AN1299" s="157"/>
      <c r="AO1299" s="134"/>
      <c r="AP1299" s="134"/>
      <c r="AQ1299" s="133"/>
    </row>
    <row r="1300" spans="1:43" ht="18.5">
      <c r="A1300" s="70"/>
      <c r="B1300" s="184"/>
      <c r="C1300" s="185"/>
      <c r="D1300" s="185"/>
      <c r="E1300" s="185"/>
      <c r="F1300" s="285" t="s">
        <v>435</v>
      </c>
      <c r="G1300" s="286"/>
      <c r="H1300" s="286"/>
      <c r="I1300" s="286"/>
      <c r="J1300" s="287"/>
      <c r="K1300" s="288"/>
      <c r="L1300" s="289"/>
      <c r="M1300" s="289"/>
      <c r="N1300" s="289"/>
      <c r="O1300" s="289"/>
      <c r="P1300" s="289"/>
      <c r="Q1300" s="289"/>
      <c r="R1300" s="289"/>
      <c r="S1300" s="289"/>
      <c r="T1300" s="289"/>
      <c r="U1300" s="290"/>
      <c r="V1300" s="186"/>
      <c r="W1300" s="186"/>
      <c r="X1300" s="186"/>
      <c r="Y1300" s="187"/>
      <c r="Z1300" s="188"/>
      <c r="AA1300" s="309"/>
      <c r="AB1300" s="309"/>
      <c r="AC1300" s="309"/>
      <c r="AD1300" s="309"/>
      <c r="AE1300" s="309"/>
      <c r="AF1300" s="64"/>
      <c r="AJ1300" s="154"/>
      <c r="AK1300" s="171"/>
      <c r="AL1300" s="173"/>
      <c r="AM1300" s="171"/>
      <c r="AN1300" s="157"/>
      <c r="AO1300" s="134"/>
      <c r="AP1300" s="134"/>
      <c r="AQ1300" s="133"/>
    </row>
    <row r="1301" spans="1:43" ht="19" thickBot="1">
      <c r="A1301" s="70"/>
      <c r="B1301" s="189"/>
      <c r="C1301" s="190"/>
      <c r="D1301" s="190"/>
      <c r="E1301" s="190"/>
      <c r="F1301" s="276"/>
      <c r="G1301" s="277"/>
      <c r="H1301" s="277"/>
      <c r="I1301" s="277"/>
      <c r="J1301" s="278"/>
      <c r="K1301" s="282"/>
      <c r="L1301" s="283"/>
      <c r="M1301" s="283"/>
      <c r="N1301" s="283"/>
      <c r="O1301" s="283"/>
      <c r="P1301" s="283"/>
      <c r="Q1301" s="283"/>
      <c r="R1301" s="283"/>
      <c r="S1301" s="283"/>
      <c r="T1301" s="283"/>
      <c r="U1301" s="284"/>
      <c r="V1301" s="191"/>
      <c r="W1301" s="191"/>
      <c r="X1301" s="191"/>
      <c r="Y1301" s="192"/>
      <c r="Z1301" s="188"/>
      <c r="AA1301" s="309"/>
      <c r="AB1301" s="309"/>
      <c r="AC1301" s="309"/>
      <c r="AD1301" s="309"/>
      <c r="AE1301" s="309"/>
      <c r="AF1301" s="64"/>
      <c r="AJ1301" s="154"/>
      <c r="AK1301" s="171"/>
      <c r="AL1301" s="173"/>
      <c r="AM1301" s="171"/>
      <c r="AN1301" s="157"/>
      <c r="AO1301" s="134"/>
      <c r="AP1301" s="134"/>
      <c r="AQ1301" s="133"/>
    </row>
    <row r="1302" spans="1:43" ht="19" thickBot="1">
      <c r="A1302" s="70"/>
      <c r="B1302" s="70"/>
      <c r="C1302" s="70"/>
      <c r="D1302" s="70"/>
      <c r="E1302" s="70"/>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64"/>
      <c r="AB1302" s="64"/>
      <c r="AC1302" s="64"/>
      <c r="AD1302" s="64"/>
      <c r="AE1302" s="64"/>
      <c r="AF1302" s="64"/>
      <c r="AJ1302" s="154"/>
      <c r="AK1302" s="171"/>
      <c r="AL1302" s="173"/>
      <c r="AM1302" s="171"/>
      <c r="AN1302" s="157"/>
      <c r="AO1302" s="134"/>
      <c r="AP1302" s="134"/>
      <c r="AQ1302" s="133"/>
    </row>
    <row r="1303" spans="1:43" ht="19" thickBot="1">
      <c r="A1303" s="70"/>
      <c r="B1303" s="70"/>
      <c r="C1303" s="70"/>
      <c r="D1303" s="306" t="s">
        <v>426</v>
      </c>
      <c r="E1303" s="291" t="str">
        <f>LEFT(E1254,12)</f>
        <v/>
      </c>
      <c r="F1303" s="291"/>
      <c r="G1303" s="291"/>
      <c r="H1303" s="291"/>
      <c r="I1303" s="291"/>
      <c r="J1303" s="291"/>
      <c r="K1303" s="291"/>
      <c r="L1303" s="292"/>
      <c r="M1303" s="70"/>
      <c r="N1303" s="70"/>
      <c r="O1303" s="310" t="s">
        <v>427</v>
      </c>
      <c r="P1303" s="291" t="str">
        <f>LEFT(T1254,12)</f>
        <v/>
      </c>
      <c r="Q1303" s="291"/>
      <c r="R1303" s="291"/>
      <c r="S1303" s="291"/>
      <c r="T1303" s="291"/>
      <c r="U1303" s="291"/>
      <c r="V1303" s="291"/>
      <c r="W1303" s="292"/>
      <c r="X1303" s="70"/>
      <c r="Y1303" s="70"/>
      <c r="Z1303" s="188"/>
      <c r="AA1303" s="64"/>
      <c r="AB1303" s="64"/>
      <c r="AC1303" s="64"/>
      <c r="AD1303" s="64"/>
      <c r="AE1303" s="64"/>
      <c r="AF1303" s="64"/>
      <c r="AJ1303" s="154"/>
      <c r="AK1303" s="171"/>
      <c r="AL1303" s="312"/>
      <c r="AM1303" s="312"/>
      <c r="AN1303" s="157"/>
      <c r="AO1303" s="134"/>
      <c r="AP1303" s="134"/>
      <c r="AQ1303" s="133"/>
    </row>
    <row r="1304" spans="1:43" ht="19" thickBot="1">
      <c r="A1304" s="70"/>
      <c r="B1304" s="70"/>
      <c r="C1304" s="70"/>
      <c r="D1304" s="307"/>
      <c r="E1304" s="293"/>
      <c r="F1304" s="293"/>
      <c r="G1304" s="293"/>
      <c r="H1304" s="293"/>
      <c r="I1304" s="293"/>
      <c r="J1304" s="293"/>
      <c r="K1304" s="293"/>
      <c r="L1304" s="294"/>
      <c r="M1304" s="70"/>
      <c r="N1304" s="70"/>
      <c r="O1304" s="311"/>
      <c r="P1304" s="293"/>
      <c r="Q1304" s="293"/>
      <c r="R1304" s="293"/>
      <c r="S1304" s="293"/>
      <c r="T1304" s="293"/>
      <c r="U1304" s="293"/>
      <c r="V1304" s="293"/>
      <c r="W1304" s="294"/>
      <c r="X1304" s="70"/>
      <c r="Y1304" s="70"/>
      <c r="Z1304" s="188"/>
      <c r="AA1304" s="64"/>
      <c r="AB1304" s="64"/>
      <c r="AC1304" s="64"/>
      <c r="AD1304" s="64"/>
      <c r="AE1304" s="64"/>
      <c r="AF1304" s="64"/>
      <c r="AJ1304" s="154"/>
      <c r="AK1304" s="171"/>
      <c r="AL1304" s="312"/>
      <c r="AM1304" s="312"/>
      <c r="AN1304" s="157"/>
      <c r="AO1304" s="134"/>
      <c r="AP1304" s="134"/>
      <c r="AQ1304" s="133"/>
    </row>
    <row r="1305" spans="1:43" ht="19" thickBot="1">
      <c r="A1305" s="70"/>
      <c r="B1305" s="70"/>
      <c r="C1305" s="70"/>
      <c r="D1305" s="70"/>
      <c r="E1305" s="70"/>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64"/>
      <c r="AB1305" s="64"/>
      <c r="AC1305" s="64"/>
      <c r="AD1305" s="64"/>
      <c r="AE1305" s="64"/>
      <c r="AF1305" s="64"/>
      <c r="AJ1305" s="154"/>
      <c r="AK1305" s="171"/>
      <c r="AL1305" s="173"/>
      <c r="AM1305" s="173"/>
      <c r="AN1305" s="157"/>
      <c r="AO1305" s="134"/>
      <c r="AP1305" s="134"/>
      <c r="AQ1305" s="133"/>
    </row>
    <row r="1306" spans="1:43" ht="19" thickBot="1">
      <c r="A1306" s="70"/>
      <c r="B1306" s="70"/>
      <c r="C1306" s="70"/>
      <c r="D1306" s="306" t="s">
        <v>429</v>
      </c>
      <c r="E1306" s="291" t="str">
        <f>LEFT(E1256,12)</f>
        <v/>
      </c>
      <c r="F1306" s="291"/>
      <c r="G1306" s="291"/>
      <c r="H1306" s="291"/>
      <c r="I1306" s="291"/>
      <c r="J1306" s="291"/>
      <c r="K1306" s="291"/>
      <c r="L1306" s="292"/>
      <c r="M1306" s="70"/>
      <c r="N1306" s="70"/>
      <c r="O1306" s="310" t="s">
        <v>430</v>
      </c>
      <c r="P1306" s="291" t="str">
        <f>LEFT(T1256,12)</f>
        <v/>
      </c>
      <c r="Q1306" s="291"/>
      <c r="R1306" s="291"/>
      <c r="S1306" s="291"/>
      <c r="T1306" s="291"/>
      <c r="U1306" s="291"/>
      <c r="V1306" s="291"/>
      <c r="W1306" s="292"/>
      <c r="X1306" s="70"/>
      <c r="Y1306" s="70"/>
      <c r="Z1306" s="188"/>
      <c r="AA1306" s="64"/>
      <c r="AB1306" s="64"/>
      <c r="AC1306" s="64"/>
      <c r="AD1306" s="64"/>
      <c r="AE1306" s="64"/>
      <c r="AF1306" s="64"/>
      <c r="AJ1306" s="154"/>
      <c r="AK1306" s="171"/>
      <c r="AL1306" s="312"/>
      <c r="AM1306" s="312"/>
      <c r="AN1306" s="157"/>
      <c r="AO1306" s="134"/>
      <c r="AP1306" s="134"/>
      <c r="AQ1306" s="133"/>
    </row>
    <row r="1307" spans="1:43" ht="19" thickBot="1">
      <c r="A1307" s="70"/>
      <c r="B1307" s="70"/>
      <c r="C1307" s="70"/>
      <c r="D1307" s="307"/>
      <c r="E1307" s="293"/>
      <c r="F1307" s="293"/>
      <c r="G1307" s="293"/>
      <c r="H1307" s="293"/>
      <c r="I1307" s="293"/>
      <c r="J1307" s="293"/>
      <c r="K1307" s="293"/>
      <c r="L1307" s="294"/>
      <c r="M1307" s="70"/>
      <c r="N1307" s="70"/>
      <c r="O1307" s="311"/>
      <c r="P1307" s="293"/>
      <c r="Q1307" s="293"/>
      <c r="R1307" s="293"/>
      <c r="S1307" s="293"/>
      <c r="T1307" s="293"/>
      <c r="U1307" s="293"/>
      <c r="V1307" s="293"/>
      <c r="W1307" s="294"/>
      <c r="X1307" s="70"/>
      <c r="Y1307" s="70"/>
      <c r="Z1307" s="188"/>
      <c r="AA1307" s="232"/>
      <c r="AB1307" s="232"/>
      <c r="AC1307" s="232"/>
      <c r="AD1307" s="232"/>
      <c r="AE1307" s="232"/>
      <c r="AF1307" s="64"/>
      <c r="AJ1307" s="154"/>
      <c r="AK1307" s="171"/>
      <c r="AL1307" s="312"/>
      <c r="AM1307" s="312"/>
      <c r="AN1307" s="157"/>
      <c r="AO1307" s="134"/>
      <c r="AP1307" s="134"/>
      <c r="AQ1307" s="133"/>
    </row>
    <row r="1308" spans="1:43" ht="16.5" customHeight="1">
      <c r="A1308" s="70"/>
      <c r="B1308" s="70"/>
      <c r="C1308" s="70"/>
      <c r="D1308" s="70"/>
      <c r="E1308" s="70"/>
      <c r="F1308" s="70"/>
      <c r="G1308" s="70"/>
      <c r="H1308" s="70"/>
      <c r="I1308" s="70"/>
      <c r="J1308" s="70"/>
      <c r="K1308" s="70"/>
      <c r="L1308" s="70"/>
      <c r="M1308" s="70"/>
      <c r="N1308" s="70"/>
      <c r="O1308" s="70"/>
      <c r="P1308" s="70"/>
      <c r="Q1308" s="70"/>
      <c r="R1308" s="70"/>
      <c r="S1308" s="70"/>
      <c r="T1308" s="70"/>
      <c r="U1308" s="70"/>
      <c r="V1308" s="70"/>
      <c r="W1308" s="70"/>
      <c r="X1308" s="70"/>
      <c r="Y1308" s="70"/>
      <c r="Z1308" s="64"/>
      <c r="AA1308" s="232"/>
      <c r="AB1308" s="232"/>
      <c r="AC1308" s="232"/>
      <c r="AD1308" s="232"/>
      <c r="AE1308" s="232"/>
      <c r="AF1308" s="64"/>
      <c r="AJ1308" s="154"/>
      <c r="AK1308" s="313"/>
      <c r="AL1308" s="313"/>
      <c r="AM1308" s="313"/>
      <c r="AN1308" s="157"/>
      <c r="AO1308" s="134"/>
      <c r="AP1308" s="134"/>
      <c r="AQ1308" s="133"/>
    </row>
    <row r="1309" spans="1:43" ht="16.5" customHeight="1">
      <c r="A1309" s="159"/>
      <c r="B1309" s="159"/>
      <c r="C1309" s="159"/>
      <c r="D1309" s="159"/>
      <c r="E1309" s="159"/>
      <c r="F1309" s="159"/>
      <c r="G1309" s="159"/>
      <c r="H1309" s="159"/>
      <c r="I1309" s="159"/>
      <c r="J1309" s="159"/>
      <c r="K1309" s="159"/>
      <c r="L1309" s="159"/>
      <c r="M1309" s="159"/>
      <c r="N1309" s="159"/>
      <c r="O1309" s="159"/>
      <c r="P1309" s="159"/>
      <c r="Q1309" s="159"/>
      <c r="R1309" s="159"/>
      <c r="S1309" s="159"/>
      <c r="T1309" s="159"/>
      <c r="U1309" s="159"/>
      <c r="V1309" s="159"/>
      <c r="W1309" s="159"/>
      <c r="X1309" s="159"/>
      <c r="Y1309" s="159"/>
      <c r="Z1309" s="159"/>
      <c r="AF1309" s="159"/>
      <c r="AJ1309" s="154"/>
      <c r="AK1309" s="313"/>
      <c r="AL1309" s="313"/>
      <c r="AM1309" s="313"/>
      <c r="AN1309" s="157"/>
      <c r="AO1309" s="134"/>
      <c r="AP1309" s="134"/>
      <c r="AQ1309" s="133"/>
    </row>
    <row r="1310" spans="1:43">
      <c r="A1310" s="159"/>
      <c r="B1310" s="159"/>
      <c r="C1310" s="159"/>
      <c r="D1310" s="159"/>
      <c r="E1310" s="159"/>
      <c r="F1310" s="159"/>
      <c r="G1310" s="159"/>
      <c r="H1310" s="159"/>
      <c r="I1310" s="159"/>
      <c r="J1310" s="159"/>
      <c r="K1310" s="159"/>
      <c r="L1310" s="159"/>
      <c r="M1310" s="159"/>
      <c r="N1310" s="159"/>
      <c r="O1310" s="159"/>
      <c r="P1310" s="159"/>
      <c r="Q1310" s="159"/>
      <c r="R1310" s="159"/>
      <c r="S1310" s="159"/>
      <c r="T1310" s="159"/>
      <c r="U1310" s="159"/>
      <c r="V1310" s="159"/>
      <c r="W1310" s="159"/>
      <c r="X1310" s="159"/>
      <c r="Y1310" s="159"/>
      <c r="Z1310" s="159"/>
      <c r="AF1310" s="159"/>
      <c r="AJ1310" s="154"/>
      <c r="AK1310" s="313"/>
      <c r="AL1310" s="313"/>
      <c r="AM1310" s="313"/>
      <c r="AN1310" s="157"/>
      <c r="AO1310" s="134"/>
      <c r="AP1310" s="134"/>
      <c r="AQ1310" s="133"/>
    </row>
    <row r="1311" spans="1:43">
      <c r="AN1311" s="134"/>
      <c r="AO1311" s="134"/>
      <c r="AP1311" s="134"/>
      <c r="AQ1311" s="133"/>
    </row>
  </sheetData>
  <sheetProtection algorithmName="SHA-512" hashValue="qAwTUyEq3OeX03qvIvtbbsr3cUC67CMWFW7bUvIbo0lPHTuM3OG3Aj2OnZzaECRreUsLp7TE3xTRGxb2F+G8Eg==" saltValue="t1ccLLIK85OFOv2j6QOXZA==" spinCount="100000" sheet="1" formatCells="0"/>
  <mergeCells count="2915">
    <mergeCell ref="A1160:B1160"/>
    <mergeCell ref="A892:B892"/>
    <mergeCell ref="A942:B942"/>
    <mergeCell ref="A990:B990"/>
    <mergeCell ref="A1041:B1041"/>
    <mergeCell ref="D201:AA201"/>
    <mergeCell ref="B900:G900"/>
    <mergeCell ref="H900:J900"/>
    <mergeCell ref="AB125:AE125"/>
    <mergeCell ref="M125:Q125"/>
    <mergeCell ref="W125:AA125"/>
    <mergeCell ref="Q122:V122"/>
    <mergeCell ref="Q123:V123"/>
    <mergeCell ref="W122:AB122"/>
    <mergeCell ref="W123:AB123"/>
    <mergeCell ref="E121:J121"/>
    <mergeCell ref="K121:P121"/>
    <mergeCell ref="Q121:V121"/>
    <mergeCell ref="W121:AB121"/>
    <mergeCell ref="E122:G122"/>
    <mergeCell ref="H122:J122"/>
    <mergeCell ref="K122:M122"/>
    <mergeCell ref="N122:P122"/>
    <mergeCell ref="B123:D123"/>
    <mergeCell ref="E123:G123"/>
    <mergeCell ref="H123:J123"/>
    <mergeCell ref="K123:M123"/>
    <mergeCell ref="N123:P123"/>
    <mergeCell ref="B125:G125"/>
    <mergeCell ref="H125:J125"/>
    <mergeCell ref="R125:T125"/>
    <mergeCell ref="K900:N900"/>
    <mergeCell ref="N118:S118"/>
    <mergeCell ref="N119:P119"/>
    <mergeCell ref="T118:Y118"/>
    <mergeCell ref="W119:Y119"/>
    <mergeCell ref="Z118:AE118"/>
    <mergeCell ref="Z119:AB119"/>
    <mergeCell ref="AC119:AE119"/>
    <mergeCell ref="B120:D120"/>
    <mergeCell ref="E120:G120"/>
    <mergeCell ref="H120:J120"/>
    <mergeCell ref="K120:M120"/>
    <mergeCell ref="N120:P120"/>
    <mergeCell ref="Q120:S120"/>
    <mergeCell ref="T120:V120"/>
    <mergeCell ref="W120:Y120"/>
    <mergeCell ref="Z120:AB120"/>
    <mergeCell ref="AC120:AE120"/>
    <mergeCell ref="B118:G118"/>
    <mergeCell ref="B119:D119"/>
    <mergeCell ref="E119:G119"/>
    <mergeCell ref="Q119:S119"/>
    <mergeCell ref="T119:V119"/>
    <mergeCell ref="H119:J119"/>
    <mergeCell ref="AJ1295:AJ1296"/>
    <mergeCell ref="AJ3:AJ4"/>
    <mergeCell ref="A1182:B1182"/>
    <mergeCell ref="C1185:AD1185"/>
    <mergeCell ref="B1189:S1189"/>
    <mergeCell ref="B1188:S1188"/>
    <mergeCell ref="T1188:AE1189"/>
    <mergeCell ref="N1191:AE1191"/>
    <mergeCell ref="N1192:AE1192"/>
    <mergeCell ref="B1191:M1192"/>
    <mergeCell ref="C1195:AD1195"/>
    <mergeCell ref="N1203:AE1203"/>
    <mergeCell ref="B1198:AE1198"/>
    <mergeCell ref="B1199:AE1199"/>
    <mergeCell ref="D205:AA205"/>
    <mergeCell ref="D217:AA217"/>
    <mergeCell ref="D218:AA218"/>
    <mergeCell ref="D219:AA219"/>
    <mergeCell ref="AA199:AB199"/>
    <mergeCell ref="AA200:AB200"/>
    <mergeCell ref="AA202:AB202"/>
    <mergeCell ref="AA203:AB203"/>
    <mergeCell ref="AA204:AB204"/>
    <mergeCell ref="AA209:AB209"/>
    <mergeCell ref="AA210:AB210"/>
    <mergeCell ref="AA211:AB211"/>
    <mergeCell ref="AA206:AB206"/>
    <mergeCell ref="AA207:AB207"/>
    <mergeCell ref="AA208:AB208"/>
    <mergeCell ref="H118:M118"/>
    <mergeCell ref="K119:M119"/>
    <mergeCell ref="A1097:B1097"/>
    <mergeCell ref="AK1208:AM1208"/>
    <mergeCell ref="B1268:AE1268"/>
    <mergeCell ref="A1266:B1266"/>
    <mergeCell ref="D183:AA183"/>
    <mergeCell ref="AB183:AC183"/>
    <mergeCell ref="AA184:AB184"/>
    <mergeCell ref="AA185:AB185"/>
    <mergeCell ref="AA186:AB186"/>
    <mergeCell ref="C227:AD227"/>
    <mergeCell ref="AA188:AB188"/>
    <mergeCell ref="AA189:AB189"/>
    <mergeCell ref="AA190:AB190"/>
    <mergeCell ref="AB187:AC187"/>
    <mergeCell ref="D187:AA187"/>
    <mergeCell ref="AA192:AB192"/>
    <mergeCell ref="AA193:AB193"/>
    <mergeCell ref="AB191:AC191"/>
    <mergeCell ref="D191:AA191"/>
    <mergeCell ref="AA195:AB195"/>
    <mergeCell ref="AB194:AC194"/>
    <mergeCell ref="D194:AA194"/>
    <mergeCell ref="AB196:AC196"/>
    <mergeCell ref="A306:B306"/>
    <mergeCell ref="A409:B409"/>
    <mergeCell ref="A492:B492"/>
    <mergeCell ref="A531:B531"/>
    <mergeCell ref="A584:B584"/>
    <mergeCell ref="A636:B636"/>
    <mergeCell ref="A681:B681"/>
    <mergeCell ref="A832:B832"/>
    <mergeCell ref="A864:B864"/>
    <mergeCell ref="D1202:AC1202"/>
    <mergeCell ref="J9:W9"/>
    <mergeCell ref="A52:B52"/>
    <mergeCell ref="A127:B127"/>
    <mergeCell ref="A173:B173"/>
    <mergeCell ref="A224:B224"/>
    <mergeCell ref="D196:AA196"/>
    <mergeCell ref="B916:G916"/>
    <mergeCell ref="H916:J916"/>
    <mergeCell ref="K916:N916"/>
    <mergeCell ref="O916:P916"/>
    <mergeCell ref="Q916:R916"/>
    <mergeCell ref="S916:T916"/>
    <mergeCell ref="U916:V916"/>
    <mergeCell ref="W916:X916"/>
    <mergeCell ref="Y916:Z916"/>
    <mergeCell ref="AA916:AB916"/>
    <mergeCell ref="Q886:R886"/>
    <mergeCell ref="S886:T886"/>
    <mergeCell ref="AA212:AB212"/>
    <mergeCell ref="U886:V886"/>
    <mergeCell ref="W886:X886"/>
    <mergeCell ref="AB197:AC197"/>
    <mergeCell ref="AB198:AC198"/>
    <mergeCell ref="AB201:AC201"/>
    <mergeCell ref="B114:AE114"/>
    <mergeCell ref="B116:AE116"/>
    <mergeCell ref="AB205:AC205"/>
    <mergeCell ref="AB217:AC217"/>
    <mergeCell ref="AB218:AC218"/>
    <mergeCell ref="AB219:AC219"/>
    <mergeCell ref="D197:AA197"/>
    <mergeCell ref="D198:AA198"/>
    <mergeCell ref="O900:AB900"/>
    <mergeCell ref="AC900:AE900"/>
    <mergeCell ref="B882:G882"/>
    <mergeCell ref="H882:J882"/>
    <mergeCell ref="K882:N882"/>
    <mergeCell ref="O882:P882"/>
    <mergeCell ref="Q882:R882"/>
    <mergeCell ref="S882:T882"/>
    <mergeCell ref="U882:V882"/>
    <mergeCell ref="W882:X882"/>
    <mergeCell ref="Y882:Z882"/>
    <mergeCell ref="AA882:AB882"/>
    <mergeCell ref="AC882:AE882"/>
    <mergeCell ref="B884:G884"/>
    <mergeCell ref="H884:J884"/>
    <mergeCell ref="K884:N884"/>
    <mergeCell ref="O884:P884"/>
    <mergeCell ref="Q884:R884"/>
    <mergeCell ref="S884:T884"/>
    <mergeCell ref="U884:V884"/>
    <mergeCell ref="W884:X884"/>
    <mergeCell ref="Y884:Z884"/>
    <mergeCell ref="AA884:AB884"/>
    <mergeCell ref="AC884:AE884"/>
    <mergeCell ref="B914:G914"/>
    <mergeCell ref="H914:J914"/>
    <mergeCell ref="K914:N914"/>
    <mergeCell ref="O914:P914"/>
    <mergeCell ref="Q914:R914"/>
    <mergeCell ref="S914:T914"/>
    <mergeCell ref="U914:V914"/>
    <mergeCell ref="W914:X914"/>
    <mergeCell ref="Y914:Z914"/>
    <mergeCell ref="AA914:AB914"/>
    <mergeCell ref="AC914:AE914"/>
    <mergeCell ref="Y898:Z898"/>
    <mergeCell ref="AA898:AB898"/>
    <mergeCell ref="B886:G886"/>
    <mergeCell ref="H886:J886"/>
    <mergeCell ref="K886:N886"/>
    <mergeCell ref="O886:P886"/>
    <mergeCell ref="Y886:Z886"/>
    <mergeCell ref="AA886:AB886"/>
    <mergeCell ref="AC886:AE886"/>
    <mergeCell ref="B888:G888"/>
    <mergeCell ref="H888:J888"/>
    <mergeCell ref="K888:N888"/>
    <mergeCell ref="O888:P888"/>
    <mergeCell ref="Q888:R888"/>
    <mergeCell ref="S888:T888"/>
    <mergeCell ref="U888:V888"/>
    <mergeCell ref="W888:X888"/>
    <mergeCell ref="Y888:Z888"/>
    <mergeCell ref="AA888:AB888"/>
    <mergeCell ref="AC888:AE888"/>
    <mergeCell ref="Q908:R908"/>
    <mergeCell ref="AC916:AE916"/>
    <mergeCell ref="S906:T906"/>
    <mergeCell ref="U906:V906"/>
    <mergeCell ref="W906:X906"/>
    <mergeCell ref="Y906:Z906"/>
    <mergeCell ref="AA906:AB906"/>
    <mergeCell ref="B890:G890"/>
    <mergeCell ref="H890:J890"/>
    <mergeCell ref="K890:N890"/>
    <mergeCell ref="O890:P890"/>
    <mergeCell ref="Q890:R890"/>
    <mergeCell ref="S890:T890"/>
    <mergeCell ref="U890:V890"/>
    <mergeCell ref="W890:X890"/>
    <mergeCell ref="Y890:Z890"/>
    <mergeCell ref="AA890:AB890"/>
    <mergeCell ref="AC890:AE890"/>
    <mergeCell ref="B894:AE894"/>
    <mergeCell ref="O896:AB896"/>
    <mergeCell ref="B897:G898"/>
    <mergeCell ref="O897:P897"/>
    <mergeCell ref="Q897:R897"/>
    <mergeCell ref="S897:T897"/>
    <mergeCell ref="U897:V897"/>
    <mergeCell ref="W897:X897"/>
    <mergeCell ref="Y897:Z897"/>
    <mergeCell ref="AA897:AB897"/>
    <mergeCell ref="O898:P898"/>
    <mergeCell ref="Q898:R898"/>
    <mergeCell ref="S898:T898"/>
    <mergeCell ref="U898:V898"/>
    <mergeCell ref="W898:X898"/>
    <mergeCell ref="B878:G878"/>
    <mergeCell ref="H878:J878"/>
    <mergeCell ref="K878:N878"/>
    <mergeCell ref="O878:P878"/>
    <mergeCell ref="Q878:R878"/>
    <mergeCell ref="S878:T878"/>
    <mergeCell ref="U878:V878"/>
    <mergeCell ref="W878:X878"/>
    <mergeCell ref="Y878:Z878"/>
    <mergeCell ref="AA878:AB878"/>
    <mergeCell ref="AC878:AE878"/>
    <mergeCell ref="B880:G880"/>
    <mergeCell ref="H880:J880"/>
    <mergeCell ref="K880:N880"/>
    <mergeCell ref="O880:P880"/>
    <mergeCell ref="Q880:R880"/>
    <mergeCell ref="S880:T880"/>
    <mergeCell ref="U880:V880"/>
    <mergeCell ref="W880:X880"/>
    <mergeCell ref="Y880:Z880"/>
    <mergeCell ref="AA880:AB880"/>
    <mergeCell ref="AC880:AE880"/>
    <mergeCell ref="B872:G872"/>
    <mergeCell ref="H872:J872"/>
    <mergeCell ref="K872:N872"/>
    <mergeCell ref="O872:AB872"/>
    <mergeCell ref="AC872:AE872"/>
    <mergeCell ref="B874:G874"/>
    <mergeCell ref="H874:J874"/>
    <mergeCell ref="K874:N874"/>
    <mergeCell ref="O874:P874"/>
    <mergeCell ref="Q874:R874"/>
    <mergeCell ref="S874:T874"/>
    <mergeCell ref="U874:V874"/>
    <mergeCell ref="W874:X874"/>
    <mergeCell ref="Y874:Z874"/>
    <mergeCell ref="AA874:AB874"/>
    <mergeCell ref="AC874:AE874"/>
    <mergeCell ref="B876:G876"/>
    <mergeCell ref="H876:J876"/>
    <mergeCell ref="K876:N876"/>
    <mergeCell ref="O876:P876"/>
    <mergeCell ref="Q876:R876"/>
    <mergeCell ref="S876:T876"/>
    <mergeCell ref="U876:V876"/>
    <mergeCell ref="W876:X876"/>
    <mergeCell ref="Y876:Z876"/>
    <mergeCell ref="AA876:AB876"/>
    <mergeCell ref="AC876:AE876"/>
    <mergeCell ref="B866:AE866"/>
    <mergeCell ref="O868:AB868"/>
    <mergeCell ref="B869:G870"/>
    <mergeCell ref="O869:P869"/>
    <mergeCell ref="Q869:R869"/>
    <mergeCell ref="S869:T869"/>
    <mergeCell ref="U869:V869"/>
    <mergeCell ref="W869:X869"/>
    <mergeCell ref="Y869:Z869"/>
    <mergeCell ref="AA869:AB869"/>
    <mergeCell ref="O870:P870"/>
    <mergeCell ref="Q870:R870"/>
    <mergeCell ref="S870:T870"/>
    <mergeCell ref="U870:V870"/>
    <mergeCell ref="W870:X870"/>
    <mergeCell ref="Y870:Z870"/>
    <mergeCell ref="AA870:AB870"/>
    <mergeCell ref="B860:G860"/>
    <mergeCell ref="H860:J860"/>
    <mergeCell ref="K860:N860"/>
    <mergeCell ref="O860:P860"/>
    <mergeCell ref="Q860:R860"/>
    <mergeCell ref="S860:T860"/>
    <mergeCell ref="U860:V860"/>
    <mergeCell ref="W860:X860"/>
    <mergeCell ref="Y860:Z860"/>
    <mergeCell ref="AA860:AB860"/>
    <mergeCell ref="AC860:AE860"/>
    <mergeCell ref="B862:G862"/>
    <mergeCell ref="H862:J862"/>
    <mergeCell ref="K862:N862"/>
    <mergeCell ref="O862:P862"/>
    <mergeCell ref="Q862:R862"/>
    <mergeCell ref="S862:T862"/>
    <mergeCell ref="U862:V862"/>
    <mergeCell ref="W862:X862"/>
    <mergeCell ref="Y862:Z862"/>
    <mergeCell ref="AA862:AB862"/>
    <mergeCell ref="AC862:AE862"/>
    <mergeCell ref="B856:G856"/>
    <mergeCell ref="H856:J856"/>
    <mergeCell ref="K856:N856"/>
    <mergeCell ref="O856:P856"/>
    <mergeCell ref="Q856:R856"/>
    <mergeCell ref="S856:T856"/>
    <mergeCell ref="U856:V856"/>
    <mergeCell ref="W856:X856"/>
    <mergeCell ref="Y856:Z856"/>
    <mergeCell ref="AA856:AB856"/>
    <mergeCell ref="AC856:AE856"/>
    <mergeCell ref="B858:G858"/>
    <mergeCell ref="H858:J858"/>
    <mergeCell ref="K858:N858"/>
    <mergeCell ref="O858:P858"/>
    <mergeCell ref="Q858:R858"/>
    <mergeCell ref="S858:T858"/>
    <mergeCell ref="U858:V858"/>
    <mergeCell ref="W858:X858"/>
    <mergeCell ref="Y858:Z858"/>
    <mergeCell ref="AA858:AB858"/>
    <mergeCell ref="AC858:AE858"/>
    <mergeCell ref="B852:G852"/>
    <mergeCell ref="H852:J852"/>
    <mergeCell ref="K852:N852"/>
    <mergeCell ref="O852:P852"/>
    <mergeCell ref="Q852:R852"/>
    <mergeCell ref="S852:T852"/>
    <mergeCell ref="U852:V852"/>
    <mergeCell ref="W852:X852"/>
    <mergeCell ref="Y852:Z852"/>
    <mergeCell ref="AA852:AB852"/>
    <mergeCell ref="AC852:AE852"/>
    <mergeCell ref="B854:G854"/>
    <mergeCell ref="H854:J854"/>
    <mergeCell ref="K854:N854"/>
    <mergeCell ref="O854:P854"/>
    <mergeCell ref="Q854:R854"/>
    <mergeCell ref="S854:T854"/>
    <mergeCell ref="U854:V854"/>
    <mergeCell ref="W854:X854"/>
    <mergeCell ref="Y854:Z854"/>
    <mergeCell ref="AA854:AB854"/>
    <mergeCell ref="AC854:AE854"/>
    <mergeCell ref="B595:P595"/>
    <mergeCell ref="Q595:S595"/>
    <mergeCell ref="T595:V595"/>
    <mergeCell ref="W595:Y595"/>
    <mergeCell ref="Z595:AB595"/>
    <mergeCell ref="AC595:AE595"/>
    <mergeCell ref="B599:P599"/>
    <mergeCell ref="Q599:S599"/>
    <mergeCell ref="T599:V599"/>
    <mergeCell ref="W599:Y599"/>
    <mergeCell ref="Z599:AB599"/>
    <mergeCell ref="AC599:AE599"/>
    <mergeCell ref="Q648:V648"/>
    <mergeCell ref="B651:P651"/>
    <mergeCell ref="B655:P655"/>
    <mergeCell ref="C659:E659"/>
    <mergeCell ref="F659:H659"/>
    <mergeCell ref="W651:Y651"/>
    <mergeCell ref="Z651:AB651"/>
    <mergeCell ref="AC651:AE651"/>
    <mergeCell ref="C658:E658"/>
    <mergeCell ref="F658:H658"/>
    <mergeCell ref="S658:T658"/>
    <mergeCell ref="U658:V658"/>
    <mergeCell ref="W658:X658"/>
    <mergeCell ref="Y658:Z658"/>
    <mergeCell ref="O659:P659"/>
    <mergeCell ref="Q659:R659"/>
    <mergeCell ref="AC659:AD659"/>
    <mergeCell ref="AA659:AB659"/>
    <mergeCell ref="Q655:S655"/>
    <mergeCell ref="T655:V655"/>
    <mergeCell ref="B580:P580"/>
    <mergeCell ref="Q580:S580"/>
    <mergeCell ref="T580:V580"/>
    <mergeCell ref="W580:Y580"/>
    <mergeCell ref="Z580:AB580"/>
    <mergeCell ref="AC580:AE580"/>
    <mergeCell ref="B576:P576"/>
    <mergeCell ref="Q576:S576"/>
    <mergeCell ref="T576:V576"/>
    <mergeCell ref="W576:Y576"/>
    <mergeCell ref="Z576:AB576"/>
    <mergeCell ref="AC576:AE576"/>
    <mergeCell ref="C587:AD587"/>
    <mergeCell ref="B590:AE590"/>
    <mergeCell ref="B592:P593"/>
    <mergeCell ref="Q592:V592"/>
    <mergeCell ref="W592:Y593"/>
    <mergeCell ref="Z592:AE592"/>
    <mergeCell ref="Q593:S593"/>
    <mergeCell ref="T593:V593"/>
    <mergeCell ref="Z593:AB593"/>
    <mergeCell ref="AC593:AE593"/>
    <mergeCell ref="B564:P564"/>
    <mergeCell ref="Q564:S564"/>
    <mergeCell ref="T564:V564"/>
    <mergeCell ref="W564:Y564"/>
    <mergeCell ref="Z564:AB564"/>
    <mergeCell ref="AC564:AE564"/>
    <mergeCell ref="B560:P560"/>
    <mergeCell ref="Q560:S560"/>
    <mergeCell ref="T560:V560"/>
    <mergeCell ref="W560:Y560"/>
    <mergeCell ref="Z560:AB560"/>
    <mergeCell ref="AC560:AE560"/>
    <mergeCell ref="B572:P572"/>
    <mergeCell ref="Q572:S572"/>
    <mergeCell ref="T572:V572"/>
    <mergeCell ref="W572:Y572"/>
    <mergeCell ref="Z572:AB572"/>
    <mergeCell ref="AC572:AE572"/>
    <mergeCell ref="B568:P568"/>
    <mergeCell ref="Q568:S568"/>
    <mergeCell ref="T568:V568"/>
    <mergeCell ref="W568:Y568"/>
    <mergeCell ref="Z568:AB568"/>
    <mergeCell ref="AC568:AE568"/>
    <mergeCell ref="Z552:AB552"/>
    <mergeCell ref="AC552:AE552"/>
    <mergeCell ref="B556:P556"/>
    <mergeCell ref="Q556:S556"/>
    <mergeCell ref="T556:V556"/>
    <mergeCell ref="W556:Y556"/>
    <mergeCell ref="Z556:AB556"/>
    <mergeCell ref="AC556:AE556"/>
    <mergeCell ref="B544:P544"/>
    <mergeCell ref="W544:Y544"/>
    <mergeCell ref="B552:P552"/>
    <mergeCell ref="Q552:S552"/>
    <mergeCell ref="T552:V552"/>
    <mergeCell ref="W552:Y552"/>
    <mergeCell ref="Q544:S544"/>
    <mergeCell ref="T544:V544"/>
    <mergeCell ref="B548:P548"/>
    <mergeCell ref="Q548:S548"/>
    <mergeCell ref="T548:V548"/>
    <mergeCell ref="W548:Y548"/>
    <mergeCell ref="Z548:AB548"/>
    <mergeCell ref="AC548:AE548"/>
    <mergeCell ref="Z527:AB527"/>
    <mergeCell ref="AC527:AE527"/>
    <mergeCell ref="T528:V528"/>
    <mergeCell ref="W528:Y528"/>
    <mergeCell ref="Z528:AB528"/>
    <mergeCell ref="AC528:AE528"/>
    <mergeCell ref="Q529:S529"/>
    <mergeCell ref="T529:V529"/>
    <mergeCell ref="W529:Y529"/>
    <mergeCell ref="Z529:AB529"/>
    <mergeCell ref="AC529:AE529"/>
    <mergeCell ref="Z542:AB542"/>
    <mergeCell ref="AC542:AE542"/>
    <mergeCell ref="Z544:AB544"/>
    <mergeCell ref="AC544:AE544"/>
    <mergeCell ref="C534:AD534"/>
    <mergeCell ref="B537:AE537"/>
    <mergeCell ref="B539:AE539"/>
    <mergeCell ref="B541:P542"/>
    <mergeCell ref="Q541:V541"/>
    <mergeCell ref="W541:Y542"/>
    <mergeCell ref="Z541:AE541"/>
    <mergeCell ref="Q542:S542"/>
    <mergeCell ref="T542:V542"/>
    <mergeCell ref="B529:D529"/>
    <mergeCell ref="E529:G529"/>
    <mergeCell ref="H529:J529"/>
    <mergeCell ref="K529:M529"/>
    <mergeCell ref="N529:P529"/>
    <mergeCell ref="Q528:S528"/>
    <mergeCell ref="B527:D527"/>
    <mergeCell ref="E527:G527"/>
    <mergeCell ref="H527:J527"/>
    <mergeCell ref="K527:M527"/>
    <mergeCell ref="N527:P527"/>
    <mergeCell ref="B528:D528"/>
    <mergeCell ref="E528:G528"/>
    <mergeCell ref="H528:J528"/>
    <mergeCell ref="K528:M528"/>
    <mergeCell ref="N528:P528"/>
    <mergeCell ref="Q527:S527"/>
    <mergeCell ref="B525:D525"/>
    <mergeCell ref="N522:P522"/>
    <mergeCell ref="Q522:S522"/>
    <mergeCell ref="W522:Y522"/>
    <mergeCell ref="T527:V527"/>
    <mergeCell ref="W527:Y527"/>
    <mergeCell ref="E525:G525"/>
    <mergeCell ref="H525:J525"/>
    <mergeCell ref="K525:M525"/>
    <mergeCell ref="N525:P525"/>
    <mergeCell ref="Q525:S525"/>
    <mergeCell ref="T525:V525"/>
    <mergeCell ref="B526:D526"/>
    <mergeCell ref="E526:G526"/>
    <mergeCell ref="H526:J526"/>
    <mergeCell ref="K526:M526"/>
    <mergeCell ref="N526:P526"/>
    <mergeCell ref="T526:V526"/>
    <mergeCell ref="W526:Y526"/>
    <mergeCell ref="Z526:AB526"/>
    <mergeCell ref="AC526:AE526"/>
    <mergeCell ref="Q526:S526"/>
    <mergeCell ref="AC520:AE520"/>
    <mergeCell ref="T519:V520"/>
    <mergeCell ref="T522:V522"/>
    <mergeCell ref="AC524:AE524"/>
    <mergeCell ref="B524:D524"/>
    <mergeCell ref="Q524:S524"/>
    <mergeCell ref="T524:V524"/>
    <mergeCell ref="W524:Y524"/>
    <mergeCell ref="C495:AD495"/>
    <mergeCell ref="B498:AE498"/>
    <mergeCell ref="B504:P505"/>
    <mergeCell ref="Q504:V504"/>
    <mergeCell ref="W504:Y505"/>
    <mergeCell ref="Z504:AE504"/>
    <mergeCell ref="Q505:S505"/>
    <mergeCell ref="T505:V505"/>
    <mergeCell ref="Z505:AB505"/>
    <mergeCell ref="AC505:AE505"/>
    <mergeCell ref="N519:S519"/>
    <mergeCell ref="W519:Y520"/>
    <mergeCell ref="Z519:AE519"/>
    <mergeCell ref="Q520:S520"/>
    <mergeCell ref="Z520:AB520"/>
    <mergeCell ref="Z525:AB525"/>
    <mergeCell ref="AC525:AE525"/>
    <mergeCell ref="W525:Y525"/>
    <mergeCell ref="B500:AE500"/>
    <mergeCell ref="C502:AD502"/>
    <mergeCell ref="B515:AE515"/>
    <mergeCell ref="C517:AD517"/>
    <mergeCell ref="B511:P511"/>
    <mergeCell ref="Q511:S511"/>
    <mergeCell ref="T511:V511"/>
    <mergeCell ref="W511:Y511"/>
    <mergeCell ref="Z511:AB511"/>
    <mergeCell ref="AC511:AE511"/>
    <mergeCell ref="B507:P507"/>
    <mergeCell ref="Q507:S507"/>
    <mergeCell ref="T507:V507"/>
    <mergeCell ref="W507:Y507"/>
    <mergeCell ref="Z507:AB507"/>
    <mergeCell ref="AC507:AE507"/>
    <mergeCell ref="Z524:AB524"/>
    <mergeCell ref="E524:G524"/>
    <mergeCell ref="H524:J524"/>
    <mergeCell ref="K524:M524"/>
    <mergeCell ref="N524:P524"/>
    <mergeCell ref="N520:P520"/>
    <mergeCell ref="B522:M522"/>
    <mergeCell ref="Z522:AB522"/>
    <mergeCell ref="AC522:AE522"/>
    <mergeCell ref="C477:AD477"/>
    <mergeCell ref="B479:P480"/>
    <mergeCell ref="Q479:V479"/>
    <mergeCell ref="W479:Y480"/>
    <mergeCell ref="Z479:AE479"/>
    <mergeCell ref="Q480:S480"/>
    <mergeCell ref="T480:V480"/>
    <mergeCell ref="Z480:AB480"/>
    <mergeCell ref="AC480:AE480"/>
    <mergeCell ref="B490:P490"/>
    <mergeCell ref="Q490:S490"/>
    <mergeCell ref="T490:V490"/>
    <mergeCell ref="W490:Y490"/>
    <mergeCell ref="B486:P486"/>
    <mergeCell ref="Q486:S486"/>
    <mergeCell ref="T486:V486"/>
    <mergeCell ref="W486:Y486"/>
    <mergeCell ref="Z486:AB486"/>
    <mergeCell ref="AC486:AE486"/>
    <mergeCell ref="Z490:AB490"/>
    <mergeCell ref="AC490:AE490"/>
    <mergeCell ref="B482:P482"/>
    <mergeCell ref="Q482:S482"/>
    <mergeCell ref="T482:V482"/>
    <mergeCell ref="W482:Y482"/>
    <mergeCell ref="Z482:AB482"/>
    <mergeCell ref="AC482:AE482"/>
    <mergeCell ref="B475:AE475"/>
    <mergeCell ref="B460:AE460"/>
    <mergeCell ref="C462:AD462"/>
    <mergeCell ref="B464:P465"/>
    <mergeCell ref="Q464:V464"/>
    <mergeCell ref="W464:Y465"/>
    <mergeCell ref="Z464:AE464"/>
    <mergeCell ref="Q465:S465"/>
    <mergeCell ref="T465:V465"/>
    <mergeCell ref="Z465:AB465"/>
    <mergeCell ref="AC465:AE465"/>
    <mergeCell ref="B471:P471"/>
    <mergeCell ref="Q471:S471"/>
    <mergeCell ref="T471:V471"/>
    <mergeCell ref="W471:Y471"/>
    <mergeCell ref="Z471:AB471"/>
    <mergeCell ref="AC471:AE471"/>
    <mergeCell ref="B467:P467"/>
    <mergeCell ref="Q467:S467"/>
    <mergeCell ref="T467:V467"/>
    <mergeCell ref="W467:Y467"/>
    <mergeCell ref="Z467:AB467"/>
    <mergeCell ref="AC467:AE467"/>
    <mergeCell ref="A473:B473"/>
    <mergeCell ref="AC428:AE428"/>
    <mergeCell ref="B444:P444"/>
    <mergeCell ref="Q444:S444"/>
    <mergeCell ref="T444:V444"/>
    <mergeCell ref="W444:Y444"/>
    <mergeCell ref="Z444:AB444"/>
    <mergeCell ref="AC444:AE444"/>
    <mergeCell ref="B432:P432"/>
    <mergeCell ref="Q432:S432"/>
    <mergeCell ref="T432:V432"/>
    <mergeCell ref="W432:Y432"/>
    <mergeCell ref="Z432:AB432"/>
    <mergeCell ref="AC432:AE432"/>
    <mergeCell ref="B428:P428"/>
    <mergeCell ref="Q428:S428"/>
    <mergeCell ref="T428:V428"/>
    <mergeCell ref="Q456:S456"/>
    <mergeCell ref="T456:V456"/>
    <mergeCell ref="Z456:AB456"/>
    <mergeCell ref="AC456:AE456"/>
    <mergeCell ref="B456:P456"/>
    <mergeCell ref="W456:Y456"/>
    <mergeCell ref="B424:P424"/>
    <mergeCell ref="Q424:S424"/>
    <mergeCell ref="T424:V424"/>
    <mergeCell ref="W424:Y424"/>
    <mergeCell ref="Z424:AB424"/>
    <mergeCell ref="AC424:AE424"/>
    <mergeCell ref="B452:P452"/>
    <mergeCell ref="Q452:S452"/>
    <mergeCell ref="T452:V452"/>
    <mergeCell ref="W452:Y452"/>
    <mergeCell ref="Z452:AB452"/>
    <mergeCell ref="AC452:AE452"/>
    <mergeCell ref="B436:P436"/>
    <mergeCell ref="Q436:S436"/>
    <mergeCell ref="T436:V436"/>
    <mergeCell ref="W436:Y436"/>
    <mergeCell ref="Z436:AB436"/>
    <mergeCell ref="AC436:AE436"/>
    <mergeCell ref="B440:P440"/>
    <mergeCell ref="Q440:S440"/>
    <mergeCell ref="T440:V440"/>
    <mergeCell ref="W440:Y440"/>
    <mergeCell ref="Z440:AB440"/>
    <mergeCell ref="AC440:AE440"/>
    <mergeCell ref="B448:P448"/>
    <mergeCell ref="Q448:S448"/>
    <mergeCell ref="T448:V448"/>
    <mergeCell ref="W448:Y448"/>
    <mergeCell ref="Z448:AB448"/>
    <mergeCell ref="AC448:AE448"/>
    <mergeCell ref="W428:Y428"/>
    <mergeCell ref="Z428:AB428"/>
    <mergeCell ref="B407:P407"/>
    <mergeCell ref="Q407:S407"/>
    <mergeCell ref="T407:V407"/>
    <mergeCell ref="W407:Y407"/>
    <mergeCell ref="Z407:AB407"/>
    <mergeCell ref="AC407:AE407"/>
    <mergeCell ref="B403:P403"/>
    <mergeCell ref="Q403:S403"/>
    <mergeCell ref="T403:V403"/>
    <mergeCell ref="W403:Y403"/>
    <mergeCell ref="Z403:AB403"/>
    <mergeCell ref="AC403:AE403"/>
    <mergeCell ref="C412:AD412"/>
    <mergeCell ref="B417:AE417"/>
    <mergeCell ref="C419:AD419"/>
    <mergeCell ref="B421:P422"/>
    <mergeCell ref="Q421:V421"/>
    <mergeCell ref="W421:Y422"/>
    <mergeCell ref="Z421:AE421"/>
    <mergeCell ref="Q422:S422"/>
    <mergeCell ref="T422:V422"/>
    <mergeCell ref="Z422:AB422"/>
    <mergeCell ref="B415:AE415"/>
    <mergeCell ref="AC422:AE422"/>
    <mergeCell ref="B391:P391"/>
    <mergeCell ref="Q391:S391"/>
    <mergeCell ref="T391:V391"/>
    <mergeCell ref="W391:Y391"/>
    <mergeCell ref="Z391:AB391"/>
    <mergeCell ref="AC391:AE391"/>
    <mergeCell ref="B387:P387"/>
    <mergeCell ref="Q387:S387"/>
    <mergeCell ref="T387:V387"/>
    <mergeCell ref="W387:Y387"/>
    <mergeCell ref="Z387:AB387"/>
    <mergeCell ref="AC387:AE387"/>
    <mergeCell ref="B399:P399"/>
    <mergeCell ref="Q399:S399"/>
    <mergeCell ref="T399:V399"/>
    <mergeCell ref="W399:Y399"/>
    <mergeCell ref="Z399:AB399"/>
    <mergeCell ref="AC399:AE399"/>
    <mergeCell ref="B395:P395"/>
    <mergeCell ref="Q395:S395"/>
    <mergeCell ref="T395:V395"/>
    <mergeCell ref="W395:Y395"/>
    <mergeCell ref="Z395:AB395"/>
    <mergeCell ref="AC395:AE395"/>
    <mergeCell ref="B375:P375"/>
    <mergeCell ref="Q375:S375"/>
    <mergeCell ref="T375:V375"/>
    <mergeCell ref="W375:Y375"/>
    <mergeCell ref="Z375:AB375"/>
    <mergeCell ref="AC375:AE375"/>
    <mergeCell ref="B371:P371"/>
    <mergeCell ref="Q371:S371"/>
    <mergeCell ref="T371:V371"/>
    <mergeCell ref="W371:Y371"/>
    <mergeCell ref="Z371:AB371"/>
    <mergeCell ref="AC371:AE371"/>
    <mergeCell ref="B383:P383"/>
    <mergeCell ref="Q383:S383"/>
    <mergeCell ref="T383:V383"/>
    <mergeCell ref="W383:Y383"/>
    <mergeCell ref="Z383:AB383"/>
    <mergeCell ref="AC383:AE383"/>
    <mergeCell ref="B379:P379"/>
    <mergeCell ref="Q379:S379"/>
    <mergeCell ref="T379:V379"/>
    <mergeCell ref="W379:Y379"/>
    <mergeCell ref="Z379:AB379"/>
    <mergeCell ref="AC379:AE379"/>
    <mergeCell ref="B359:P359"/>
    <mergeCell ref="Q359:S359"/>
    <mergeCell ref="T359:V359"/>
    <mergeCell ref="W359:Y359"/>
    <mergeCell ref="Z359:AB359"/>
    <mergeCell ref="AC359:AE359"/>
    <mergeCell ref="B355:P355"/>
    <mergeCell ref="Q355:S355"/>
    <mergeCell ref="T355:V355"/>
    <mergeCell ref="W355:Y355"/>
    <mergeCell ref="Z355:AB355"/>
    <mergeCell ref="AC355:AE355"/>
    <mergeCell ref="B367:P367"/>
    <mergeCell ref="Q367:S367"/>
    <mergeCell ref="T367:V367"/>
    <mergeCell ref="W367:Y367"/>
    <mergeCell ref="Z367:AB367"/>
    <mergeCell ref="AC367:AE367"/>
    <mergeCell ref="B363:P363"/>
    <mergeCell ref="Q363:S363"/>
    <mergeCell ref="T363:V363"/>
    <mergeCell ref="W363:Y363"/>
    <mergeCell ref="Z363:AB363"/>
    <mergeCell ref="AC363:AE363"/>
    <mergeCell ref="B343:P343"/>
    <mergeCell ref="Q343:S343"/>
    <mergeCell ref="T343:V343"/>
    <mergeCell ref="W343:Y343"/>
    <mergeCell ref="Z343:AB343"/>
    <mergeCell ref="AC343:AE343"/>
    <mergeCell ref="B339:P339"/>
    <mergeCell ref="Q339:S339"/>
    <mergeCell ref="T339:V339"/>
    <mergeCell ref="W339:Y339"/>
    <mergeCell ref="Z339:AB339"/>
    <mergeCell ref="AC339:AE339"/>
    <mergeCell ref="B351:P351"/>
    <mergeCell ref="Q351:S351"/>
    <mergeCell ref="T351:V351"/>
    <mergeCell ref="W351:Y351"/>
    <mergeCell ref="Z351:AB351"/>
    <mergeCell ref="AC351:AE351"/>
    <mergeCell ref="B347:P347"/>
    <mergeCell ref="Q347:S347"/>
    <mergeCell ref="T347:V347"/>
    <mergeCell ref="W347:Y347"/>
    <mergeCell ref="Z347:AB347"/>
    <mergeCell ref="AC347:AE347"/>
    <mergeCell ref="B327:P327"/>
    <mergeCell ref="Q327:S327"/>
    <mergeCell ref="T327:V327"/>
    <mergeCell ref="W327:Y327"/>
    <mergeCell ref="Z327:AB327"/>
    <mergeCell ref="AC327:AE327"/>
    <mergeCell ref="B335:P335"/>
    <mergeCell ref="Q335:S335"/>
    <mergeCell ref="T335:V335"/>
    <mergeCell ref="W335:Y335"/>
    <mergeCell ref="Z335:AB335"/>
    <mergeCell ref="AC335:AE335"/>
    <mergeCell ref="B331:P331"/>
    <mergeCell ref="Q331:S331"/>
    <mergeCell ref="T331:V331"/>
    <mergeCell ref="W331:Y331"/>
    <mergeCell ref="Z331:AB331"/>
    <mergeCell ref="AC331:AE331"/>
    <mergeCell ref="B315:P315"/>
    <mergeCell ref="Q315:S315"/>
    <mergeCell ref="T315:V315"/>
    <mergeCell ref="W315:Y315"/>
    <mergeCell ref="Z315:AB315"/>
    <mergeCell ref="AC315:AE315"/>
    <mergeCell ref="B312:P313"/>
    <mergeCell ref="Q312:V312"/>
    <mergeCell ref="W312:Y313"/>
    <mergeCell ref="Z312:AE312"/>
    <mergeCell ref="Q313:S313"/>
    <mergeCell ref="T313:V313"/>
    <mergeCell ref="Z313:AB313"/>
    <mergeCell ref="AC313:AE313"/>
    <mergeCell ref="B323:P323"/>
    <mergeCell ref="Q323:S323"/>
    <mergeCell ref="T323:V323"/>
    <mergeCell ref="W323:Y323"/>
    <mergeCell ref="Z323:AB323"/>
    <mergeCell ref="AC323:AE323"/>
    <mergeCell ref="B319:P319"/>
    <mergeCell ref="Q319:S319"/>
    <mergeCell ref="T319:V319"/>
    <mergeCell ref="W319:Y319"/>
    <mergeCell ref="Z319:AB319"/>
    <mergeCell ref="AC319:AE319"/>
    <mergeCell ref="B308:AE308"/>
    <mergeCell ref="C310:AD310"/>
    <mergeCell ref="C285:AD285"/>
    <mergeCell ref="C234:AD234"/>
    <mergeCell ref="B302:P302"/>
    <mergeCell ref="Q302:S302"/>
    <mergeCell ref="T302:V302"/>
    <mergeCell ref="W302:Y302"/>
    <mergeCell ref="Z302:AB302"/>
    <mergeCell ref="AC302:AE302"/>
    <mergeCell ref="B298:P298"/>
    <mergeCell ref="Q298:S298"/>
    <mergeCell ref="B294:P294"/>
    <mergeCell ref="Q294:S294"/>
    <mergeCell ref="T294:V294"/>
    <mergeCell ref="W294:Y294"/>
    <mergeCell ref="Z294:AB294"/>
    <mergeCell ref="AC294:AE294"/>
    <mergeCell ref="B290:P290"/>
    <mergeCell ref="Q290:S290"/>
    <mergeCell ref="T290:V290"/>
    <mergeCell ref="W290:Y290"/>
    <mergeCell ref="Z290:AB290"/>
    <mergeCell ref="AC290:AE290"/>
    <mergeCell ref="B283:AE283"/>
    <mergeCell ref="B287:P288"/>
    <mergeCell ref="Q287:V287"/>
    <mergeCell ref="W287:Y288"/>
    <mergeCell ref="Z287:AE287"/>
    <mergeCell ref="Q288:S288"/>
    <mergeCell ref="T288:V288"/>
    <mergeCell ref="Z288:AB288"/>
    <mergeCell ref="AC288:AE288"/>
    <mergeCell ref="T298:V298"/>
    <mergeCell ref="W298:Y298"/>
    <mergeCell ref="Z298:AB298"/>
    <mergeCell ref="AC298:AE298"/>
    <mergeCell ref="B267:P267"/>
    <mergeCell ref="Q267:S267"/>
    <mergeCell ref="T267:V267"/>
    <mergeCell ref="W267:Y267"/>
    <mergeCell ref="Z267:AB267"/>
    <mergeCell ref="AC267:AE267"/>
    <mergeCell ref="B263:P263"/>
    <mergeCell ref="Q263:S263"/>
    <mergeCell ref="T263:V263"/>
    <mergeCell ref="W263:Y263"/>
    <mergeCell ref="Z263:AB263"/>
    <mergeCell ref="AC263:AE263"/>
    <mergeCell ref="B279:P279"/>
    <mergeCell ref="Q279:S279"/>
    <mergeCell ref="T279:V279"/>
    <mergeCell ref="W279:Y279"/>
    <mergeCell ref="Z279:AB279"/>
    <mergeCell ref="AC279:AE279"/>
    <mergeCell ref="B271:P271"/>
    <mergeCell ref="Q271:S271"/>
    <mergeCell ref="T271:V271"/>
    <mergeCell ref="W271:Y271"/>
    <mergeCell ref="Z271:AB271"/>
    <mergeCell ref="AC271:AE271"/>
    <mergeCell ref="B275:P275"/>
    <mergeCell ref="Q275:S275"/>
    <mergeCell ref="T275:V275"/>
    <mergeCell ref="W275:Y275"/>
    <mergeCell ref="Z275:AB275"/>
    <mergeCell ref="AC275:AE275"/>
    <mergeCell ref="B251:P251"/>
    <mergeCell ref="Q251:S251"/>
    <mergeCell ref="T251:V251"/>
    <mergeCell ref="W251:Y251"/>
    <mergeCell ref="Z251:AB251"/>
    <mergeCell ref="AC251:AE251"/>
    <mergeCell ref="B247:P247"/>
    <mergeCell ref="Q247:S247"/>
    <mergeCell ref="T247:V247"/>
    <mergeCell ref="W247:Y247"/>
    <mergeCell ref="Z247:AB247"/>
    <mergeCell ref="AC247:AE247"/>
    <mergeCell ref="B259:P259"/>
    <mergeCell ref="Q259:S259"/>
    <mergeCell ref="T259:V259"/>
    <mergeCell ref="W259:Y259"/>
    <mergeCell ref="Z259:AB259"/>
    <mergeCell ref="AC259:AE259"/>
    <mergeCell ref="B255:P255"/>
    <mergeCell ref="Q255:S255"/>
    <mergeCell ref="T255:V255"/>
    <mergeCell ref="W255:Y255"/>
    <mergeCell ref="Z255:AB255"/>
    <mergeCell ref="AC255:AE255"/>
    <mergeCell ref="B243:P243"/>
    <mergeCell ref="Q243:S243"/>
    <mergeCell ref="T243:V243"/>
    <mergeCell ref="W243:Y243"/>
    <mergeCell ref="Z243:AB243"/>
    <mergeCell ref="AC243:AE243"/>
    <mergeCell ref="B236:P237"/>
    <mergeCell ref="B239:P239"/>
    <mergeCell ref="Q239:S239"/>
    <mergeCell ref="T239:V239"/>
    <mergeCell ref="W239:Y239"/>
    <mergeCell ref="Z239:AB239"/>
    <mergeCell ref="AC239:AE239"/>
    <mergeCell ref="Q236:V236"/>
    <mergeCell ref="Z236:AE236"/>
    <mergeCell ref="W236:Y237"/>
    <mergeCell ref="AC237:AE237"/>
    <mergeCell ref="Z237:AB237"/>
    <mergeCell ref="T237:V237"/>
    <mergeCell ref="Q237:S237"/>
    <mergeCell ref="E108:AD108"/>
    <mergeCell ref="B105:D106"/>
    <mergeCell ref="E105:F106"/>
    <mergeCell ref="H105:J106"/>
    <mergeCell ref="K105:L106"/>
    <mergeCell ref="N105:P106"/>
    <mergeCell ref="Q105:R106"/>
    <mergeCell ref="B232:AE232"/>
    <mergeCell ref="B230:AE230"/>
    <mergeCell ref="C176:AD176"/>
    <mergeCell ref="C222:AE222"/>
    <mergeCell ref="C221:AE221"/>
    <mergeCell ref="C182:AA182"/>
    <mergeCell ref="AB182:AD182"/>
    <mergeCell ref="E133:X133"/>
    <mergeCell ref="B134:AE134"/>
    <mergeCell ref="H135:Y135"/>
    <mergeCell ref="B137:AE137"/>
    <mergeCell ref="E158:X158"/>
    <mergeCell ref="J160:T160"/>
    <mergeCell ref="D150:G150"/>
    <mergeCell ref="I150:AD150"/>
    <mergeCell ref="E110:H111"/>
    <mergeCell ref="F142:P142"/>
    <mergeCell ref="Q142:Y142"/>
    <mergeCell ref="B139:AE139"/>
    <mergeCell ref="C140:AD140"/>
    <mergeCell ref="B144:AE144"/>
    <mergeCell ref="AA213:AB213"/>
    <mergeCell ref="AA214:AB214"/>
    <mergeCell ref="AA215:AB215"/>
    <mergeCell ref="AA216:AB216"/>
    <mergeCell ref="AC102:AD103"/>
    <mergeCell ref="N102:P103"/>
    <mergeCell ref="W171:AB171"/>
    <mergeCell ref="G171:S171"/>
    <mergeCell ref="B91:AE91"/>
    <mergeCell ref="B93:E94"/>
    <mergeCell ref="L93:O94"/>
    <mergeCell ref="F93:K94"/>
    <mergeCell ref="P93:AC94"/>
    <mergeCell ref="B96:E97"/>
    <mergeCell ref="C171:F171"/>
    <mergeCell ref="T171:V171"/>
    <mergeCell ref="C162:AD162"/>
    <mergeCell ref="C164:AD164"/>
    <mergeCell ref="B166:AE166"/>
    <mergeCell ref="B168:AE168"/>
    <mergeCell ref="B169:AE169"/>
    <mergeCell ref="E152:X152"/>
    <mergeCell ref="D156:G156"/>
    <mergeCell ref="I156:AD156"/>
    <mergeCell ref="J110:L111"/>
    <mergeCell ref="M110:Q111"/>
    <mergeCell ref="R110:V111"/>
    <mergeCell ref="T105:V106"/>
    <mergeCell ref="F99:K100"/>
    <mergeCell ref="L99:O100"/>
    <mergeCell ref="P99:AC100"/>
    <mergeCell ref="B102:D103"/>
    <mergeCell ref="W105:X106"/>
    <mergeCell ref="Z105:AB106"/>
    <mergeCell ref="AC105:AD106"/>
    <mergeCell ref="B108:D108"/>
    <mergeCell ref="B85:E86"/>
    <mergeCell ref="Q70:S71"/>
    <mergeCell ref="B603:P603"/>
    <mergeCell ref="Q603:S603"/>
    <mergeCell ref="F88:O89"/>
    <mergeCell ref="P88:S89"/>
    <mergeCell ref="T603:V603"/>
    <mergeCell ref="W603:Y603"/>
    <mergeCell ref="B58:E59"/>
    <mergeCell ref="B64:E65"/>
    <mergeCell ref="B67:E68"/>
    <mergeCell ref="B70:E71"/>
    <mergeCell ref="B73:E74"/>
    <mergeCell ref="B76:E77"/>
    <mergeCell ref="F85:O86"/>
    <mergeCell ref="P85:S86"/>
    <mergeCell ref="F76:Q77"/>
    <mergeCell ref="Q73:S74"/>
    <mergeCell ref="F73:P74"/>
    <mergeCell ref="B79:E80"/>
    <mergeCell ref="Q79:T80"/>
    <mergeCell ref="B88:E89"/>
    <mergeCell ref="U79:AD80"/>
    <mergeCell ref="B82:E83"/>
    <mergeCell ref="R58:T59"/>
    <mergeCell ref="U58:V59"/>
    <mergeCell ref="W58:Y59"/>
    <mergeCell ref="Z58:AD59"/>
    <mergeCell ref="Q102:R103"/>
    <mergeCell ref="T102:V103"/>
    <mergeCell ref="W102:X103"/>
    <mergeCell ref="Z102:AB103"/>
    <mergeCell ref="K102:L103"/>
    <mergeCell ref="B61:E62"/>
    <mergeCell ref="Q61:S62"/>
    <mergeCell ref="T61:AD62"/>
    <mergeCell ref="B56:AE56"/>
    <mergeCell ref="F58:Q59"/>
    <mergeCell ref="B54:AE54"/>
    <mergeCell ref="T70:AD71"/>
    <mergeCell ref="AC603:AE603"/>
    <mergeCell ref="B146:AE146"/>
    <mergeCell ref="B147:AE147"/>
    <mergeCell ref="B13:AE13"/>
    <mergeCell ref="B27:AE27"/>
    <mergeCell ref="B29:AE29"/>
    <mergeCell ref="C31:AE31"/>
    <mergeCell ref="B33:AE33"/>
    <mergeCell ref="C23:AE23"/>
    <mergeCell ref="C15:AE15"/>
    <mergeCell ref="C17:AE17"/>
    <mergeCell ref="C19:AE19"/>
    <mergeCell ref="C21:AE21"/>
    <mergeCell ref="C25:AE25"/>
    <mergeCell ref="C47:AE47"/>
    <mergeCell ref="B49:AE49"/>
    <mergeCell ref="B50:AE50"/>
    <mergeCell ref="B179:AE179"/>
    <mergeCell ref="S76:V77"/>
    <mergeCell ref="W76:AD77"/>
    <mergeCell ref="F79:P80"/>
    <mergeCell ref="T73:AD74"/>
    <mergeCell ref="F82:AD83"/>
    <mergeCell ref="T85:AD86"/>
    <mergeCell ref="C608:AD608"/>
    <mergeCell ref="B611:AE611"/>
    <mergeCell ref="B613:P614"/>
    <mergeCell ref="Q613:V613"/>
    <mergeCell ref="W613:Y614"/>
    <mergeCell ref="Z613:AE613"/>
    <mergeCell ref="Q614:S614"/>
    <mergeCell ref="Z614:AB614"/>
    <mergeCell ref="AC614:AE614"/>
    <mergeCell ref="T614:V614"/>
    <mergeCell ref="Z603:AB603"/>
    <mergeCell ref="C35:AE35"/>
    <mergeCell ref="B37:AE37"/>
    <mergeCell ref="C39:AE39"/>
    <mergeCell ref="B41:AE41"/>
    <mergeCell ref="C43:AE43"/>
    <mergeCell ref="B45:AE45"/>
    <mergeCell ref="F61:P62"/>
    <mergeCell ref="F64:AD65"/>
    <mergeCell ref="F67:AD68"/>
    <mergeCell ref="F70:P71"/>
    <mergeCell ref="F96:K97"/>
    <mergeCell ref="L96:O97"/>
    <mergeCell ref="P96:AC97"/>
    <mergeCell ref="B99:E100"/>
    <mergeCell ref="T88:AD89"/>
    <mergeCell ref="B129:AE129"/>
    <mergeCell ref="B131:AE131"/>
    <mergeCell ref="AB181:AD181"/>
    <mergeCell ref="C181:AA181"/>
    <mergeCell ref="E102:F103"/>
    <mergeCell ref="H102:J103"/>
    <mergeCell ref="B644:AE644"/>
    <mergeCell ref="C646:AD646"/>
    <mergeCell ref="W648:Y649"/>
    <mergeCell ref="Z648:AE648"/>
    <mergeCell ref="Q649:S649"/>
    <mergeCell ref="W616:Y616"/>
    <mergeCell ref="AC616:AE616"/>
    <mergeCell ref="B628:P628"/>
    <mergeCell ref="Q628:S628"/>
    <mergeCell ref="T628:V628"/>
    <mergeCell ref="W628:Y628"/>
    <mergeCell ref="AC628:AE628"/>
    <mergeCell ref="B616:P616"/>
    <mergeCell ref="Q616:S616"/>
    <mergeCell ref="T616:V616"/>
    <mergeCell ref="Z616:AB616"/>
    <mergeCell ref="Z620:AB620"/>
    <mergeCell ref="Z624:AB624"/>
    <mergeCell ref="Z628:AB628"/>
    <mergeCell ref="Z632:AB632"/>
    <mergeCell ref="B632:P632"/>
    <mergeCell ref="Q632:S632"/>
    <mergeCell ref="T632:V632"/>
    <mergeCell ref="W632:Y632"/>
    <mergeCell ref="AC632:AE632"/>
    <mergeCell ref="B620:P620"/>
    <mergeCell ref="Q620:S620"/>
    <mergeCell ref="T620:V620"/>
    <mergeCell ref="W620:Y620"/>
    <mergeCell ref="AC620:AE620"/>
    <mergeCell ref="B624:P624"/>
    <mergeCell ref="Q624:S624"/>
    <mergeCell ref="T624:V624"/>
    <mergeCell ref="W624:Y624"/>
    <mergeCell ref="AC624:AE624"/>
    <mergeCell ref="C639:AD639"/>
    <mergeCell ref="B642:AE642"/>
    <mergeCell ref="F662:H662"/>
    <mergeCell ref="I662:N662"/>
    <mergeCell ref="O662:P662"/>
    <mergeCell ref="Q662:R662"/>
    <mergeCell ref="S662:T662"/>
    <mergeCell ref="U662:V662"/>
    <mergeCell ref="W662:X662"/>
    <mergeCell ref="Y662:Z662"/>
    <mergeCell ref="AA662:AB662"/>
    <mergeCell ref="AC662:AD662"/>
    <mergeCell ref="C657:N657"/>
    <mergeCell ref="C660:E660"/>
    <mergeCell ref="F660:H660"/>
    <mergeCell ref="I660:N660"/>
    <mergeCell ref="O660:P660"/>
    <mergeCell ref="Q660:R660"/>
    <mergeCell ref="S660:T660"/>
    <mergeCell ref="S659:T659"/>
    <mergeCell ref="U659:V659"/>
    <mergeCell ref="W659:X659"/>
    <mergeCell ref="Y659:Z659"/>
    <mergeCell ref="AA657:AD657"/>
    <mergeCell ref="O657:Z657"/>
    <mergeCell ref="I658:N658"/>
    <mergeCell ref="I659:N659"/>
    <mergeCell ref="U660:V660"/>
    <mergeCell ref="W660:X660"/>
    <mergeCell ref="T677:V677"/>
    <mergeCell ref="W677:Y677"/>
    <mergeCell ref="Z677:AB677"/>
    <mergeCell ref="AC677:AE677"/>
    <mergeCell ref="T649:V649"/>
    <mergeCell ref="Z649:AB649"/>
    <mergeCell ref="AC649:AE649"/>
    <mergeCell ref="Q651:S651"/>
    <mergeCell ref="T651:V651"/>
    <mergeCell ref="O658:P658"/>
    <mergeCell ref="Q658:R658"/>
    <mergeCell ref="W655:Y655"/>
    <mergeCell ref="Z655:AB655"/>
    <mergeCell ref="AC655:AE655"/>
    <mergeCell ref="AA658:AB658"/>
    <mergeCell ref="AC658:AD658"/>
    <mergeCell ref="Y660:Z660"/>
    <mergeCell ref="AA660:AB660"/>
    <mergeCell ref="AC660:AD660"/>
    <mergeCell ref="Z691:AC692"/>
    <mergeCell ref="Q694:T694"/>
    <mergeCell ref="Q698:T698"/>
    <mergeCell ref="Q702:T702"/>
    <mergeCell ref="C661:E661"/>
    <mergeCell ref="F661:H661"/>
    <mergeCell ref="I661:N661"/>
    <mergeCell ref="O661:P661"/>
    <mergeCell ref="Q661:R661"/>
    <mergeCell ref="S661:T661"/>
    <mergeCell ref="U661:V661"/>
    <mergeCell ref="W661:X661"/>
    <mergeCell ref="Y661:Z661"/>
    <mergeCell ref="AA661:AB661"/>
    <mergeCell ref="AC661:AD661"/>
    <mergeCell ref="C662:E662"/>
    <mergeCell ref="B710:P710"/>
    <mergeCell ref="V710:X710"/>
    <mergeCell ref="Q710:T710"/>
    <mergeCell ref="C684:AD684"/>
    <mergeCell ref="B687:AE687"/>
    <mergeCell ref="B689:AE689"/>
    <mergeCell ref="B691:P692"/>
    <mergeCell ref="C667:AD667"/>
    <mergeCell ref="B673:P673"/>
    <mergeCell ref="Q673:S673"/>
    <mergeCell ref="T673:V673"/>
    <mergeCell ref="W673:Y673"/>
    <mergeCell ref="Z673:AB673"/>
    <mergeCell ref="AC673:AE673"/>
    <mergeCell ref="B677:P677"/>
    <mergeCell ref="Q677:S677"/>
    <mergeCell ref="B733:P733"/>
    <mergeCell ref="B737:P737"/>
    <mergeCell ref="Q733:T733"/>
    <mergeCell ref="V733:X733"/>
    <mergeCell ref="Z733:AC733"/>
    <mergeCell ref="Q737:T737"/>
    <mergeCell ref="V737:X737"/>
    <mergeCell ref="Z737:AC737"/>
    <mergeCell ref="B725:P725"/>
    <mergeCell ref="B729:P729"/>
    <mergeCell ref="Q725:T725"/>
    <mergeCell ref="V725:X725"/>
    <mergeCell ref="Z725:AC725"/>
    <mergeCell ref="Q729:T729"/>
    <mergeCell ref="V729:X729"/>
    <mergeCell ref="Z729:AC729"/>
    <mergeCell ref="B714:P714"/>
    <mergeCell ref="V714:X714"/>
    <mergeCell ref="B718:AE718"/>
    <mergeCell ref="B722:P723"/>
    <mergeCell ref="C720:AD720"/>
    <mergeCell ref="Q714:T714"/>
    <mergeCell ref="B759:AE759"/>
    <mergeCell ref="C761:AD761"/>
    <mergeCell ref="B749:P749"/>
    <mergeCell ref="B753:P753"/>
    <mergeCell ref="Q749:T749"/>
    <mergeCell ref="V749:X749"/>
    <mergeCell ref="Z749:AC749"/>
    <mergeCell ref="Q753:T753"/>
    <mergeCell ref="V753:X753"/>
    <mergeCell ref="Z753:AC753"/>
    <mergeCell ref="B741:P741"/>
    <mergeCell ref="B745:P745"/>
    <mergeCell ref="Q741:T741"/>
    <mergeCell ref="V741:X741"/>
    <mergeCell ref="Z741:AC741"/>
    <mergeCell ref="Q745:T745"/>
    <mergeCell ref="V745:X745"/>
    <mergeCell ref="Z745:AC745"/>
    <mergeCell ref="A757:B757"/>
    <mergeCell ref="AA763:AC763"/>
    <mergeCell ref="D764:H764"/>
    <mergeCell ref="I764:K764"/>
    <mergeCell ref="L764:N764"/>
    <mergeCell ref="O764:Q764"/>
    <mergeCell ref="R764:T764"/>
    <mergeCell ref="U764:W764"/>
    <mergeCell ref="X764:Z764"/>
    <mergeCell ref="AA764:AC764"/>
    <mergeCell ref="G772:L772"/>
    <mergeCell ref="M772:P772"/>
    <mergeCell ref="Q772:V772"/>
    <mergeCell ref="W772:Z772"/>
    <mergeCell ref="G773:L773"/>
    <mergeCell ref="M773:P773"/>
    <mergeCell ref="Q773:V773"/>
    <mergeCell ref="W773:Z773"/>
    <mergeCell ref="C770:AD770"/>
    <mergeCell ref="B768:P768"/>
    <mergeCell ref="Q766:U766"/>
    <mergeCell ref="AA766:AE766"/>
    <mergeCell ref="V766:Z766"/>
    <mergeCell ref="D763:H763"/>
    <mergeCell ref="I763:K763"/>
    <mergeCell ref="L763:N763"/>
    <mergeCell ref="O763:Q763"/>
    <mergeCell ref="R763:T763"/>
    <mergeCell ref="U763:W763"/>
    <mergeCell ref="X763:Z763"/>
    <mergeCell ref="Q768:U768"/>
    <mergeCell ref="V768:Z768"/>
    <mergeCell ref="AA768:AE768"/>
    <mergeCell ref="M774:P774"/>
    <mergeCell ref="Q774:V774"/>
    <mergeCell ref="W774:Z774"/>
    <mergeCell ref="G775:L775"/>
    <mergeCell ref="M775:P775"/>
    <mergeCell ref="Q775:V775"/>
    <mergeCell ref="W775:Z775"/>
    <mergeCell ref="G776:L776"/>
    <mergeCell ref="M776:P776"/>
    <mergeCell ref="Q776:V776"/>
    <mergeCell ref="W776:Z776"/>
    <mergeCell ref="G774:L774"/>
    <mergeCell ref="F804:AB804"/>
    <mergeCell ref="F805:AB805"/>
    <mergeCell ref="F806:AB806"/>
    <mergeCell ref="F807:AB807"/>
    <mergeCell ref="F808:AB808"/>
    <mergeCell ref="B794:AE794"/>
    <mergeCell ref="B796:AE796"/>
    <mergeCell ref="B797:AE797"/>
    <mergeCell ref="B799:AE799"/>
    <mergeCell ref="F803:AB803"/>
    <mergeCell ref="A787:B787"/>
    <mergeCell ref="Q706:T706"/>
    <mergeCell ref="AA663:AB663"/>
    <mergeCell ref="AC663:AD663"/>
    <mergeCell ref="B665:AE665"/>
    <mergeCell ref="C663:E663"/>
    <mergeCell ref="F663:H663"/>
    <mergeCell ref="I663:N663"/>
    <mergeCell ref="O663:P663"/>
    <mergeCell ref="Q663:R663"/>
    <mergeCell ref="S663:T663"/>
    <mergeCell ref="U663:V663"/>
    <mergeCell ref="W663:X663"/>
    <mergeCell ref="Y663:Z663"/>
    <mergeCell ref="B706:P706"/>
    <mergeCell ref="V706:X706"/>
    <mergeCell ref="V694:X694"/>
    <mergeCell ref="B698:P698"/>
    <mergeCell ref="V698:X698"/>
    <mergeCell ref="C668:AD668"/>
    <mergeCell ref="B670:P671"/>
    <mergeCell ref="Q670:V670"/>
    <mergeCell ref="W670:Y671"/>
    <mergeCell ref="Z670:AE670"/>
    <mergeCell ref="Q671:S671"/>
    <mergeCell ref="T671:V671"/>
    <mergeCell ref="Z671:AB671"/>
    <mergeCell ref="AC671:AE671"/>
    <mergeCell ref="B702:P702"/>
    <mergeCell ref="V702:X702"/>
    <mergeCell ref="B694:P694"/>
    <mergeCell ref="V691:X692"/>
    <mergeCell ref="Q691:T692"/>
    <mergeCell ref="B816:G816"/>
    <mergeCell ref="H816:J816"/>
    <mergeCell ref="K816:N816"/>
    <mergeCell ref="O816:AB816"/>
    <mergeCell ref="K818:N818"/>
    <mergeCell ref="O818:P818"/>
    <mergeCell ref="Q818:R818"/>
    <mergeCell ref="S818:T818"/>
    <mergeCell ref="U818:V818"/>
    <mergeCell ref="W818:X818"/>
    <mergeCell ref="Y818:Z818"/>
    <mergeCell ref="Z694:AC694"/>
    <mergeCell ref="Z698:AC698"/>
    <mergeCell ref="Z702:AC702"/>
    <mergeCell ref="Z706:AC706"/>
    <mergeCell ref="Z710:AC710"/>
    <mergeCell ref="Z714:AC714"/>
    <mergeCell ref="Q722:T723"/>
    <mergeCell ref="V722:X723"/>
    <mergeCell ref="Z722:AC723"/>
    <mergeCell ref="B778:AE778"/>
    <mergeCell ref="B779:AE783"/>
    <mergeCell ref="C785:AD785"/>
    <mergeCell ref="C790:AD790"/>
    <mergeCell ref="B793:AE793"/>
    <mergeCell ref="AC816:AE816"/>
    <mergeCell ref="B818:G818"/>
    <mergeCell ref="B810:AE810"/>
    <mergeCell ref="O812:AB812"/>
    <mergeCell ref="B813:G814"/>
    <mergeCell ref="O813:P813"/>
    <mergeCell ref="Q813:R813"/>
    <mergeCell ref="Q838:R838"/>
    <mergeCell ref="S838:T838"/>
    <mergeCell ref="U838:V838"/>
    <mergeCell ref="W838:X838"/>
    <mergeCell ref="Y838:Z838"/>
    <mergeCell ref="AA838:AB838"/>
    <mergeCell ref="O837:P837"/>
    <mergeCell ref="Q837:R837"/>
    <mergeCell ref="S837:T837"/>
    <mergeCell ref="U837:V837"/>
    <mergeCell ref="W837:X837"/>
    <mergeCell ref="Q814:R814"/>
    <mergeCell ref="S814:T814"/>
    <mergeCell ref="U814:V814"/>
    <mergeCell ref="W814:X814"/>
    <mergeCell ref="Y814:Z814"/>
    <mergeCell ref="AA814:AB814"/>
    <mergeCell ref="B834:AE834"/>
    <mergeCell ref="H818:J818"/>
    <mergeCell ref="AA818:AB818"/>
    <mergeCell ref="AC818:AE818"/>
    <mergeCell ref="S824:T824"/>
    <mergeCell ref="U824:V824"/>
    <mergeCell ref="W824:X824"/>
    <mergeCell ref="Y824:Z824"/>
    <mergeCell ref="AA828:AB828"/>
    <mergeCell ref="AC828:AE828"/>
    <mergeCell ref="B830:G830"/>
    <mergeCell ref="H830:J830"/>
    <mergeCell ref="K830:N830"/>
    <mergeCell ref="O830:P830"/>
    <mergeCell ref="Q830:R830"/>
    <mergeCell ref="AA844:AB844"/>
    <mergeCell ref="AC844:AE844"/>
    <mergeCell ref="H842:J842"/>
    <mergeCell ref="B842:G842"/>
    <mergeCell ref="B844:G844"/>
    <mergeCell ref="H844:J844"/>
    <mergeCell ref="K844:N844"/>
    <mergeCell ref="O844:P844"/>
    <mergeCell ref="Q844:R844"/>
    <mergeCell ref="S844:T844"/>
    <mergeCell ref="U844:V844"/>
    <mergeCell ref="W844:X844"/>
    <mergeCell ref="Y844:Z844"/>
    <mergeCell ref="AC840:AE840"/>
    <mergeCell ref="O836:AB836"/>
    <mergeCell ref="K842:N842"/>
    <mergeCell ref="O842:P842"/>
    <mergeCell ref="Q842:R842"/>
    <mergeCell ref="S842:T842"/>
    <mergeCell ref="U842:V842"/>
    <mergeCell ref="W842:X842"/>
    <mergeCell ref="Y842:Z842"/>
    <mergeCell ref="AA842:AB842"/>
    <mergeCell ref="AC842:AE842"/>
    <mergeCell ref="K840:N840"/>
    <mergeCell ref="O840:AB840"/>
    <mergeCell ref="B840:G840"/>
    <mergeCell ref="H840:J840"/>
    <mergeCell ref="B837:G838"/>
    <mergeCell ref="Y837:Z837"/>
    <mergeCell ref="AA837:AB837"/>
    <mergeCell ref="O838:P838"/>
    <mergeCell ref="O850:P850"/>
    <mergeCell ref="Q850:R850"/>
    <mergeCell ref="S850:T850"/>
    <mergeCell ref="U850:V850"/>
    <mergeCell ref="W850:X850"/>
    <mergeCell ref="Y850:Z850"/>
    <mergeCell ref="AA846:AB846"/>
    <mergeCell ref="AC846:AE846"/>
    <mergeCell ref="B848:G848"/>
    <mergeCell ref="H848:J848"/>
    <mergeCell ref="K848:N848"/>
    <mergeCell ref="O848:P848"/>
    <mergeCell ref="Q848:R848"/>
    <mergeCell ref="S848:T848"/>
    <mergeCell ref="U848:V848"/>
    <mergeCell ref="W848:X848"/>
    <mergeCell ref="Y848:Z848"/>
    <mergeCell ref="AA848:AB848"/>
    <mergeCell ref="AC848:AE848"/>
    <mergeCell ref="B846:G846"/>
    <mergeCell ref="H846:J846"/>
    <mergeCell ref="K846:N846"/>
    <mergeCell ref="O846:P846"/>
    <mergeCell ref="Q846:R846"/>
    <mergeCell ref="S846:T846"/>
    <mergeCell ref="U846:V846"/>
    <mergeCell ref="W846:X846"/>
    <mergeCell ref="Y846:Z846"/>
    <mergeCell ref="AA850:AB850"/>
    <mergeCell ref="AC850:AE850"/>
    <mergeCell ref="S813:T813"/>
    <mergeCell ref="U813:V813"/>
    <mergeCell ref="W813:X813"/>
    <mergeCell ref="Y813:Z813"/>
    <mergeCell ref="AA813:AB813"/>
    <mergeCell ref="O814:P814"/>
    <mergeCell ref="B850:G850"/>
    <mergeCell ref="H850:J850"/>
    <mergeCell ref="K850:N850"/>
    <mergeCell ref="AA824:AB824"/>
    <mergeCell ref="AC824:AE824"/>
    <mergeCell ref="B826:G826"/>
    <mergeCell ref="H826:J826"/>
    <mergeCell ref="K826:N826"/>
    <mergeCell ref="O826:P826"/>
    <mergeCell ref="Q826:R826"/>
    <mergeCell ref="S826:T826"/>
    <mergeCell ref="U826:V826"/>
    <mergeCell ref="W826:X826"/>
    <mergeCell ref="Y826:Z826"/>
    <mergeCell ref="AA826:AB826"/>
    <mergeCell ref="AC826:AE826"/>
    <mergeCell ref="B824:G824"/>
    <mergeCell ref="H824:J824"/>
    <mergeCell ref="K824:N824"/>
    <mergeCell ref="O824:P824"/>
    <mergeCell ref="Q824:R824"/>
    <mergeCell ref="S830:T830"/>
    <mergeCell ref="U830:V830"/>
    <mergeCell ref="W830:X830"/>
    <mergeCell ref="Y830:Z830"/>
    <mergeCell ref="AA830:AB830"/>
    <mergeCell ref="AC830:AE830"/>
    <mergeCell ref="B828:G828"/>
    <mergeCell ref="H828:J828"/>
    <mergeCell ref="K828:N828"/>
    <mergeCell ref="O828:P828"/>
    <mergeCell ref="Q828:R828"/>
    <mergeCell ref="S828:T828"/>
    <mergeCell ref="U828:V828"/>
    <mergeCell ref="W828:X828"/>
    <mergeCell ref="Y828:Z828"/>
    <mergeCell ref="B918:G918"/>
    <mergeCell ref="H918:J918"/>
    <mergeCell ref="K918:N918"/>
    <mergeCell ref="O918:P918"/>
    <mergeCell ref="Q918:R918"/>
    <mergeCell ref="S918:T918"/>
    <mergeCell ref="U918:V918"/>
    <mergeCell ref="W918:X918"/>
    <mergeCell ref="Y918:Z918"/>
    <mergeCell ref="AA918:AB918"/>
    <mergeCell ref="AC918:AE918"/>
    <mergeCell ref="AC904:AE904"/>
    <mergeCell ref="B906:G906"/>
    <mergeCell ref="H906:J906"/>
    <mergeCell ref="K906:N906"/>
    <mergeCell ref="O906:P906"/>
    <mergeCell ref="Q906:R906"/>
    <mergeCell ref="AC906:AE906"/>
    <mergeCell ref="B908:G908"/>
    <mergeCell ref="H908:J908"/>
    <mergeCell ref="K908:N908"/>
    <mergeCell ref="O908:P908"/>
    <mergeCell ref="B920:G920"/>
    <mergeCell ref="H920:J920"/>
    <mergeCell ref="K920:N920"/>
    <mergeCell ref="O920:P920"/>
    <mergeCell ref="Q920:R920"/>
    <mergeCell ref="S920:T920"/>
    <mergeCell ref="U920:V920"/>
    <mergeCell ref="W920:X920"/>
    <mergeCell ref="Y920:Z920"/>
    <mergeCell ref="AA920:AB920"/>
    <mergeCell ref="AC920:AE920"/>
    <mergeCell ref="B902:G902"/>
    <mergeCell ref="H902:J902"/>
    <mergeCell ref="K902:N902"/>
    <mergeCell ref="O902:P902"/>
    <mergeCell ref="Q902:R902"/>
    <mergeCell ref="S902:T902"/>
    <mergeCell ref="U902:V902"/>
    <mergeCell ref="W902:X902"/>
    <mergeCell ref="Y902:Z902"/>
    <mergeCell ref="AA902:AB902"/>
    <mergeCell ref="AC902:AE902"/>
    <mergeCell ref="B904:G904"/>
    <mergeCell ref="H904:J904"/>
    <mergeCell ref="K904:N904"/>
    <mergeCell ref="O904:P904"/>
    <mergeCell ref="Q904:R904"/>
    <mergeCell ref="S904:T904"/>
    <mergeCell ref="U904:V904"/>
    <mergeCell ref="W904:X904"/>
    <mergeCell ref="Y904:Z904"/>
    <mergeCell ref="AA904:AB904"/>
    <mergeCell ref="AA928:AB928"/>
    <mergeCell ref="AC928:AE928"/>
    <mergeCell ref="B922:G922"/>
    <mergeCell ref="H922:J922"/>
    <mergeCell ref="K922:N922"/>
    <mergeCell ref="O922:P922"/>
    <mergeCell ref="Q922:R922"/>
    <mergeCell ref="S922:T922"/>
    <mergeCell ref="U922:V922"/>
    <mergeCell ref="W922:X922"/>
    <mergeCell ref="Y922:Z922"/>
    <mergeCell ref="AA922:AB922"/>
    <mergeCell ref="AC922:AE922"/>
    <mergeCell ref="B924:G924"/>
    <mergeCell ref="H924:J924"/>
    <mergeCell ref="K924:N924"/>
    <mergeCell ref="O924:P924"/>
    <mergeCell ref="Q924:R924"/>
    <mergeCell ref="S924:T924"/>
    <mergeCell ref="U924:V924"/>
    <mergeCell ref="W924:X924"/>
    <mergeCell ref="Y924:Z924"/>
    <mergeCell ref="AA924:AB924"/>
    <mergeCell ref="AC924:AE924"/>
    <mergeCell ref="AC930:AE930"/>
    <mergeCell ref="B932:G932"/>
    <mergeCell ref="H932:J932"/>
    <mergeCell ref="K932:N932"/>
    <mergeCell ref="O932:P932"/>
    <mergeCell ref="Q932:R932"/>
    <mergeCell ref="S932:T932"/>
    <mergeCell ref="U932:V932"/>
    <mergeCell ref="W932:X932"/>
    <mergeCell ref="Y932:Z932"/>
    <mergeCell ref="AA932:AB932"/>
    <mergeCell ref="AC932:AE932"/>
    <mergeCell ref="B926:G926"/>
    <mergeCell ref="H926:J926"/>
    <mergeCell ref="K926:N926"/>
    <mergeCell ref="O926:P926"/>
    <mergeCell ref="Q926:R926"/>
    <mergeCell ref="S926:T926"/>
    <mergeCell ref="U926:V926"/>
    <mergeCell ref="W926:X926"/>
    <mergeCell ref="Y926:Z926"/>
    <mergeCell ref="AA926:AB926"/>
    <mergeCell ref="AC926:AE926"/>
    <mergeCell ref="B928:G928"/>
    <mergeCell ref="H928:J928"/>
    <mergeCell ref="K928:N928"/>
    <mergeCell ref="O928:P928"/>
    <mergeCell ref="Q928:R928"/>
    <mergeCell ref="S928:T928"/>
    <mergeCell ref="U928:V928"/>
    <mergeCell ref="W928:X928"/>
    <mergeCell ref="Y928:Z928"/>
    <mergeCell ref="S908:T908"/>
    <mergeCell ref="U908:V908"/>
    <mergeCell ref="W908:X908"/>
    <mergeCell ref="Y908:Z908"/>
    <mergeCell ref="AA908:AB908"/>
    <mergeCell ref="AC908:AE908"/>
    <mergeCell ref="B910:G910"/>
    <mergeCell ref="H910:J910"/>
    <mergeCell ref="K910:N910"/>
    <mergeCell ref="O910:P910"/>
    <mergeCell ref="Q910:R910"/>
    <mergeCell ref="S910:T910"/>
    <mergeCell ref="U910:V910"/>
    <mergeCell ref="W910:X910"/>
    <mergeCell ref="Y910:Z910"/>
    <mergeCell ref="AA910:AB910"/>
    <mergeCell ref="AC910:AE910"/>
    <mergeCell ref="B912:G912"/>
    <mergeCell ref="H912:J912"/>
    <mergeCell ref="K912:N912"/>
    <mergeCell ref="O912:P912"/>
    <mergeCell ref="Q912:R912"/>
    <mergeCell ref="S912:T912"/>
    <mergeCell ref="U912:V912"/>
    <mergeCell ref="W912:X912"/>
    <mergeCell ref="Y912:Z912"/>
    <mergeCell ref="AA912:AB912"/>
    <mergeCell ref="AC912:AE912"/>
    <mergeCell ref="B934:G934"/>
    <mergeCell ref="H934:J934"/>
    <mergeCell ref="K934:N934"/>
    <mergeCell ref="O934:P934"/>
    <mergeCell ref="Q934:R934"/>
    <mergeCell ref="S934:T934"/>
    <mergeCell ref="U934:V934"/>
    <mergeCell ref="W934:X934"/>
    <mergeCell ref="Y934:Z934"/>
    <mergeCell ref="AA934:AB934"/>
    <mergeCell ref="AC934:AE934"/>
    <mergeCell ref="B930:G930"/>
    <mergeCell ref="H930:J930"/>
    <mergeCell ref="K930:N930"/>
    <mergeCell ref="O930:P930"/>
    <mergeCell ref="Q930:R930"/>
    <mergeCell ref="S930:T930"/>
    <mergeCell ref="U930:V930"/>
    <mergeCell ref="W930:X930"/>
    <mergeCell ref="Y930:Z930"/>
    <mergeCell ref="AA930:AB930"/>
    <mergeCell ref="B936:G936"/>
    <mergeCell ref="H936:J936"/>
    <mergeCell ref="K936:N936"/>
    <mergeCell ref="O936:P936"/>
    <mergeCell ref="Q936:R936"/>
    <mergeCell ref="S936:T936"/>
    <mergeCell ref="U936:V936"/>
    <mergeCell ref="W936:X936"/>
    <mergeCell ref="Y936:Z936"/>
    <mergeCell ref="AA936:AB936"/>
    <mergeCell ref="AC936:AE936"/>
    <mergeCell ref="B938:G938"/>
    <mergeCell ref="H938:J938"/>
    <mergeCell ref="K938:N938"/>
    <mergeCell ref="O938:P938"/>
    <mergeCell ref="Q938:R938"/>
    <mergeCell ref="S938:T938"/>
    <mergeCell ref="U938:V938"/>
    <mergeCell ref="W938:X938"/>
    <mergeCell ref="Y938:Z938"/>
    <mergeCell ref="AA938:AB938"/>
    <mergeCell ref="AC938:AE938"/>
    <mergeCell ref="B940:G940"/>
    <mergeCell ref="H940:J940"/>
    <mergeCell ref="K940:N940"/>
    <mergeCell ref="O940:P940"/>
    <mergeCell ref="Q940:R940"/>
    <mergeCell ref="S940:T940"/>
    <mergeCell ref="U940:V940"/>
    <mergeCell ref="W940:X940"/>
    <mergeCell ref="Y940:Z940"/>
    <mergeCell ref="AA940:AB940"/>
    <mergeCell ref="AC940:AE940"/>
    <mergeCell ref="B944:AE944"/>
    <mergeCell ref="O946:AB946"/>
    <mergeCell ref="B947:G948"/>
    <mergeCell ref="O947:P947"/>
    <mergeCell ref="Q947:R947"/>
    <mergeCell ref="S947:T947"/>
    <mergeCell ref="U947:V947"/>
    <mergeCell ref="W947:X947"/>
    <mergeCell ref="Y947:Z947"/>
    <mergeCell ref="AA947:AB947"/>
    <mergeCell ref="O948:P948"/>
    <mergeCell ref="Q948:R948"/>
    <mergeCell ref="S948:T948"/>
    <mergeCell ref="U948:V948"/>
    <mergeCell ref="W948:X948"/>
    <mergeCell ref="Y948:Z948"/>
    <mergeCell ref="AA948:AB948"/>
    <mergeCell ref="B950:G950"/>
    <mergeCell ref="H950:J950"/>
    <mergeCell ref="K950:N950"/>
    <mergeCell ref="O950:AB950"/>
    <mergeCell ref="AC950:AE950"/>
    <mergeCell ref="B952:G952"/>
    <mergeCell ref="H952:J952"/>
    <mergeCell ref="K952:N952"/>
    <mergeCell ref="O952:P952"/>
    <mergeCell ref="Q952:R952"/>
    <mergeCell ref="S952:T952"/>
    <mergeCell ref="U952:V952"/>
    <mergeCell ref="W952:X952"/>
    <mergeCell ref="Y952:Z952"/>
    <mergeCell ref="AA952:AB952"/>
    <mergeCell ref="AC952:AE952"/>
    <mergeCell ref="B954:G954"/>
    <mergeCell ref="H954:J954"/>
    <mergeCell ref="K954:N954"/>
    <mergeCell ref="O954:P954"/>
    <mergeCell ref="Q954:R954"/>
    <mergeCell ref="S954:T954"/>
    <mergeCell ref="U954:V954"/>
    <mergeCell ref="W954:X954"/>
    <mergeCell ref="Y954:Z954"/>
    <mergeCell ref="AA954:AB954"/>
    <mergeCell ref="AC954:AE954"/>
    <mergeCell ref="B960:G960"/>
    <mergeCell ref="H960:J960"/>
    <mergeCell ref="K960:N960"/>
    <mergeCell ref="O960:P960"/>
    <mergeCell ref="Q960:R960"/>
    <mergeCell ref="S960:T960"/>
    <mergeCell ref="U960:V960"/>
    <mergeCell ref="W960:X960"/>
    <mergeCell ref="Y960:Z960"/>
    <mergeCell ref="AA960:AB960"/>
    <mergeCell ref="AC960:AE960"/>
    <mergeCell ref="B964:G964"/>
    <mergeCell ref="H964:J964"/>
    <mergeCell ref="K964:N964"/>
    <mergeCell ref="O964:P964"/>
    <mergeCell ref="Q964:R964"/>
    <mergeCell ref="S964:T964"/>
    <mergeCell ref="U964:V964"/>
    <mergeCell ref="W964:X964"/>
    <mergeCell ref="Y964:Z964"/>
    <mergeCell ref="AA964:AB964"/>
    <mergeCell ref="AC964:AE964"/>
    <mergeCell ref="B962:G962"/>
    <mergeCell ref="H962:J962"/>
    <mergeCell ref="K962:N962"/>
    <mergeCell ref="O962:P962"/>
    <mergeCell ref="Q962:R962"/>
    <mergeCell ref="S962:T962"/>
    <mergeCell ref="U962:V962"/>
    <mergeCell ref="W962:X962"/>
    <mergeCell ref="Y962:Z962"/>
    <mergeCell ref="AA962:AB962"/>
    <mergeCell ref="B966:G966"/>
    <mergeCell ref="H966:J966"/>
    <mergeCell ref="K966:N966"/>
    <mergeCell ref="O966:P966"/>
    <mergeCell ref="Q966:R966"/>
    <mergeCell ref="S966:T966"/>
    <mergeCell ref="U966:V966"/>
    <mergeCell ref="W966:X966"/>
    <mergeCell ref="Y966:Z966"/>
    <mergeCell ref="AA966:AB966"/>
    <mergeCell ref="AC966:AE966"/>
    <mergeCell ref="B968:G968"/>
    <mergeCell ref="H968:J968"/>
    <mergeCell ref="K968:N968"/>
    <mergeCell ref="O968:P968"/>
    <mergeCell ref="Q968:R968"/>
    <mergeCell ref="S968:T968"/>
    <mergeCell ref="U968:V968"/>
    <mergeCell ref="W968:X968"/>
    <mergeCell ref="Y968:Z968"/>
    <mergeCell ref="AA968:AB968"/>
    <mergeCell ref="AC968:AE968"/>
    <mergeCell ref="U978:V978"/>
    <mergeCell ref="W978:X978"/>
    <mergeCell ref="Y978:Z978"/>
    <mergeCell ref="AA978:AB978"/>
    <mergeCell ref="AC978:AE978"/>
    <mergeCell ref="B972:G972"/>
    <mergeCell ref="H972:J972"/>
    <mergeCell ref="K972:N972"/>
    <mergeCell ref="O972:P972"/>
    <mergeCell ref="Q972:R972"/>
    <mergeCell ref="S972:T972"/>
    <mergeCell ref="U972:V972"/>
    <mergeCell ref="W972:X972"/>
    <mergeCell ref="Y972:Z972"/>
    <mergeCell ref="AA972:AB972"/>
    <mergeCell ref="AC972:AE972"/>
    <mergeCell ref="B974:G974"/>
    <mergeCell ref="H974:J974"/>
    <mergeCell ref="K974:N974"/>
    <mergeCell ref="O974:P974"/>
    <mergeCell ref="Q974:R974"/>
    <mergeCell ref="S974:T974"/>
    <mergeCell ref="U974:V974"/>
    <mergeCell ref="W974:X974"/>
    <mergeCell ref="Y974:Z974"/>
    <mergeCell ref="AA974:AB974"/>
    <mergeCell ref="AC974:AE974"/>
    <mergeCell ref="W980:X980"/>
    <mergeCell ref="Y980:Z980"/>
    <mergeCell ref="AA980:AB980"/>
    <mergeCell ref="AC980:AE980"/>
    <mergeCell ref="B982:G982"/>
    <mergeCell ref="H982:J982"/>
    <mergeCell ref="K982:N982"/>
    <mergeCell ref="O982:P982"/>
    <mergeCell ref="Q982:R982"/>
    <mergeCell ref="S982:T982"/>
    <mergeCell ref="U982:V982"/>
    <mergeCell ref="W982:X982"/>
    <mergeCell ref="Y982:Z982"/>
    <mergeCell ref="AA982:AB982"/>
    <mergeCell ref="AC982:AE982"/>
    <mergeCell ref="B976:G976"/>
    <mergeCell ref="H976:J976"/>
    <mergeCell ref="K976:N976"/>
    <mergeCell ref="O976:P976"/>
    <mergeCell ref="Q976:R976"/>
    <mergeCell ref="S976:T976"/>
    <mergeCell ref="U976:V976"/>
    <mergeCell ref="W976:X976"/>
    <mergeCell ref="Y976:Z976"/>
    <mergeCell ref="AA976:AB976"/>
    <mergeCell ref="AC976:AE976"/>
    <mergeCell ref="B978:G978"/>
    <mergeCell ref="H978:J978"/>
    <mergeCell ref="K978:N978"/>
    <mergeCell ref="O978:P978"/>
    <mergeCell ref="Q978:R978"/>
    <mergeCell ref="S978:T978"/>
    <mergeCell ref="AC962:AE962"/>
    <mergeCell ref="B800:AE800"/>
    <mergeCell ref="B984:G984"/>
    <mergeCell ref="H984:J984"/>
    <mergeCell ref="K984:N984"/>
    <mergeCell ref="O984:P984"/>
    <mergeCell ref="Q984:R984"/>
    <mergeCell ref="S984:T984"/>
    <mergeCell ref="U984:V984"/>
    <mergeCell ref="W984:X984"/>
    <mergeCell ref="Y984:Z984"/>
    <mergeCell ref="AA984:AB984"/>
    <mergeCell ref="AC984:AE984"/>
    <mergeCell ref="B986:G986"/>
    <mergeCell ref="H986:J986"/>
    <mergeCell ref="K986:N986"/>
    <mergeCell ref="O986:P986"/>
    <mergeCell ref="Q986:R986"/>
    <mergeCell ref="S986:T986"/>
    <mergeCell ref="U986:V986"/>
    <mergeCell ref="W986:X986"/>
    <mergeCell ref="Y986:Z986"/>
    <mergeCell ref="AA986:AB986"/>
    <mergeCell ref="AC986:AE986"/>
    <mergeCell ref="AC970:AE970"/>
    <mergeCell ref="B980:G980"/>
    <mergeCell ref="H980:J980"/>
    <mergeCell ref="K980:N980"/>
    <mergeCell ref="O980:P980"/>
    <mergeCell ref="Q980:R980"/>
    <mergeCell ref="S980:T980"/>
    <mergeCell ref="U980:V980"/>
    <mergeCell ref="B988:G988"/>
    <mergeCell ref="H988:J988"/>
    <mergeCell ref="K988:N988"/>
    <mergeCell ref="O988:P988"/>
    <mergeCell ref="Q988:R988"/>
    <mergeCell ref="S988:T988"/>
    <mergeCell ref="U988:V988"/>
    <mergeCell ref="W988:X988"/>
    <mergeCell ref="Y988:Z988"/>
    <mergeCell ref="AA988:AB988"/>
    <mergeCell ref="AC988:AE988"/>
    <mergeCell ref="B958:G958"/>
    <mergeCell ref="H958:J958"/>
    <mergeCell ref="K958:N958"/>
    <mergeCell ref="O958:P958"/>
    <mergeCell ref="Q958:R958"/>
    <mergeCell ref="S958:T958"/>
    <mergeCell ref="U958:V958"/>
    <mergeCell ref="W958:X958"/>
    <mergeCell ref="Y958:Z958"/>
    <mergeCell ref="AA958:AB958"/>
    <mergeCell ref="AC958:AE958"/>
    <mergeCell ref="B970:G970"/>
    <mergeCell ref="H970:J970"/>
    <mergeCell ref="K970:N970"/>
    <mergeCell ref="O970:P970"/>
    <mergeCell ref="Q970:R970"/>
    <mergeCell ref="S970:T970"/>
    <mergeCell ref="U970:V970"/>
    <mergeCell ref="W970:X970"/>
    <mergeCell ref="Y970:Z970"/>
    <mergeCell ref="AA970:AB970"/>
    <mergeCell ref="B992:AE992"/>
    <mergeCell ref="O997:AB997"/>
    <mergeCell ref="B998:G999"/>
    <mergeCell ref="O998:P998"/>
    <mergeCell ref="Q998:R998"/>
    <mergeCell ref="S998:T998"/>
    <mergeCell ref="U998:V998"/>
    <mergeCell ref="W998:X998"/>
    <mergeCell ref="Y998:Z998"/>
    <mergeCell ref="AA998:AB998"/>
    <mergeCell ref="O999:P999"/>
    <mergeCell ref="Q999:R999"/>
    <mergeCell ref="S999:T999"/>
    <mergeCell ref="U999:V999"/>
    <mergeCell ref="W999:X999"/>
    <mergeCell ref="Y999:Z999"/>
    <mergeCell ref="AA999:AB999"/>
    <mergeCell ref="C994:AD994"/>
    <mergeCell ref="B1001:G1001"/>
    <mergeCell ref="H1001:J1001"/>
    <mergeCell ref="K1001:N1001"/>
    <mergeCell ref="O1001:AB1001"/>
    <mergeCell ref="AC1001:AE1001"/>
    <mergeCell ref="B1003:G1003"/>
    <mergeCell ref="H1003:J1003"/>
    <mergeCell ref="K1003:N1003"/>
    <mergeCell ref="O1003:P1003"/>
    <mergeCell ref="Q1003:R1003"/>
    <mergeCell ref="S1003:T1003"/>
    <mergeCell ref="U1003:V1003"/>
    <mergeCell ref="W1003:X1003"/>
    <mergeCell ref="Y1003:Z1003"/>
    <mergeCell ref="AA1003:AB1003"/>
    <mergeCell ref="AC1003:AE1003"/>
    <mergeCell ref="B1007:G1007"/>
    <mergeCell ref="H1007:J1007"/>
    <mergeCell ref="K1007:N1007"/>
    <mergeCell ref="O1007:P1007"/>
    <mergeCell ref="Q1007:R1007"/>
    <mergeCell ref="S1007:T1007"/>
    <mergeCell ref="U1007:V1007"/>
    <mergeCell ref="W1007:X1007"/>
    <mergeCell ref="Y1007:Z1007"/>
    <mergeCell ref="AA1007:AB1007"/>
    <mergeCell ref="AC1007:AE1007"/>
    <mergeCell ref="B1015:G1015"/>
    <mergeCell ref="H1015:J1015"/>
    <mergeCell ref="K1015:N1015"/>
    <mergeCell ref="O1015:P1015"/>
    <mergeCell ref="Q1015:R1015"/>
    <mergeCell ref="S1015:T1015"/>
    <mergeCell ref="U1015:V1015"/>
    <mergeCell ref="W1015:X1015"/>
    <mergeCell ref="Y1015:Z1015"/>
    <mergeCell ref="AA1015:AB1015"/>
    <mergeCell ref="AC1015:AE1015"/>
    <mergeCell ref="B1017:G1017"/>
    <mergeCell ref="H1017:J1017"/>
    <mergeCell ref="K1017:N1017"/>
    <mergeCell ref="O1017:P1017"/>
    <mergeCell ref="Q1017:R1017"/>
    <mergeCell ref="S1017:T1017"/>
    <mergeCell ref="U1017:V1017"/>
    <mergeCell ref="W1017:X1017"/>
    <mergeCell ref="Y1017:Z1017"/>
    <mergeCell ref="AA1017:AB1017"/>
    <mergeCell ref="AC1017:AE1017"/>
    <mergeCell ref="AA1025:AB1025"/>
    <mergeCell ref="AC1025:AE1025"/>
    <mergeCell ref="B1019:G1019"/>
    <mergeCell ref="H1019:J1019"/>
    <mergeCell ref="K1019:N1019"/>
    <mergeCell ref="O1019:P1019"/>
    <mergeCell ref="Q1019:R1019"/>
    <mergeCell ref="S1019:T1019"/>
    <mergeCell ref="U1019:V1019"/>
    <mergeCell ref="W1019:X1019"/>
    <mergeCell ref="Y1019:Z1019"/>
    <mergeCell ref="AA1019:AB1019"/>
    <mergeCell ref="AC1019:AE1019"/>
    <mergeCell ref="B1021:G1021"/>
    <mergeCell ref="H1021:J1021"/>
    <mergeCell ref="K1021:N1021"/>
    <mergeCell ref="O1021:P1021"/>
    <mergeCell ref="Q1021:R1021"/>
    <mergeCell ref="S1021:T1021"/>
    <mergeCell ref="U1021:V1021"/>
    <mergeCell ref="W1021:X1021"/>
    <mergeCell ref="Y1021:Z1021"/>
    <mergeCell ref="AA1021:AB1021"/>
    <mergeCell ref="AC1021:AE1021"/>
    <mergeCell ref="AC1027:AE1027"/>
    <mergeCell ref="B1031:G1031"/>
    <mergeCell ref="H1031:J1031"/>
    <mergeCell ref="K1031:N1031"/>
    <mergeCell ref="O1031:P1031"/>
    <mergeCell ref="Q1031:R1031"/>
    <mergeCell ref="S1031:T1031"/>
    <mergeCell ref="U1031:V1031"/>
    <mergeCell ref="W1031:X1031"/>
    <mergeCell ref="Y1031:Z1031"/>
    <mergeCell ref="AA1031:AB1031"/>
    <mergeCell ref="AC1031:AE1031"/>
    <mergeCell ref="B1023:G1023"/>
    <mergeCell ref="H1023:J1023"/>
    <mergeCell ref="K1023:N1023"/>
    <mergeCell ref="O1023:P1023"/>
    <mergeCell ref="Q1023:R1023"/>
    <mergeCell ref="S1023:T1023"/>
    <mergeCell ref="U1023:V1023"/>
    <mergeCell ref="W1023:X1023"/>
    <mergeCell ref="Y1023:Z1023"/>
    <mergeCell ref="AA1023:AB1023"/>
    <mergeCell ref="AC1023:AE1023"/>
    <mergeCell ref="B1025:G1025"/>
    <mergeCell ref="H1025:J1025"/>
    <mergeCell ref="K1025:N1025"/>
    <mergeCell ref="O1025:P1025"/>
    <mergeCell ref="Q1025:R1025"/>
    <mergeCell ref="S1025:T1025"/>
    <mergeCell ref="U1025:V1025"/>
    <mergeCell ref="W1025:X1025"/>
    <mergeCell ref="Y1025:Z1025"/>
    <mergeCell ref="B1033:G1033"/>
    <mergeCell ref="H1033:J1033"/>
    <mergeCell ref="K1033:N1033"/>
    <mergeCell ref="O1033:P1033"/>
    <mergeCell ref="Q1033:R1033"/>
    <mergeCell ref="S1033:T1033"/>
    <mergeCell ref="U1033:V1033"/>
    <mergeCell ref="W1033:X1033"/>
    <mergeCell ref="Y1033:Z1033"/>
    <mergeCell ref="AA1033:AB1033"/>
    <mergeCell ref="AC1033:AE1033"/>
    <mergeCell ref="B1035:G1035"/>
    <mergeCell ref="H1035:J1035"/>
    <mergeCell ref="K1035:N1035"/>
    <mergeCell ref="O1035:P1035"/>
    <mergeCell ref="Q1035:R1035"/>
    <mergeCell ref="S1035:T1035"/>
    <mergeCell ref="U1035:V1035"/>
    <mergeCell ref="W1035:X1035"/>
    <mergeCell ref="Y1035:Z1035"/>
    <mergeCell ref="AA1035:AB1035"/>
    <mergeCell ref="AC1035:AE1035"/>
    <mergeCell ref="B1037:G1037"/>
    <mergeCell ref="H1037:J1037"/>
    <mergeCell ref="K1037:N1037"/>
    <mergeCell ref="O1037:P1037"/>
    <mergeCell ref="Q1037:R1037"/>
    <mergeCell ref="S1037:T1037"/>
    <mergeCell ref="U1037:V1037"/>
    <mergeCell ref="W1037:X1037"/>
    <mergeCell ref="Y1037:Z1037"/>
    <mergeCell ref="AA1037:AB1037"/>
    <mergeCell ref="AC1037:AE1037"/>
    <mergeCell ref="B1039:G1039"/>
    <mergeCell ref="H1039:J1039"/>
    <mergeCell ref="K1039:N1039"/>
    <mergeCell ref="O1039:P1039"/>
    <mergeCell ref="Q1039:R1039"/>
    <mergeCell ref="S1039:T1039"/>
    <mergeCell ref="U1039:V1039"/>
    <mergeCell ref="W1039:X1039"/>
    <mergeCell ref="Y1039:Z1039"/>
    <mergeCell ref="AA1039:AB1039"/>
    <mergeCell ref="AC1039:AE1039"/>
    <mergeCell ref="B1009:G1009"/>
    <mergeCell ref="H1009:J1009"/>
    <mergeCell ref="K1009:N1009"/>
    <mergeCell ref="O1009:P1009"/>
    <mergeCell ref="Q1009:R1009"/>
    <mergeCell ref="S1009:T1009"/>
    <mergeCell ref="U1009:V1009"/>
    <mergeCell ref="W1009:X1009"/>
    <mergeCell ref="Y1009:Z1009"/>
    <mergeCell ref="AA1009:AB1009"/>
    <mergeCell ref="AC1009:AE1009"/>
    <mergeCell ref="B1011:G1011"/>
    <mergeCell ref="H1011:J1011"/>
    <mergeCell ref="K1011:N1011"/>
    <mergeCell ref="O1011:P1011"/>
    <mergeCell ref="Q1011:R1011"/>
    <mergeCell ref="S1011:T1011"/>
    <mergeCell ref="U1011:V1011"/>
    <mergeCell ref="W1011:X1011"/>
    <mergeCell ref="Y1011:Z1011"/>
    <mergeCell ref="AA1011:AB1011"/>
    <mergeCell ref="AC1011:AE1011"/>
    <mergeCell ref="B1029:G1029"/>
    <mergeCell ref="H1029:J1029"/>
    <mergeCell ref="K1029:N1029"/>
    <mergeCell ref="O1029:P1029"/>
    <mergeCell ref="Q1029:R1029"/>
    <mergeCell ref="S1029:T1029"/>
    <mergeCell ref="U1029:V1029"/>
    <mergeCell ref="W1029:X1029"/>
    <mergeCell ref="Y1029:Z1029"/>
    <mergeCell ref="AA1029:AB1029"/>
    <mergeCell ref="AC1029:AE1029"/>
    <mergeCell ref="B1013:G1013"/>
    <mergeCell ref="H1013:J1013"/>
    <mergeCell ref="K1013:N1013"/>
    <mergeCell ref="O1013:P1013"/>
    <mergeCell ref="Q1013:R1013"/>
    <mergeCell ref="S1013:T1013"/>
    <mergeCell ref="U1013:V1013"/>
    <mergeCell ref="W1013:X1013"/>
    <mergeCell ref="Y1013:Z1013"/>
    <mergeCell ref="AA1013:AB1013"/>
    <mergeCell ref="AC1013:AE1013"/>
    <mergeCell ref="B1027:G1027"/>
    <mergeCell ref="H1027:J1027"/>
    <mergeCell ref="K1027:N1027"/>
    <mergeCell ref="O1027:P1027"/>
    <mergeCell ref="Q1027:R1027"/>
    <mergeCell ref="S1027:T1027"/>
    <mergeCell ref="U1027:V1027"/>
    <mergeCell ref="W1027:X1027"/>
    <mergeCell ref="Y1027:Z1027"/>
    <mergeCell ref="AA1027:AB1027"/>
    <mergeCell ref="B1049:G1049"/>
    <mergeCell ref="H1049:J1049"/>
    <mergeCell ref="K1049:N1049"/>
    <mergeCell ref="O1049:AB1049"/>
    <mergeCell ref="AC1049:AE1049"/>
    <mergeCell ref="B1043:AE1043"/>
    <mergeCell ref="O1045:AB1045"/>
    <mergeCell ref="B1046:G1047"/>
    <mergeCell ref="O1046:P1046"/>
    <mergeCell ref="Q1046:R1046"/>
    <mergeCell ref="S1046:T1046"/>
    <mergeCell ref="U1046:V1046"/>
    <mergeCell ref="W1046:X1046"/>
    <mergeCell ref="Y1046:Z1046"/>
    <mergeCell ref="AA1046:AB1046"/>
    <mergeCell ref="O1047:P1047"/>
    <mergeCell ref="Q1047:R1047"/>
    <mergeCell ref="S1047:T1047"/>
    <mergeCell ref="U1047:V1047"/>
    <mergeCell ref="W1047:X1047"/>
    <mergeCell ref="Y1047:Z1047"/>
    <mergeCell ref="AA1047:AB1047"/>
    <mergeCell ref="B1063:G1063"/>
    <mergeCell ref="H1063:J1063"/>
    <mergeCell ref="K1063:N1063"/>
    <mergeCell ref="O1063:P1063"/>
    <mergeCell ref="Q1063:R1063"/>
    <mergeCell ref="S1063:T1063"/>
    <mergeCell ref="U1063:V1063"/>
    <mergeCell ref="W1063:X1063"/>
    <mergeCell ref="Y1063:Z1063"/>
    <mergeCell ref="AA1063:AB1063"/>
    <mergeCell ref="AC1063:AE1063"/>
    <mergeCell ref="B1051:G1051"/>
    <mergeCell ref="H1051:J1051"/>
    <mergeCell ref="K1051:N1051"/>
    <mergeCell ref="O1051:P1051"/>
    <mergeCell ref="Q1051:R1051"/>
    <mergeCell ref="S1051:T1051"/>
    <mergeCell ref="U1051:V1051"/>
    <mergeCell ref="W1051:X1051"/>
    <mergeCell ref="Y1051:Z1051"/>
    <mergeCell ref="AA1051:AB1051"/>
    <mergeCell ref="AC1051:AE1051"/>
    <mergeCell ref="B1057:G1057"/>
    <mergeCell ref="H1057:J1057"/>
    <mergeCell ref="K1057:N1057"/>
    <mergeCell ref="O1057:P1057"/>
    <mergeCell ref="Q1057:R1057"/>
    <mergeCell ref="S1057:T1057"/>
    <mergeCell ref="U1057:V1057"/>
    <mergeCell ref="W1057:X1057"/>
    <mergeCell ref="Y1057:Z1057"/>
    <mergeCell ref="AA1057:AB1057"/>
    <mergeCell ref="B1053:G1053"/>
    <mergeCell ref="H1053:J1053"/>
    <mergeCell ref="K1053:N1053"/>
    <mergeCell ref="O1053:P1053"/>
    <mergeCell ref="Q1053:R1053"/>
    <mergeCell ref="S1053:T1053"/>
    <mergeCell ref="U1053:V1053"/>
    <mergeCell ref="W1053:X1053"/>
    <mergeCell ref="Y1053:Z1053"/>
    <mergeCell ref="AA1053:AB1053"/>
    <mergeCell ref="AC1053:AE1053"/>
    <mergeCell ref="B1055:G1055"/>
    <mergeCell ref="H1055:J1055"/>
    <mergeCell ref="K1055:N1055"/>
    <mergeCell ref="O1055:P1055"/>
    <mergeCell ref="Q1055:R1055"/>
    <mergeCell ref="S1055:T1055"/>
    <mergeCell ref="U1055:V1055"/>
    <mergeCell ref="W1055:X1055"/>
    <mergeCell ref="Y1055:Z1055"/>
    <mergeCell ref="AA1055:AB1055"/>
    <mergeCell ref="AC1055:AE1055"/>
    <mergeCell ref="AC1057:AE1057"/>
    <mergeCell ref="B1059:G1059"/>
    <mergeCell ref="H1059:J1059"/>
    <mergeCell ref="K1059:N1059"/>
    <mergeCell ref="O1059:P1059"/>
    <mergeCell ref="Q1059:R1059"/>
    <mergeCell ref="S1059:T1059"/>
    <mergeCell ref="U1059:V1059"/>
    <mergeCell ref="W1059:X1059"/>
    <mergeCell ref="Y1059:Z1059"/>
    <mergeCell ref="AA1059:AB1059"/>
    <mergeCell ref="AC1059:AE1059"/>
    <mergeCell ref="B1061:G1061"/>
    <mergeCell ref="H1061:J1061"/>
    <mergeCell ref="K1061:N1061"/>
    <mergeCell ref="O1061:P1061"/>
    <mergeCell ref="Q1061:R1061"/>
    <mergeCell ref="S1061:T1061"/>
    <mergeCell ref="U1061:V1061"/>
    <mergeCell ref="W1061:X1061"/>
    <mergeCell ref="Y1061:Z1061"/>
    <mergeCell ref="AA1061:AB1061"/>
    <mergeCell ref="AC1061:AE1061"/>
    <mergeCell ref="B1067:G1067"/>
    <mergeCell ref="H1067:J1067"/>
    <mergeCell ref="K1067:N1067"/>
    <mergeCell ref="O1067:P1067"/>
    <mergeCell ref="Q1067:R1067"/>
    <mergeCell ref="S1067:T1067"/>
    <mergeCell ref="U1067:V1067"/>
    <mergeCell ref="W1067:X1067"/>
    <mergeCell ref="Y1067:Z1067"/>
    <mergeCell ref="AA1067:AB1067"/>
    <mergeCell ref="AC1067:AE1067"/>
    <mergeCell ref="B1065:G1065"/>
    <mergeCell ref="H1065:J1065"/>
    <mergeCell ref="K1065:N1065"/>
    <mergeCell ref="O1065:P1065"/>
    <mergeCell ref="Q1065:R1065"/>
    <mergeCell ref="S1065:T1065"/>
    <mergeCell ref="U1065:V1065"/>
    <mergeCell ref="W1065:X1065"/>
    <mergeCell ref="Y1065:Z1065"/>
    <mergeCell ref="AA1065:AB1065"/>
    <mergeCell ref="AC1065:AE1065"/>
    <mergeCell ref="B1069:AE1069"/>
    <mergeCell ref="O1071:AB1071"/>
    <mergeCell ref="B1072:G1073"/>
    <mergeCell ref="O1072:P1072"/>
    <mergeCell ref="Q1072:R1072"/>
    <mergeCell ref="S1072:T1072"/>
    <mergeCell ref="U1072:V1072"/>
    <mergeCell ref="W1072:X1072"/>
    <mergeCell ref="Y1072:Z1072"/>
    <mergeCell ref="AA1072:AB1072"/>
    <mergeCell ref="O1073:P1073"/>
    <mergeCell ref="Q1073:R1073"/>
    <mergeCell ref="S1073:T1073"/>
    <mergeCell ref="U1073:V1073"/>
    <mergeCell ref="W1073:X1073"/>
    <mergeCell ref="Y1073:Z1073"/>
    <mergeCell ref="AA1073:AB1073"/>
    <mergeCell ref="B1075:G1075"/>
    <mergeCell ref="H1075:J1075"/>
    <mergeCell ref="K1075:N1075"/>
    <mergeCell ref="O1075:AB1075"/>
    <mergeCell ref="AC1075:AE1075"/>
    <mergeCell ref="B1077:G1077"/>
    <mergeCell ref="H1077:J1077"/>
    <mergeCell ref="K1077:N1077"/>
    <mergeCell ref="O1077:P1077"/>
    <mergeCell ref="Q1077:R1077"/>
    <mergeCell ref="S1077:T1077"/>
    <mergeCell ref="U1077:V1077"/>
    <mergeCell ref="W1077:X1077"/>
    <mergeCell ref="Y1077:Z1077"/>
    <mergeCell ref="AA1077:AB1077"/>
    <mergeCell ref="AC1077:AE1077"/>
    <mergeCell ref="B1079:G1079"/>
    <mergeCell ref="H1079:J1079"/>
    <mergeCell ref="K1079:N1079"/>
    <mergeCell ref="O1079:P1079"/>
    <mergeCell ref="Q1079:R1079"/>
    <mergeCell ref="S1079:T1079"/>
    <mergeCell ref="U1079:V1079"/>
    <mergeCell ref="W1079:X1079"/>
    <mergeCell ref="Y1079:Z1079"/>
    <mergeCell ref="AA1079:AB1079"/>
    <mergeCell ref="AC1079:AE1079"/>
    <mergeCell ref="B1081:G1081"/>
    <mergeCell ref="H1081:J1081"/>
    <mergeCell ref="K1081:N1081"/>
    <mergeCell ref="O1081:P1081"/>
    <mergeCell ref="Q1081:R1081"/>
    <mergeCell ref="S1081:T1081"/>
    <mergeCell ref="U1081:V1081"/>
    <mergeCell ref="W1081:X1081"/>
    <mergeCell ref="Y1081:Z1081"/>
    <mergeCell ref="AA1081:AB1081"/>
    <mergeCell ref="AC1081:AE1081"/>
    <mergeCell ref="B1083:G1083"/>
    <mergeCell ref="H1083:J1083"/>
    <mergeCell ref="K1083:N1083"/>
    <mergeCell ref="O1083:P1083"/>
    <mergeCell ref="Q1083:R1083"/>
    <mergeCell ref="S1083:T1083"/>
    <mergeCell ref="U1083:V1083"/>
    <mergeCell ref="W1083:X1083"/>
    <mergeCell ref="Y1083:Z1083"/>
    <mergeCell ref="AA1083:AB1083"/>
    <mergeCell ref="AC1083:AE1083"/>
    <mergeCell ref="B1085:G1085"/>
    <mergeCell ref="H1085:J1085"/>
    <mergeCell ref="K1085:N1085"/>
    <mergeCell ref="O1085:P1085"/>
    <mergeCell ref="Q1085:R1085"/>
    <mergeCell ref="S1085:T1085"/>
    <mergeCell ref="U1085:V1085"/>
    <mergeCell ref="W1085:X1085"/>
    <mergeCell ref="Y1085:Z1085"/>
    <mergeCell ref="AA1085:AB1085"/>
    <mergeCell ref="AC1085:AE1085"/>
    <mergeCell ref="B1087:G1087"/>
    <mergeCell ref="H1087:J1087"/>
    <mergeCell ref="K1087:N1087"/>
    <mergeCell ref="O1087:P1087"/>
    <mergeCell ref="Q1087:R1087"/>
    <mergeCell ref="S1087:T1087"/>
    <mergeCell ref="U1087:V1087"/>
    <mergeCell ref="W1087:X1087"/>
    <mergeCell ref="Y1087:Z1087"/>
    <mergeCell ref="AA1087:AB1087"/>
    <mergeCell ref="AC1087:AE1087"/>
    <mergeCell ref="Y1095:Z1095"/>
    <mergeCell ref="AA1095:AB1095"/>
    <mergeCell ref="AC1095:AE1095"/>
    <mergeCell ref="B1089:G1089"/>
    <mergeCell ref="H1089:J1089"/>
    <mergeCell ref="K1089:N1089"/>
    <mergeCell ref="O1089:P1089"/>
    <mergeCell ref="Q1089:R1089"/>
    <mergeCell ref="S1089:T1089"/>
    <mergeCell ref="U1089:V1089"/>
    <mergeCell ref="W1089:X1089"/>
    <mergeCell ref="Y1089:Z1089"/>
    <mergeCell ref="AA1089:AB1089"/>
    <mergeCell ref="AC1089:AE1089"/>
    <mergeCell ref="B1091:G1091"/>
    <mergeCell ref="H1091:J1091"/>
    <mergeCell ref="K1091:N1091"/>
    <mergeCell ref="O1091:P1091"/>
    <mergeCell ref="Q1091:R1091"/>
    <mergeCell ref="S1091:T1091"/>
    <mergeCell ref="U1091:V1091"/>
    <mergeCell ref="W1091:X1091"/>
    <mergeCell ref="Y1091:Z1091"/>
    <mergeCell ref="AA1091:AB1091"/>
    <mergeCell ref="AC1091:AE1091"/>
    <mergeCell ref="B1105:G1105"/>
    <mergeCell ref="H1105:J1105"/>
    <mergeCell ref="K1105:N1105"/>
    <mergeCell ref="O1105:AB1105"/>
    <mergeCell ref="AC1105:AE1105"/>
    <mergeCell ref="B1107:G1107"/>
    <mergeCell ref="H1107:J1107"/>
    <mergeCell ref="K1107:N1107"/>
    <mergeCell ref="O1107:P1107"/>
    <mergeCell ref="Q1107:R1107"/>
    <mergeCell ref="S1107:T1107"/>
    <mergeCell ref="U1107:V1107"/>
    <mergeCell ref="W1107:X1107"/>
    <mergeCell ref="B1093:G1093"/>
    <mergeCell ref="H1093:J1093"/>
    <mergeCell ref="K1093:N1093"/>
    <mergeCell ref="O1093:P1093"/>
    <mergeCell ref="Q1093:R1093"/>
    <mergeCell ref="S1093:T1093"/>
    <mergeCell ref="U1093:V1093"/>
    <mergeCell ref="W1093:X1093"/>
    <mergeCell ref="Y1093:Z1093"/>
    <mergeCell ref="AA1093:AB1093"/>
    <mergeCell ref="AC1093:AE1093"/>
    <mergeCell ref="B1095:G1095"/>
    <mergeCell ref="H1095:J1095"/>
    <mergeCell ref="K1095:N1095"/>
    <mergeCell ref="O1095:P1095"/>
    <mergeCell ref="Q1095:R1095"/>
    <mergeCell ref="S1095:T1095"/>
    <mergeCell ref="U1095:V1095"/>
    <mergeCell ref="W1095:X1095"/>
    <mergeCell ref="B1099:AE1099"/>
    <mergeCell ref="O1101:AB1101"/>
    <mergeCell ref="B1102:G1103"/>
    <mergeCell ref="O1102:P1102"/>
    <mergeCell ref="Q1102:R1102"/>
    <mergeCell ref="S1102:T1102"/>
    <mergeCell ref="U1102:V1102"/>
    <mergeCell ref="W1102:X1102"/>
    <mergeCell ref="Y1102:Z1102"/>
    <mergeCell ref="AA1102:AB1102"/>
    <mergeCell ref="O1103:P1103"/>
    <mergeCell ref="Q1103:R1103"/>
    <mergeCell ref="S1103:T1103"/>
    <mergeCell ref="U1103:V1103"/>
    <mergeCell ref="W1103:X1103"/>
    <mergeCell ref="Y1103:Z1103"/>
    <mergeCell ref="AA1103:AB1103"/>
    <mergeCell ref="H1122:J1122"/>
    <mergeCell ref="K1122:N1122"/>
    <mergeCell ref="O1122:P1122"/>
    <mergeCell ref="Q1122:R1122"/>
    <mergeCell ref="S1122:T1122"/>
    <mergeCell ref="U1122:V1122"/>
    <mergeCell ref="W1122:X1122"/>
    <mergeCell ref="Y1122:Z1122"/>
    <mergeCell ref="AA1122:AB1122"/>
    <mergeCell ref="Y1107:Z1107"/>
    <mergeCell ref="AA1107:AB1107"/>
    <mergeCell ref="AC1107:AE1107"/>
    <mergeCell ref="C1108:I1108"/>
    <mergeCell ref="C1110:J1110"/>
    <mergeCell ref="B1115:G1115"/>
    <mergeCell ref="H1115:J1115"/>
    <mergeCell ref="K1115:N1115"/>
    <mergeCell ref="O1115:P1115"/>
    <mergeCell ref="Q1115:R1115"/>
    <mergeCell ref="S1115:T1115"/>
    <mergeCell ref="U1115:V1115"/>
    <mergeCell ref="W1115:X1115"/>
    <mergeCell ref="Y1115:Z1115"/>
    <mergeCell ref="AA1115:AB1115"/>
    <mergeCell ref="AC1115:AE1115"/>
    <mergeCell ref="C1116:I1116"/>
    <mergeCell ref="C1109:I1109"/>
    <mergeCell ref="C1111:I1111"/>
    <mergeCell ref="AC1122:AE1122"/>
    <mergeCell ref="C1123:I1123"/>
    <mergeCell ref="C1124:I1124"/>
    <mergeCell ref="C1125:J1125"/>
    <mergeCell ref="C1112:I1112"/>
    <mergeCell ref="C1113:I1113"/>
    <mergeCell ref="C1126:I1126"/>
    <mergeCell ref="C1127:I1127"/>
    <mergeCell ref="C1128:I1128"/>
    <mergeCell ref="C1129:I1129"/>
    <mergeCell ref="C1130:I1130"/>
    <mergeCell ref="B1132:AE1132"/>
    <mergeCell ref="O1134:AB1134"/>
    <mergeCell ref="B1135:G1136"/>
    <mergeCell ref="O1136:P1136"/>
    <mergeCell ref="Q1136:R1136"/>
    <mergeCell ref="S1136:T1136"/>
    <mergeCell ref="U1136:V1136"/>
    <mergeCell ref="W1136:X1136"/>
    <mergeCell ref="Y1136:Z1136"/>
    <mergeCell ref="AA1136:AB1136"/>
    <mergeCell ref="C1117:I1117"/>
    <mergeCell ref="C1118:J1118"/>
    <mergeCell ref="O1135:P1135"/>
    <mergeCell ref="Q1135:R1135"/>
    <mergeCell ref="S1135:T1135"/>
    <mergeCell ref="U1135:V1135"/>
    <mergeCell ref="W1135:X1135"/>
    <mergeCell ref="Y1135:Z1135"/>
    <mergeCell ref="AA1135:AB1135"/>
    <mergeCell ref="C1119:I1119"/>
    <mergeCell ref="C1120:I1120"/>
    <mergeCell ref="B1122:G1122"/>
    <mergeCell ref="B1138:G1138"/>
    <mergeCell ref="H1138:J1138"/>
    <mergeCell ref="K1138:N1138"/>
    <mergeCell ref="O1138:AB1138"/>
    <mergeCell ref="AC1138:AE1138"/>
    <mergeCell ref="B1140:G1140"/>
    <mergeCell ref="H1140:J1140"/>
    <mergeCell ref="K1140:N1140"/>
    <mergeCell ref="O1140:P1140"/>
    <mergeCell ref="Q1140:R1140"/>
    <mergeCell ref="S1140:T1140"/>
    <mergeCell ref="U1140:V1140"/>
    <mergeCell ref="W1140:X1140"/>
    <mergeCell ref="Y1140:Z1140"/>
    <mergeCell ref="AA1140:AB1140"/>
    <mergeCell ref="AC1140:AE1140"/>
    <mergeCell ref="B1142:G1142"/>
    <mergeCell ref="H1142:J1142"/>
    <mergeCell ref="K1142:N1142"/>
    <mergeCell ref="O1142:P1142"/>
    <mergeCell ref="Q1142:R1142"/>
    <mergeCell ref="S1142:T1142"/>
    <mergeCell ref="U1142:V1142"/>
    <mergeCell ref="W1142:X1142"/>
    <mergeCell ref="Y1142:Z1142"/>
    <mergeCell ref="AA1142:AB1142"/>
    <mergeCell ref="AC1142:AE1142"/>
    <mergeCell ref="B1144:G1144"/>
    <mergeCell ref="H1144:J1144"/>
    <mergeCell ref="K1144:N1144"/>
    <mergeCell ref="O1144:P1144"/>
    <mergeCell ref="Q1144:R1144"/>
    <mergeCell ref="S1144:T1144"/>
    <mergeCell ref="U1144:V1144"/>
    <mergeCell ref="W1144:X1144"/>
    <mergeCell ref="Y1144:Z1144"/>
    <mergeCell ref="AA1144:AB1144"/>
    <mergeCell ref="AC1144:AE1144"/>
    <mergeCell ref="B1146:G1146"/>
    <mergeCell ref="H1146:J1146"/>
    <mergeCell ref="K1146:N1146"/>
    <mergeCell ref="O1146:P1146"/>
    <mergeCell ref="Q1146:R1146"/>
    <mergeCell ref="S1146:T1146"/>
    <mergeCell ref="U1146:V1146"/>
    <mergeCell ref="W1146:X1146"/>
    <mergeCell ref="Y1146:Z1146"/>
    <mergeCell ref="AA1146:AB1146"/>
    <mergeCell ref="AC1146:AE1146"/>
    <mergeCell ref="B1148:G1148"/>
    <mergeCell ref="H1148:J1148"/>
    <mergeCell ref="K1148:N1148"/>
    <mergeCell ref="O1148:P1148"/>
    <mergeCell ref="Q1148:R1148"/>
    <mergeCell ref="S1148:T1148"/>
    <mergeCell ref="U1148:V1148"/>
    <mergeCell ref="W1148:X1148"/>
    <mergeCell ref="Y1148:Z1148"/>
    <mergeCell ref="AA1148:AB1148"/>
    <mergeCell ref="AC1148:AE1148"/>
    <mergeCell ref="B1150:G1150"/>
    <mergeCell ref="H1150:J1150"/>
    <mergeCell ref="K1150:N1150"/>
    <mergeCell ref="O1150:P1150"/>
    <mergeCell ref="Q1150:R1150"/>
    <mergeCell ref="S1150:T1150"/>
    <mergeCell ref="U1150:V1150"/>
    <mergeCell ref="W1150:X1150"/>
    <mergeCell ref="Y1150:Z1150"/>
    <mergeCell ref="AA1150:AB1150"/>
    <mergeCell ref="AC1150:AE1150"/>
    <mergeCell ref="B1152:G1152"/>
    <mergeCell ref="H1152:J1152"/>
    <mergeCell ref="K1152:N1152"/>
    <mergeCell ref="O1152:P1152"/>
    <mergeCell ref="Q1152:R1152"/>
    <mergeCell ref="S1152:T1152"/>
    <mergeCell ref="U1152:V1152"/>
    <mergeCell ref="W1152:X1152"/>
    <mergeCell ref="Y1152:Z1152"/>
    <mergeCell ref="AA1152:AB1152"/>
    <mergeCell ref="AC1152:AE1152"/>
    <mergeCell ref="B1154:G1154"/>
    <mergeCell ref="H1154:J1154"/>
    <mergeCell ref="K1154:N1154"/>
    <mergeCell ref="O1154:P1154"/>
    <mergeCell ref="Q1154:R1154"/>
    <mergeCell ref="S1154:T1154"/>
    <mergeCell ref="U1154:V1154"/>
    <mergeCell ref="W1154:X1154"/>
    <mergeCell ref="Y1154:Z1154"/>
    <mergeCell ref="AA1154:AB1154"/>
    <mergeCell ref="AC1154:AE1154"/>
    <mergeCell ref="B1156:G1156"/>
    <mergeCell ref="H1156:J1156"/>
    <mergeCell ref="K1156:N1156"/>
    <mergeCell ref="O1156:P1156"/>
    <mergeCell ref="Q1156:R1156"/>
    <mergeCell ref="S1156:T1156"/>
    <mergeCell ref="U1156:V1156"/>
    <mergeCell ref="W1156:X1156"/>
    <mergeCell ref="Y1156:Z1156"/>
    <mergeCell ref="AA1156:AB1156"/>
    <mergeCell ref="AC1156:AE1156"/>
    <mergeCell ref="B1158:G1158"/>
    <mergeCell ref="H1158:J1158"/>
    <mergeCell ref="K1158:N1158"/>
    <mergeCell ref="O1158:P1158"/>
    <mergeCell ref="Q1158:R1158"/>
    <mergeCell ref="S1158:T1158"/>
    <mergeCell ref="U1158:V1158"/>
    <mergeCell ref="W1158:X1158"/>
    <mergeCell ref="Y1158:Z1158"/>
    <mergeCell ref="AA1158:AB1158"/>
    <mergeCell ref="AC1158:AE1158"/>
    <mergeCell ref="C1163:I1163"/>
    <mergeCell ref="C1164:I1164"/>
    <mergeCell ref="B1166:G1166"/>
    <mergeCell ref="H1166:J1166"/>
    <mergeCell ref="K1166:N1166"/>
    <mergeCell ref="O1166:P1166"/>
    <mergeCell ref="Q1166:R1166"/>
    <mergeCell ref="S1166:T1166"/>
    <mergeCell ref="U1166:V1166"/>
    <mergeCell ref="W1166:X1166"/>
    <mergeCell ref="Y1166:Z1166"/>
    <mergeCell ref="AA1166:AB1166"/>
    <mergeCell ref="AC1166:AE1166"/>
    <mergeCell ref="B1162:G1162"/>
    <mergeCell ref="H1162:J1162"/>
    <mergeCell ref="K1162:N1162"/>
    <mergeCell ref="O1162:P1162"/>
    <mergeCell ref="Q1162:R1162"/>
    <mergeCell ref="S1162:T1162"/>
    <mergeCell ref="U1162:V1162"/>
    <mergeCell ref="W1162:X1162"/>
    <mergeCell ref="Y1162:Z1162"/>
    <mergeCell ref="AA1162:AB1162"/>
    <mergeCell ref="AC1162:AE1162"/>
    <mergeCell ref="W1175:X1175"/>
    <mergeCell ref="Y1175:Z1175"/>
    <mergeCell ref="AA1175:AB1175"/>
    <mergeCell ref="C1208:AD1208"/>
    <mergeCell ref="B1213:C1213"/>
    <mergeCell ref="B1214:C1214"/>
    <mergeCell ref="B1215:C1215"/>
    <mergeCell ref="B1216:C1216"/>
    <mergeCell ref="D1213:AE1213"/>
    <mergeCell ref="C1167:I1167"/>
    <mergeCell ref="C1168:I1168"/>
    <mergeCell ref="B1170:G1170"/>
    <mergeCell ref="H1170:J1170"/>
    <mergeCell ref="K1170:N1170"/>
    <mergeCell ref="O1170:P1170"/>
    <mergeCell ref="Q1170:R1170"/>
    <mergeCell ref="S1170:T1170"/>
    <mergeCell ref="U1170:V1170"/>
    <mergeCell ref="W1170:X1170"/>
    <mergeCell ref="Y1170:Z1170"/>
    <mergeCell ref="AA1170:AB1170"/>
    <mergeCell ref="AC1170:AE1170"/>
    <mergeCell ref="C1171:I1171"/>
    <mergeCell ref="D1201:N1201"/>
    <mergeCell ref="O1201:AC1201"/>
    <mergeCell ref="B1203:M1203"/>
    <mergeCell ref="O1175:P1175"/>
    <mergeCell ref="Q1175:R1175"/>
    <mergeCell ref="S1175:T1175"/>
    <mergeCell ref="K1175:N1175"/>
    <mergeCell ref="A1205:B1205"/>
    <mergeCell ref="B1232:AE1232"/>
    <mergeCell ref="U1222:Y1222"/>
    <mergeCell ref="F1222:T1222"/>
    <mergeCell ref="B1233:C1233"/>
    <mergeCell ref="B1234:C1234"/>
    <mergeCell ref="B1235:C1235"/>
    <mergeCell ref="B1236:C1236"/>
    <mergeCell ref="D1214:AE1214"/>
    <mergeCell ref="D1215:AE1215"/>
    <mergeCell ref="D1216:AE1216"/>
    <mergeCell ref="D1217:AE1217"/>
    <mergeCell ref="D1218:AE1218"/>
    <mergeCell ref="E1211:AA1211"/>
    <mergeCell ref="B1220:AE1220"/>
    <mergeCell ref="AC1175:AE1175"/>
    <mergeCell ref="C1176:I1176"/>
    <mergeCell ref="C1177:I1177"/>
    <mergeCell ref="B1179:G1179"/>
    <mergeCell ref="H1179:J1179"/>
    <mergeCell ref="K1179:N1179"/>
    <mergeCell ref="O1179:P1179"/>
    <mergeCell ref="Q1179:R1179"/>
    <mergeCell ref="S1179:T1179"/>
    <mergeCell ref="U1179:V1179"/>
    <mergeCell ref="W1179:X1179"/>
    <mergeCell ref="Y1179:Z1179"/>
    <mergeCell ref="AA1179:AB1179"/>
    <mergeCell ref="AC1179:AE1179"/>
    <mergeCell ref="C1180:I1180"/>
    <mergeCell ref="B1217:C1217"/>
    <mergeCell ref="B1218:C1218"/>
    <mergeCell ref="U1175:V1175"/>
    <mergeCell ref="R1244:Y1244"/>
    <mergeCell ref="Z1244:AA1244"/>
    <mergeCell ref="B1246:C1246"/>
    <mergeCell ref="D1246:K1246"/>
    <mergeCell ref="L1246:M1246"/>
    <mergeCell ref="P1246:Q1246"/>
    <mergeCell ref="R1246:Y1246"/>
    <mergeCell ref="Z1246:AA1246"/>
    <mergeCell ref="N1244:O1244"/>
    <mergeCell ref="N1246:O1246"/>
    <mergeCell ref="B1238:C1238"/>
    <mergeCell ref="D1238:K1238"/>
    <mergeCell ref="L1238:M1238"/>
    <mergeCell ref="P1238:Q1238"/>
    <mergeCell ref="R1238:Y1238"/>
    <mergeCell ref="Z1238:AA1238"/>
    <mergeCell ref="B1240:C1240"/>
    <mergeCell ref="D1240:K1240"/>
    <mergeCell ref="L1240:M1240"/>
    <mergeCell ref="P1240:Q1240"/>
    <mergeCell ref="R1240:Y1240"/>
    <mergeCell ref="Z1240:AA1240"/>
    <mergeCell ref="B1242:C1242"/>
    <mergeCell ref="D1242:K1242"/>
    <mergeCell ref="L1242:M1242"/>
    <mergeCell ref="P1242:Q1242"/>
    <mergeCell ref="R1242:Y1242"/>
    <mergeCell ref="Z1242:AA1242"/>
    <mergeCell ref="N1238:O1238"/>
    <mergeCell ref="N1240:O1240"/>
    <mergeCell ref="N1242:O1242"/>
    <mergeCell ref="D1244:K1244"/>
    <mergeCell ref="AJ1293:AJ1294"/>
    <mergeCell ref="AK1272:AK1273"/>
    <mergeCell ref="AL1272:AL1273"/>
    <mergeCell ref="AM1272:AM1273"/>
    <mergeCell ref="AA1273:AA1274"/>
    <mergeCell ref="AB1273:AE1274"/>
    <mergeCell ref="AK1274:AK1275"/>
    <mergeCell ref="AL1274:AL1275"/>
    <mergeCell ref="AM1274:AM1275"/>
    <mergeCell ref="AA1275:AA1276"/>
    <mergeCell ref="AB1275:AE1276"/>
    <mergeCell ref="AK1276:AK1277"/>
    <mergeCell ref="AL1276:AL1277"/>
    <mergeCell ref="AM1276:AM1277"/>
    <mergeCell ref="AK1253:AM1253"/>
    <mergeCell ref="C1254:D1254"/>
    <mergeCell ref="E1254:O1254"/>
    <mergeCell ref="R1254:S1254"/>
    <mergeCell ref="T1254:AD1254"/>
    <mergeCell ref="C1256:D1256"/>
    <mergeCell ref="E1256:O1256"/>
    <mergeCell ref="R1256:S1256"/>
    <mergeCell ref="T1256:AD1256"/>
    <mergeCell ref="AJ1275:AJ1276"/>
    <mergeCell ref="AJ1277:AJ1278"/>
    <mergeCell ref="AA1277:AA1278"/>
    <mergeCell ref="AB1277:AE1278"/>
    <mergeCell ref="AK1278:AK1279"/>
    <mergeCell ref="AL1278:AL1279"/>
    <mergeCell ref="AM1278:AM1279"/>
    <mergeCell ref="AA1279:AA1280"/>
    <mergeCell ref="AB1279:AE1280"/>
    <mergeCell ref="AK1280:AK1281"/>
    <mergeCell ref="AL1280:AL1281"/>
    <mergeCell ref="AM1280:AM1281"/>
    <mergeCell ref="AA1281:AA1282"/>
    <mergeCell ref="AB1281:AE1282"/>
    <mergeCell ref="AK1282:AK1283"/>
    <mergeCell ref="AL1282:AL1283"/>
    <mergeCell ref="AM1282:AM1283"/>
    <mergeCell ref="AA1283:AA1284"/>
    <mergeCell ref="AB1283:AE1284"/>
    <mergeCell ref="AK1284:AK1285"/>
    <mergeCell ref="AL1284:AL1285"/>
    <mergeCell ref="AM1284:AM1285"/>
    <mergeCell ref="AJ1279:AJ1280"/>
    <mergeCell ref="AJ1281:AJ1282"/>
    <mergeCell ref="AJ1283:AJ1284"/>
    <mergeCell ref="AJ1285:AJ1286"/>
    <mergeCell ref="AL1303:AM1303"/>
    <mergeCell ref="AL1304:AM1304"/>
    <mergeCell ref="AL1306:AM1306"/>
    <mergeCell ref="AL1307:AM1307"/>
    <mergeCell ref="AK1308:AM1310"/>
    <mergeCell ref="D1306:D1307"/>
    <mergeCell ref="E1306:L1307"/>
    <mergeCell ref="O1306:O1307"/>
    <mergeCell ref="P1306:W1307"/>
    <mergeCell ref="AA1285:AA1286"/>
    <mergeCell ref="AB1285:AE1286"/>
    <mergeCell ref="AK1286:AK1287"/>
    <mergeCell ref="AL1286:AL1287"/>
    <mergeCell ref="AM1286:AM1287"/>
    <mergeCell ref="AA1287:AA1288"/>
    <mergeCell ref="AB1287:AE1288"/>
    <mergeCell ref="AK1288:AK1289"/>
    <mergeCell ref="AL1288:AL1289"/>
    <mergeCell ref="AM1288:AM1289"/>
    <mergeCell ref="AA1289:AA1290"/>
    <mergeCell ref="AB1289:AE1290"/>
    <mergeCell ref="AK1290:AK1291"/>
    <mergeCell ref="AL1290:AL1291"/>
    <mergeCell ref="AM1290:AM1291"/>
    <mergeCell ref="AA1291:AA1292"/>
    <mergeCell ref="AB1291:AE1292"/>
    <mergeCell ref="AK1292:AK1293"/>
    <mergeCell ref="AL1292:AL1293"/>
    <mergeCell ref="AM1292:AM1293"/>
    <mergeCell ref="AJ1287:AJ1288"/>
    <mergeCell ref="AJ1289:AJ1290"/>
    <mergeCell ref="AJ1291:AJ1292"/>
    <mergeCell ref="B1263:C1263"/>
    <mergeCell ref="B1264:C1264"/>
    <mergeCell ref="E1263:AE1263"/>
    <mergeCell ref="C1226:G1228"/>
    <mergeCell ref="J1226:R1228"/>
    <mergeCell ref="U1226:W1228"/>
    <mergeCell ref="Z1228:AC1229"/>
    <mergeCell ref="F1270:J1271"/>
    <mergeCell ref="K1270:U1271"/>
    <mergeCell ref="F1300:J1301"/>
    <mergeCell ref="K1300:U1301"/>
    <mergeCell ref="E1303:L1304"/>
    <mergeCell ref="P1303:W1304"/>
    <mergeCell ref="AB1238:AC1238"/>
    <mergeCell ref="AB1240:AC1240"/>
    <mergeCell ref="AB1242:AC1242"/>
    <mergeCell ref="AB1244:AC1244"/>
    <mergeCell ref="AB1246:AC1246"/>
    <mergeCell ref="B1248:AE1248"/>
    <mergeCell ref="B1250:C1250"/>
    <mergeCell ref="B1252:AE1252"/>
    <mergeCell ref="B1258:AE1258"/>
    <mergeCell ref="B1260:C1260"/>
    <mergeCell ref="B1261:C1261"/>
    <mergeCell ref="B1262:C1262"/>
    <mergeCell ref="AA1270:AE1272"/>
    <mergeCell ref="B1244:C1244"/>
    <mergeCell ref="L1244:M1244"/>
    <mergeCell ref="P1244:Q1244"/>
    <mergeCell ref="D1303:D1304"/>
    <mergeCell ref="AA1293:AE1301"/>
    <mergeCell ref="O1303:O1304"/>
    <mergeCell ref="B6:AE6"/>
    <mergeCell ref="D10:AC10"/>
    <mergeCell ref="H3:T3"/>
    <mergeCell ref="AH1209:AI1209"/>
    <mergeCell ref="AH1211:AI1211"/>
    <mergeCell ref="B956:G956"/>
    <mergeCell ref="H956:J956"/>
    <mergeCell ref="K956:N956"/>
    <mergeCell ref="O956:P956"/>
    <mergeCell ref="Q956:R956"/>
    <mergeCell ref="S956:T956"/>
    <mergeCell ref="U956:V956"/>
    <mergeCell ref="W956:X956"/>
    <mergeCell ref="Y956:Z956"/>
    <mergeCell ref="AA956:AB956"/>
    <mergeCell ref="AC956:AE956"/>
    <mergeCell ref="B1005:G1005"/>
    <mergeCell ref="H1005:J1005"/>
    <mergeCell ref="K1005:N1005"/>
    <mergeCell ref="O1005:P1005"/>
    <mergeCell ref="Q1005:R1005"/>
    <mergeCell ref="S1005:T1005"/>
    <mergeCell ref="U1005:V1005"/>
    <mergeCell ref="W1005:X1005"/>
    <mergeCell ref="Y1005:Z1005"/>
    <mergeCell ref="AA1005:AB1005"/>
    <mergeCell ref="AC1005:AE1005"/>
    <mergeCell ref="C1172:I1172"/>
    <mergeCell ref="C1173:J1173"/>
    <mergeCell ref="B1175:G1175"/>
    <mergeCell ref="H1175:J1175"/>
    <mergeCell ref="AG8:AG11"/>
    <mergeCell ref="B820:G820"/>
    <mergeCell ref="H820:J820"/>
    <mergeCell ref="K820:N820"/>
    <mergeCell ref="O820:P820"/>
    <mergeCell ref="Q820:R820"/>
    <mergeCell ref="S820:T820"/>
    <mergeCell ref="U820:V820"/>
    <mergeCell ref="W820:X820"/>
    <mergeCell ref="Y820:Z820"/>
    <mergeCell ref="AA820:AB820"/>
    <mergeCell ref="AC820:AE820"/>
    <mergeCell ref="B822:G822"/>
    <mergeCell ref="H822:J822"/>
    <mergeCell ref="K822:N822"/>
    <mergeCell ref="O822:P822"/>
    <mergeCell ref="Q822:R822"/>
    <mergeCell ref="S822:T822"/>
    <mergeCell ref="U822:V822"/>
    <mergeCell ref="W822:X822"/>
    <mergeCell ref="Y822:Z822"/>
    <mergeCell ref="AA822:AB822"/>
    <mergeCell ref="AC822:AE822"/>
  </mergeCells>
  <phoneticPr fontId="34" type="noConversion"/>
  <conditionalFormatting sqref="Y133">
    <cfRule type="containsText" dxfId="168" priority="581" operator="containsText" text="TRUE">
      <formula>NOT(ISERROR(SEARCH("TRUE",Y133)))</formula>
    </cfRule>
  </conditionalFormatting>
  <conditionalFormatting sqref="Y152">
    <cfRule type="containsText" dxfId="167" priority="580" operator="containsText" text="TRUE">
      <formula>NOT(ISERROR(SEARCH("TRUE",Y152)))</formula>
    </cfRule>
  </conditionalFormatting>
  <conditionalFormatting sqref="Y158">
    <cfRule type="containsText" dxfId="166" priority="579" operator="containsText" text="TRUE">
      <formula>NOT(ISERROR(SEARCH("TRUE",Y158)))</formula>
    </cfRule>
  </conditionalFormatting>
  <conditionalFormatting sqref="U160">
    <cfRule type="containsText" dxfId="165" priority="578" operator="containsText" text="TRUE">
      <formula>NOT(ISERROR(SEARCH("TRUE",U160)))</formula>
    </cfRule>
  </conditionalFormatting>
  <conditionalFormatting sqref="N525:P529 AC525:AE529">
    <cfRule type="containsErrors" dxfId="164" priority="576">
      <formula>ISERROR(N525)</formula>
    </cfRule>
  </conditionalFormatting>
  <conditionalFormatting sqref="Z239:AE239">
    <cfRule type="cellIs" dxfId="163" priority="574" operator="equal">
      <formula>0</formula>
    </cfRule>
  </conditionalFormatting>
  <conditionalFormatting sqref="Z290:AE290">
    <cfRule type="cellIs" dxfId="162" priority="476" operator="equal">
      <formula>0</formula>
    </cfRule>
  </conditionalFormatting>
  <conditionalFormatting sqref="Z243:AE243">
    <cfRule type="cellIs" dxfId="161" priority="489" operator="equal">
      <formula>0</formula>
    </cfRule>
  </conditionalFormatting>
  <conditionalFormatting sqref="Z294:AE294">
    <cfRule type="cellIs" dxfId="160" priority="475" operator="equal">
      <formula>0</formula>
    </cfRule>
  </conditionalFormatting>
  <conditionalFormatting sqref="Z275:AE275">
    <cfRule type="cellIs" dxfId="159" priority="478" operator="equal">
      <formula>0</formula>
    </cfRule>
  </conditionalFormatting>
  <conditionalFormatting sqref="Z279:AE279">
    <cfRule type="cellIs" dxfId="158" priority="477" operator="equal">
      <formula>0</formula>
    </cfRule>
  </conditionalFormatting>
  <conditionalFormatting sqref="Z267:AE267">
    <cfRule type="cellIs" dxfId="157" priority="480" operator="equal">
      <formula>0</formula>
    </cfRule>
  </conditionalFormatting>
  <conditionalFormatting sqref="Z271:AE271">
    <cfRule type="cellIs" dxfId="156" priority="479" operator="equal">
      <formula>0</formula>
    </cfRule>
  </conditionalFormatting>
  <conditionalFormatting sqref="Z490:AE490">
    <cfRule type="cellIs" dxfId="155" priority="421" operator="equal">
      <formula>0</formula>
    </cfRule>
  </conditionalFormatting>
  <conditionalFormatting sqref="Z371:AE371">
    <cfRule type="cellIs" dxfId="154" priority="453" operator="equal">
      <formula>0</formula>
    </cfRule>
  </conditionalFormatting>
  <conditionalFormatting sqref="Z302:AE302">
    <cfRule type="cellIs" dxfId="153" priority="473" operator="equal">
      <formula>0</formula>
    </cfRule>
  </conditionalFormatting>
  <conditionalFormatting sqref="Z315:AE315">
    <cfRule type="cellIs" dxfId="152" priority="472" operator="equal">
      <formula>0</formula>
    </cfRule>
  </conditionalFormatting>
  <conditionalFormatting sqref="Z319:AE319">
    <cfRule type="cellIs" dxfId="151" priority="471" operator="equal">
      <formula>0</formula>
    </cfRule>
  </conditionalFormatting>
  <conditionalFormatting sqref="Z323:AE323">
    <cfRule type="cellIs" dxfId="150" priority="470" operator="equal">
      <formula>0</formula>
    </cfRule>
  </conditionalFormatting>
  <conditionalFormatting sqref="Z375:AE375">
    <cfRule type="cellIs" dxfId="149" priority="452" operator="equal">
      <formula>0</formula>
    </cfRule>
  </conditionalFormatting>
  <conditionalFormatting sqref="Z448:AE448">
    <cfRule type="cellIs" dxfId="148" priority="428" operator="equal">
      <formula>0</formula>
    </cfRule>
  </conditionalFormatting>
  <conditionalFormatting sqref="Z298:AE298">
    <cfRule type="cellIs" dxfId="147" priority="474" operator="equal">
      <formula>0</formula>
    </cfRule>
  </conditionalFormatting>
  <conditionalFormatting sqref="Z255:AE255">
    <cfRule type="cellIs" dxfId="146" priority="486" operator="equal">
      <formula>0</formula>
    </cfRule>
  </conditionalFormatting>
  <conditionalFormatting sqref="Z351:AE351">
    <cfRule type="cellIs" dxfId="145" priority="462" operator="equal">
      <formula>0</formula>
    </cfRule>
  </conditionalFormatting>
  <conditionalFormatting sqref="Z355:AE355">
    <cfRule type="cellIs" dxfId="144" priority="461" operator="equal">
      <formula>0</formula>
    </cfRule>
  </conditionalFormatting>
  <conditionalFormatting sqref="Z359:AE359">
    <cfRule type="cellIs" dxfId="143" priority="460" operator="equal">
      <formula>0</formula>
    </cfRule>
  </conditionalFormatting>
  <conditionalFormatting sqref="Z259:AE259">
    <cfRule type="cellIs" dxfId="142" priority="482" operator="equal">
      <formula>0</formula>
    </cfRule>
  </conditionalFormatting>
  <conditionalFormatting sqref="Z263:AE263">
    <cfRule type="cellIs" dxfId="141" priority="481" operator="equal">
      <formula>0</formula>
    </cfRule>
  </conditionalFormatting>
  <conditionalFormatting sqref="Z335:AE335">
    <cfRule type="cellIs" dxfId="140" priority="466" operator="equal">
      <formula>0</formula>
    </cfRule>
  </conditionalFormatting>
  <conditionalFormatting sqref="Z677:AE677">
    <cfRule type="cellIs" dxfId="139" priority="398" operator="equal">
      <formula>0</formula>
    </cfRule>
  </conditionalFormatting>
  <conditionalFormatting sqref="Z247:AE247">
    <cfRule type="cellIs" dxfId="138" priority="488" operator="equal">
      <formula>0</formula>
    </cfRule>
  </conditionalFormatting>
  <conditionalFormatting sqref="Z251:AE251">
    <cfRule type="cellIs" dxfId="137" priority="487" operator="equal">
      <formula>0</formula>
    </cfRule>
  </conditionalFormatting>
  <conditionalFormatting sqref="Z347:AE347">
    <cfRule type="cellIs" dxfId="136" priority="463" operator="equal">
      <formula>0</formula>
    </cfRule>
  </conditionalFormatting>
  <conditionalFormatting sqref="Z482:AE482">
    <cfRule type="cellIs" dxfId="135" priority="423" operator="equal">
      <formula>0</formula>
    </cfRule>
  </conditionalFormatting>
  <conditionalFormatting sqref="Z486:AE486">
    <cfRule type="cellIs" dxfId="134" priority="422" operator="equal">
      <formula>0</formula>
    </cfRule>
  </conditionalFormatting>
  <conditionalFormatting sqref="Z363:AE363">
    <cfRule type="cellIs" dxfId="133" priority="459" operator="equal">
      <formula>0</formula>
    </cfRule>
  </conditionalFormatting>
  <conditionalFormatting sqref="Z367:AE367">
    <cfRule type="cellIs" dxfId="132" priority="458" operator="equal">
      <formula>0</formula>
    </cfRule>
  </conditionalFormatting>
  <conditionalFormatting sqref="Z327:AE327">
    <cfRule type="cellIs" dxfId="131" priority="469" operator="equal">
      <formula>0</formula>
    </cfRule>
  </conditionalFormatting>
  <conditionalFormatting sqref="Z331:AE331">
    <cfRule type="cellIs" dxfId="130" priority="467" operator="equal">
      <formula>0</formula>
    </cfRule>
  </conditionalFormatting>
  <conditionalFormatting sqref="Z339:AE339">
    <cfRule type="cellIs" dxfId="129" priority="465" operator="equal">
      <formula>0</formula>
    </cfRule>
  </conditionalFormatting>
  <conditionalFormatting sqref="Z343:AE343">
    <cfRule type="cellIs" dxfId="128" priority="464" operator="equal">
      <formula>0</formula>
    </cfRule>
  </conditionalFormatting>
  <conditionalFormatting sqref="Z471:AE471">
    <cfRule type="cellIs" dxfId="127" priority="424" operator="equal">
      <formula>0</formula>
    </cfRule>
  </conditionalFormatting>
  <conditionalFormatting sqref="Z632:AE632">
    <cfRule type="cellIs" dxfId="126" priority="400" operator="equal">
      <formula>0</formula>
    </cfRule>
  </conditionalFormatting>
  <conditionalFormatting sqref="Z673:AE673">
    <cfRule type="cellIs" dxfId="125" priority="399" operator="equal">
      <formula>0</formula>
    </cfRule>
  </conditionalFormatting>
  <conditionalFormatting sqref="Z444:AE444">
    <cfRule type="cellIs" dxfId="124" priority="429" operator="equal">
      <formula>0</formula>
    </cfRule>
  </conditionalFormatting>
  <conditionalFormatting sqref="Z456:AE456">
    <cfRule type="cellIs" dxfId="123" priority="426" operator="equal">
      <formula>0</formula>
    </cfRule>
  </conditionalFormatting>
  <conditionalFormatting sqref="Z467:AE467">
    <cfRule type="cellIs" dxfId="122" priority="425" operator="equal">
      <formula>0</formula>
    </cfRule>
  </conditionalFormatting>
  <conditionalFormatting sqref="Z628:AE628">
    <cfRule type="cellIs" dxfId="121" priority="401" operator="equal">
      <formula>0</formula>
    </cfRule>
  </conditionalFormatting>
  <conditionalFormatting sqref="Z379:AE379">
    <cfRule type="cellIs" dxfId="120" priority="445" operator="equal">
      <formula>0</formula>
    </cfRule>
  </conditionalFormatting>
  <conditionalFormatting sqref="Z383:AE383">
    <cfRule type="cellIs" dxfId="119" priority="444" operator="equal">
      <formula>0</formula>
    </cfRule>
  </conditionalFormatting>
  <conditionalFormatting sqref="Z387:AE387">
    <cfRule type="cellIs" dxfId="118" priority="443" operator="equal">
      <formula>0</formula>
    </cfRule>
  </conditionalFormatting>
  <conditionalFormatting sqref="Z391:AE391">
    <cfRule type="cellIs" dxfId="117" priority="442" operator="equal">
      <formula>0</formula>
    </cfRule>
  </conditionalFormatting>
  <conditionalFormatting sqref="Z395:AE395">
    <cfRule type="cellIs" dxfId="116" priority="441" operator="equal">
      <formula>0</formula>
    </cfRule>
  </conditionalFormatting>
  <conditionalFormatting sqref="Z399:AE399">
    <cfRule type="cellIs" dxfId="115" priority="440" operator="equal">
      <formula>0</formula>
    </cfRule>
  </conditionalFormatting>
  <conditionalFormatting sqref="Z403:AE403">
    <cfRule type="cellIs" dxfId="114" priority="439" operator="equal">
      <formula>0</formula>
    </cfRule>
  </conditionalFormatting>
  <conditionalFormatting sqref="Z407:AE407">
    <cfRule type="cellIs" dxfId="113" priority="438" operator="equal">
      <formula>0</formula>
    </cfRule>
  </conditionalFormatting>
  <conditionalFormatting sqref="Z424:AE424">
    <cfRule type="cellIs" dxfId="112" priority="437" operator="equal">
      <formula>0</formula>
    </cfRule>
  </conditionalFormatting>
  <conditionalFormatting sqref="Z428:AE428">
    <cfRule type="cellIs" dxfId="111" priority="436" operator="equal">
      <formula>0</formula>
    </cfRule>
  </conditionalFormatting>
  <conditionalFormatting sqref="Z432:AE432">
    <cfRule type="cellIs" dxfId="110" priority="435" operator="equal">
      <formula>0</formula>
    </cfRule>
  </conditionalFormatting>
  <conditionalFormatting sqref="Z436:AE436">
    <cfRule type="cellIs" dxfId="109" priority="434" operator="equal">
      <formula>0</formula>
    </cfRule>
  </conditionalFormatting>
  <conditionalFormatting sqref="Z440:AE440">
    <cfRule type="cellIs" dxfId="108" priority="430" operator="equal">
      <formula>0</formula>
    </cfRule>
  </conditionalFormatting>
  <conditionalFormatting sqref="Z452:AE452">
    <cfRule type="cellIs" dxfId="107" priority="427" operator="equal">
      <formula>0</formula>
    </cfRule>
  </conditionalFormatting>
  <conditionalFormatting sqref="Z620:AE620">
    <cfRule type="cellIs" dxfId="106" priority="403" operator="equal">
      <formula>0</formula>
    </cfRule>
  </conditionalFormatting>
  <conditionalFormatting sqref="Z624:AE624">
    <cfRule type="cellIs" dxfId="105" priority="402" operator="equal">
      <formula>0</formula>
    </cfRule>
  </conditionalFormatting>
  <conditionalFormatting sqref="Z507:AE507">
    <cfRule type="cellIs" dxfId="104" priority="420" operator="equal">
      <formula>0</formula>
    </cfRule>
  </conditionalFormatting>
  <conditionalFormatting sqref="Z511:AE511">
    <cfRule type="cellIs" dxfId="103" priority="419" operator="equal">
      <formula>0</formula>
    </cfRule>
  </conditionalFormatting>
  <conditionalFormatting sqref="Z544:AE544">
    <cfRule type="cellIs" dxfId="102" priority="417" operator="equal">
      <formula>0</formula>
    </cfRule>
  </conditionalFormatting>
  <conditionalFormatting sqref="Z548:AE548">
    <cfRule type="cellIs" dxfId="101" priority="416" operator="equal">
      <formula>0</formula>
    </cfRule>
  </conditionalFormatting>
  <conditionalFormatting sqref="Z552:AE552">
    <cfRule type="cellIs" dxfId="100" priority="415" operator="equal">
      <formula>0</formula>
    </cfRule>
  </conditionalFormatting>
  <conditionalFormatting sqref="Z556:AE556">
    <cfRule type="cellIs" dxfId="99" priority="414" operator="equal">
      <formula>0</formula>
    </cfRule>
  </conditionalFormatting>
  <conditionalFormatting sqref="Z560:AE560">
    <cfRule type="cellIs" dxfId="98" priority="413" operator="equal">
      <formula>0</formula>
    </cfRule>
  </conditionalFormatting>
  <conditionalFormatting sqref="Z564:AE564">
    <cfRule type="cellIs" dxfId="97" priority="412" operator="equal">
      <formula>0</formula>
    </cfRule>
  </conditionalFormatting>
  <conditionalFormatting sqref="Z568:AE568">
    <cfRule type="cellIs" dxfId="96" priority="411" operator="equal">
      <formula>0</formula>
    </cfRule>
  </conditionalFormatting>
  <conditionalFormatting sqref="Z572:AE572">
    <cfRule type="cellIs" dxfId="95" priority="410" operator="equal">
      <formula>0</formula>
    </cfRule>
  </conditionalFormatting>
  <conditionalFormatting sqref="Z576:AE576">
    <cfRule type="cellIs" dxfId="94" priority="409" operator="equal">
      <formula>0</formula>
    </cfRule>
  </conditionalFormatting>
  <conditionalFormatting sqref="Z580:AE580">
    <cfRule type="cellIs" dxfId="93" priority="408" operator="equal">
      <formula>0</formula>
    </cfRule>
  </conditionalFormatting>
  <conditionalFormatting sqref="Z595:AE595">
    <cfRule type="cellIs" dxfId="92" priority="407" operator="equal">
      <formula>0</formula>
    </cfRule>
  </conditionalFormatting>
  <conditionalFormatting sqref="Z599:AE599">
    <cfRule type="cellIs" dxfId="91" priority="406" operator="equal">
      <formula>0</formula>
    </cfRule>
  </conditionalFormatting>
  <conditionalFormatting sqref="Z603:AE603">
    <cfRule type="cellIs" dxfId="90" priority="405" operator="equal">
      <formula>0</formula>
    </cfRule>
  </conditionalFormatting>
  <conditionalFormatting sqref="Z616:AE616">
    <cfRule type="cellIs" dxfId="89" priority="404" operator="equal">
      <formula>0</formula>
    </cfRule>
  </conditionalFormatting>
  <conditionalFormatting sqref="AA1293">
    <cfRule type="expression" dxfId="88" priority="208">
      <formula>#REF!=TRUE</formula>
    </cfRule>
  </conditionalFormatting>
  <conditionalFormatting sqref="C1224:G1230">
    <cfRule type="expression" dxfId="87" priority="113">
      <formula>$AL$1224=1</formula>
    </cfRule>
  </conditionalFormatting>
  <conditionalFormatting sqref="J1224:R1230">
    <cfRule type="expression" dxfId="86" priority="111">
      <formula>$AL$1224=2</formula>
    </cfRule>
  </conditionalFormatting>
  <conditionalFormatting sqref="U1224:W1230">
    <cfRule type="expression" dxfId="85" priority="109">
      <formula>$AL$1224=3</formula>
    </cfRule>
  </conditionalFormatting>
  <conditionalFormatting sqref="Z1230:AD1230 Z1228 AD1228:AD1229 Z1224:AB1227">
    <cfRule type="expression" dxfId="84" priority="107">
      <formula>$AL$1224=4</formula>
    </cfRule>
  </conditionalFormatting>
  <conditionalFormatting sqref="D1273:W1273 W1274:W1298 D1298:V1298 D1274:D1297">
    <cfRule type="expression" dxfId="83" priority="104">
      <formula>$AL$1224=1</formula>
    </cfRule>
  </conditionalFormatting>
  <conditionalFormatting sqref="C1278:C1294 C1277:X1277 X1278:X1294 D1294:W1294">
    <cfRule type="expression" dxfId="82" priority="103">
      <formula>$AL$1224=2</formula>
    </cfRule>
  </conditionalFormatting>
  <conditionalFormatting sqref="G1299:U1299 U1273:U1298 F1273:T1273 F1274:F1299">
    <cfRule type="expression" dxfId="81" priority="102">
      <formula>$AL$1224=3</formula>
    </cfRule>
  </conditionalFormatting>
  <conditionalFormatting sqref="C1273:M1273 C1274:C1298 D1298:W1298 W1288:W1297 M1288:V1288 M1274:M1287">
    <cfRule type="expression" dxfId="80" priority="101">
      <formula>$AL$1224=4</formula>
    </cfRule>
  </conditionalFormatting>
  <conditionalFormatting sqref="AB1273:AE1292">
    <cfRule type="containsErrors" dxfId="79" priority="100">
      <formula>ISERROR(AB1273)</formula>
    </cfRule>
  </conditionalFormatting>
  <conditionalFormatting sqref="B1272:Y1299">
    <cfRule type="cellIs" dxfId="78" priority="99" operator="between">
      <formula>1</formula>
      <formula>10</formula>
    </cfRule>
  </conditionalFormatting>
  <conditionalFormatting sqref="D1238:K1238 D1240:K1240 D1242:K1242 D1244:K1244 D1246:K1246 R1238:Y1238 R1240:Y1240 R1242:Y1242 R1244:Y1244 R1246:Y1246">
    <cfRule type="duplicateValues" dxfId="77" priority="98"/>
  </conditionalFormatting>
  <conditionalFormatting sqref="D1236:Q1236">
    <cfRule type="expression" dxfId="76" priority="97">
      <formula>$AL$1242="DUP"</formula>
    </cfRule>
  </conditionalFormatting>
  <conditionalFormatting sqref="D1236:D1237 D1247 D1249 D1264">
    <cfRule type="expression" dxfId="75" priority="582">
      <formula>#REF!="DUP"</formula>
    </cfRule>
  </conditionalFormatting>
  <conditionalFormatting sqref="D1234 D1262">
    <cfRule type="expression" dxfId="74" priority="583">
      <formula>#REF!=TRUE</formula>
    </cfRule>
  </conditionalFormatting>
  <conditionalFormatting sqref="C1226:G1228 AB1226 AA1227:AB1227 J1226:R1228 U1226:W1228 Z1228">
    <cfRule type="expression" dxfId="73" priority="588">
      <formula>#REF!=0</formula>
    </cfRule>
  </conditionalFormatting>
  <conditionalFormatting sqref="AB1238:AC1238 AB1240:AC1240 AB1242:AC1242 AB1244:AC1244 AB1246:AC1246">
    <cfRule type="expression" dxfId="72" priority="594">
      <formula>#REF!=FALSE</formula>
    </cfRule>
    <cfRule type="expression" dxfId="71" priority="595">
      <formula>#REF!="DUP"</formula>
    </cfRule>
  </conditionalFormatting>
  <conditionalFormatting sqref="D1257">
    <cfRule type="expression" dxfId="70" priority="75">
      <formula>#REF!="DUP"</formula>
    </cfRule>
  </conditionalFormatting>
  <conditionalFormatting sqref="Z522:AE522">
    <cfRule type="cellIs" dxfId="69" priority="74" operator="equal">
      <formula>0</formula>
    </cfRule>
  </conditionalFormatting>
  <conditionalFormatting sqref="Z694:AC694 Z698:AC698 Z702:AC702 Z706:AC706 Z710:AC710 Z714:AC714 Z725:AC725 Z729:AC729 Z733:AC733 Z737:AC737 Z741:AC741 Z745:AC745 Z749:AC749 Z753:AC753 AA768:AE768 AC818:AE818 AC824:AE824 AC826:AE826 AC828:AE828 AC830:AE830 AC842:AE842 AC844:AE844 AC846:AE846 AC848:AE848 AC850:AE850 AC852:AE852 AC854:AE854 AC856:AE856 AC858:AE858 AC860:AE860 AC862:AE862 AC874:AE874 AC876:AE876 AC878:AE878 AC880:AE880 AC882:AE882 AC884:AE884 AC886:AE886 AC888:AE888 AC890:AE890 AC902:AE902 AC904:AE904 AC906:AE906 AC908:AE908 AC910:AE910 AC912:AE912 AC914:AE914 AC916:AE916 AC918:AE918 AC920:AE920 AC922:AE922 AC924:AE924 AC926:AE926 AC928:AE928 AC930:AE930 AC932:AE932 AC934:AE934 AC936:AE936 AC938:AE938 AC940:AE940 AC952:AE952 AC954:AE954 AC958:AE958 AC960:AE960 AC962:AE962 AC964:AE964 AC966:AE966 AC968:AE968 AC970:AE970 AC972:AE972 AC974:AE974 AC976:AE976 AC978:AE978 AC980:AE980 AC982:AE982 AC984:AE984 AC986:AE986 AC988:AE988 AC1003:AE1003 AC1007:AE1007 AC1009:AE1009 AC1011:AE1011 AC1013:AE1013 AC1015:AE1015 AC1017:AE1017 AC1019:AE1019 AC1021:AE1021 AC1023:AE1023 AC1025:AE1025 AC1027:AE1027 AC1029:AE1029 AC1031:AE1031 AC1033:AE1033 AC1035:AE1035 AC1037:AE1037 AC1039:AE1039 AC1051:AE1051 AC1053:AE1053 AC1055:AE1055 AC1057:AE1057 AC1059:AE1059 AC1061:AE1061 AC1063:AE1063 AC1065:AE1065 AC1067:AE1067 AC1077:AE1077 AC1079:AE1079 AC1081:AE1081 AC1083:AE1083 AC1085:AE1085 AC1087:AE1087 AC1089:AE1089 AC1091:AE1091 AC1093:AE1093 AC1095:AE1095 AC1107:AE1107 AC1115:AE1115 AC1122:AE1122 AC1140:AE1140 AC1142:AE1142 AC1144:AE1144 AC1146:AE1146 AC1148:AE1148 AC1150:AE1150 AC1152:AE1152 AC1154:AE1154 AC1156:AE1156 AC1158:AE1158 AC1162:AE1162 AC1166:AE1166 AC1170:AE1170 AC1175:AE1175 AC1179:AE1179">
    <cfRule type="cellIs" dxfId="68" priority="73" operator="equal">
      <formula>0</formula>
    </cfRule>
  </conditionalFormatting>
  <conditionalFormatting sqref="V768:Z768">
    <cfRule type="cellIs" dxfId="67" priority="72" operator="equal">
      <formula>0</formula>
    </cfRule>
  </conditionalFormatting>
  <conditionalFormatting sqref="AC956:AE956">
    <cfRule type="cellIs" dxfId="66" priority="71" operator="equal">
      <formula>0</formula>
    </cfRule>
  </conditionalFormatting>
  <conditionalFormatting sqref="AC1005:AE1005">
    <cfRule type="cellIs" dxfId="65" priority="70" operator="equal">
      <formula>0</formula>
    </cfRule>
  </conditionalFormatting>
  <conditionalFormatting sqref="N1238:O1238 N1240:O1240 N1242:O1242">
    <cfRule type="expression" dxfId="64" priority="596">
      <formula>AK1254=FALSE</formula>
    </cfRule>
    <cfRule type="expression" dxfId="63" priority="597">
      <formula>AN1238="DUP"</formula>
    </cfRule>
  </conditionalFormatting>
  <conditionalFormatting sqref="N1246:O1246 N1244:O1244">
    <cfRule type="expression" dxfId="62" priority="600">
      <formula>AK1261=FALSE</formula>
    </cfRule>
    <cfRule type="expression" dxfId="61" priority="601">
      <formula>AN1244="DUP"</formula>
    </cfRule>
  </conditionalFormatting>
  <conditionalFormatting sqref="D1251">
    <cfRule type="expression" dxfId="60" priority="69">
      <formula>#REF!="DUP"</formula>
    </cfRule>
  </conditionalFormatting>
  <conditionalFormatting sqref="D1259">
    <cfRule type="expression" dxfId="59" priority="68">
      <formula>#REF!="DUP"</formula>
    </cfRule>
  </conditionalFormatting>
  <conditionalFormatting sqref="E1211:AA1211">
    <cfRule type="expression" dxfId="58" priority="66">
      <formula>$AH$1211=TRUE</formula>
    </cfRule>
  </conditionalFormatting>
  <conditionalFormatting sqref="W522:Y522">
    <cfRule type="cellIs" dxfId="57" priority="65" operator="equal">
      <formula>0</formula>
    </cfRule>
  </conditionalFormatting>
  <conditionalFormatting sqref="AJ996:AJ1180 AJ1 AJ3:AJ4 AJ6:AJ9 AJ11:AJ116 AJ126:AJ819 AJ1203:AJ1048576 AJ824:AJ992">
    <cfRule type="containsText" dxfId="56" priority="64" operator="containsText" text="TRUE">
      <formula>NOT(ISERROR(SEARCH("TRUE",AJ1)))</formula>
    </cfRule>
  </conditionalFormatting>
  <conditionalFormatting sqref="AJ1181:AJ1188">
    <cfRule type="containsText" dxfId="55" priority="63" operator="containsText" text="TRUE">
      <formula>NOT(ISERROR(SEARCH("TRUE",AJ1181)))</formula>
    </cfRule>
  </conditionalFormatting>
  <conditionalFormatting sqref="AJ1189">
    <cfRule type="containsText" dxfId="54" priority="62" operator="containsText" text="TRUE">
      <formula>NOT(ISERROR(SEARCH("TRUE",AJ1189)))</formula>
    </cfRule>
  </conditionalFormatting>
  <conditionalFormatting sqref="AJ1190:AJ1191">
    <cfRule type="containsText" dxfId="53" priority="61" operator="containsText" text="TRUE">
      <formula>NOT(ISERROR(SEARCH("TRUE",AJ1190)))</formula>
    </cfRule>
  </conditionalFormatting>
  <conditionalFormatting sqref="AJ1192">
    <cfRule type="containsText" dxfId="52" priority="60" operator="containsText" text="TRUE">
      <formula>NOT(ISERROR(SEARCH("TRUE",AJ1192)))</formula>
    </cfRule>
  </conditionalFormatting>
  <conditionalFormatting sqref="AJ1193:AJ1198">
    <cfRule type="containsText" dxfId="51" priority="59" operator="containsText" text="TRUE">
      <formula>NOT(ISERROR(SEARCH("TRUE",AJ1193)))</formula>
    </cfRule>
  </conditionalFormatting>
  <conditionalFormatting sqref="AJ1201">
    <cfRule type="containsText" dxfId="50" priority="58" operator="containsText" text="TRUE">
      <formula>NOT(ISERROR(SEARCH("TRUE",AJ1201)))</formula>
    </cfRule>
  </conditionalFormatting>
  <conditionalFormatting sqref="AJ1199">
    <cfRule type="containsText" dxfId="49" priority="56" operator="containsText" text="TRUE">
      <formula>NOT(ISERROR(SEARCH("TRUE",AJ1199)))</formula>
    </cfRule>
  </conditionalFormatting>
  <conditionalFormatting sqref="AJ1200">
    <cfRule type="containsText" dxfId="48" priority="55" operator="containsText" text="TRUE">
      <formula>NOT(ISERROR(SEARCH("TRUE",AJ1200)))</formula>
    </cfRule>
  </conditionalFormatting>
  <conditionalFormatting sqref="AJ12">
    <cfRule type="containsText" dxfId="47" priority="52" operator="containsText" text="TRUE">
      <formula>NOT(ISERROR(SEARCH("TRUE",AJ12)))</formula>
    </cfRule>
  </conditionalFormatting>
  <conditionalFormatting sqref="AJ993:AJ995">
    <cfRule type="containsText" dxfId="46" priority="51" operator="containsText" text="TRUE">
      <formula>NOT(ISERROR(SEARCH("TRUE",AJ993)))</formula>
    </cfRule>
  </conditionalFormatting>
  <conditionalFormatting sqref="AG1203:AG1048576 AG126:AG819 AG11:AG112 AG1 AG3:AG4 AG6:AG9 AG824:AG1201">
    <cfRule type="duplicateValues" dxfId="45" priority="50"/>
  </conditionalFormatting>
  <conditionalFormatting sqref="W651:Y651 W655:Y655">
    <cfRule type="cellIs" dxfId="44" priority="49" operator="equal">
      <formula>0</formula>
    </cfRule>
  </conditionalFormatting>
  <conditionalFormatting sqref="AJ10">
    <cfRule type="containsText" dxfId="43" priority="46" operator="containsText" text="TRUE">
      <formula>NOT(ISERROR(SEARCH("TRUE",AJ10)))</formula>
    </cfRule>
  </conditionalFormatting>
  <conditionalFormatting sqref="AG10">
    <cfRule type="duplicateValues" dxfId="42" priority="45"/>
  </conditionalFormatting>
  <conditionalFormatting sqref="AJ2">
    <cfRule type="containsText" dxfId="41" priority="44" operator="containsText" text="TRUE">
      <formula>NOT(ISERROR(SEARCH("TRUE",AJ2)))</formula>
    </cfRule>
  </conditionalFormatting>
  <conditionalFormatting sqref="AG2">
    <cfRule type="duplicateValues" dxfId="40" priority="43"/>
  </conditionalFormatting>
  <conditionalFormatting sqref="AJ5">
    <cfRule type="containsText" dxfId="39" priority="42" operator="containsText" text="TRUE">
      <formula>NOT(ISERROR(SEARCH("TRUE",AJ5)))</formula>
    </cfRule>
  </conditionalFormatting>
  <conditionalFormatting sqref="AG5">
    <cfRule type="duplicateValues" dxfId="38" priority="41"/>
  </conditionalFormatting>
  <conditionalFormatting sqref="Z655:AE655 Z651:AE651">
    <cfRule type="cellIs" dxfId="37" priority="40" operator="equal">
      <formula>0</formula>
    </cfRule>
  </conditionalFormatting>
  <conditionalFormatting sqref="AJ117">
    <cfRule type="containsText" dxfId="36" priority="36" operator="containsText" text="TRUE">
      <formula>NOT(ISERROR(SEARCH("TRUE",AJ117)))</formula>
    </cfRule>
  </conditionalFormatting>
  <conditionalFormatting sqref="AG117">
    <cfRule type="duplicateValues" dxfId="35" priority="37"/>
  </conditionalFormatting>
  <conditionalFormatting sqref="AJ118">
    <cfRule type="containsText" dxfId="34" priority="34" operator="containsText" text="TRUE">
      <formula>NOT(ISERROR(SEARCH("TRUE",AJ118)))</formula>
    </cfRule>
  </conditionalFormatting>
  <conditionalFormatting sqref="AG118">
    <cfRule type="duplicateValues" dxfId="33" priority="35"/>
  </conditionalFormatting>
  <conditionalFormatting sqref="AG113:AG116">
    <cfRule type="duplicateValues" dxfId="32" priority="664"/>
  </conditionalFormatting>
  <conditionalFormatting sqref="AJ124:AJ125">
    <cfRule type="containsText" dxfId="31" priority="32" operator="containsText" text="TRUE">
      <formula>NOT(ISERROR(SEARCH("TRUE",AJ124)))</formula>
    </cfRule>
  </conditionalFormatting>
  <conditionalFormatting sqref="AG124:AG125">
    <cfRule type="duplicateValues" dxfId="30" priority="33"/>
  </conditionalFormatting>
  <conditionalFormatting sqref="AJ120">
    <cfRule type="containsText" dxfId="29" priority="20" operator="containsText" text="TRUE">
      <formula>NOT(ISERROR(SEARCH("TRUE",AJ120)))</formula>
    </cfRule>
  </conditionalFormatting>
  <conditionalFormatting sqref="AG120">
    <cfRule type="duplicateValues" dxfId="28" priority="21"/>
  </conditionalFormatting>
  <conditionalFormatting sqref="AJ119">
    <cfRule type="containsText" dxfId="27" priority="18" operator="containsText" text="TRUE">
      <formula>NOT(ISERROR(SEARCH("TRUE",AJ119)))</formula>
    </cfRule>
  </conditionalFormatting>
  <conditionalFormatting sqref="AG119">
    <cfRule type="duplicateValues" dxfId="26" priority="19"/>
  </conditionalFormatting>
  <conditionalFormatting sqref="AJ121">
    <cfRule type="containsText" dxfId="25" priority="16" operator="containsText" text="TRUE">
      <formula>NOT(ISERROR(SEARCH("TRUE",AJ121)))</formula>
    </cfRule>
  </conditionalFormatting>
  <conditionalFormatting sqref="AG121">
    <cfRule type="duplicateValues" dxfId="24" priority="17"/>
  </conditionalFormatting>
  <conditionalFormatting sqref="AJ123">
    <cfRule type="containsText" dxfId="23" priority="14" operator="containsText" text="TRUE">
      <formula>NOT(ISERROR(SEARCH("TRUE",AJ123)))</formula>
    </cfRule>
  </conditionalFormatting>
  <conditionalFormatting sqref="AG123">
    <cfRule type="duplicateValues" dxfId="22" priority="15"/>
  </conditionalFormatting>
  <conditionalFormatting sqref="AJ122">
    <cfRule type="containsText" dxfId="21" priority="12" operator="containsText" text="TRUE">
      <formula>NOT(ISERROR(SEARCH("TRUE",AJ122)))</formula>
    </cfRule>
  </conditionalFormatting>
  <conditionalFormatting sqref="AG122">
    <cfRule type="duplicateValues" dxfId="20" priority="13"/>
  </conditionalFormatting>
  <conditionalFormatting sqref="B120:AE120 E123:AB123">
    <cfRule type="cellIs" dxfId="19" priority="11" operator="greaterThan">
      <formula>0</formula>
    </cfRule>
  </conditionalFormatting>
  <conditionalFormatting sqref="AJ1202">
    <cfRule type="containsText" dxfId="18" priority="10" operator="containsText" text="TRUE">
      <formula>NOT(ISERROR(SEARCH("TRUE",AJ1202)))</formula>
    </cfRule>
  </conditionalFormatting>
  <conditionalFormatting sqref="AG1202">
    <cfRule type="duplicateValues" dxfId="17" priority="9"/>
  </conditionalFormatting>
  <conditionalFormatting sqref="AC820:AE820">
    <cfRule type="cellIs" dxfId="16" priority="8" operator="equal">
      <formula>0</formula>
    </cfRule>
  </conditionalFormatting>
  <conditionalFormatting sqref="AJ820 AJ823">
    <cfRule type="containsText" dxfId="15" priority="7" operator="containsText" text="TRUE">
      <formula>NOT(ISERROR(SEARCH("TRUE",AJ820)))</formula>
    </cfRule>
  </conditionalFormatting>
  <conditionalFormatting sqref="AG820 AG823">
    <cfRule type="duplicateValues" dxfId="14" priority="6"/>
  </conditionalFormatting>
  <conditionalFormatting sqref="AJ821">
    <cfRule type="containsText" dxfId="13" priority="5" operator="containsText" text="TRUE">
      <formula>NOT(ISERROR(SEARCH("TRUE",AJ821)))</formula>
    </cfRule>
  </conditionalFormatting>
  <conditionalFormatting sqref="AG821">
    <cfRule type="duplicateValues" dxfId="12" priority="4"/>
  </conditionalFormatting>
  <conditionalFormatting sqref="AC822:AE822">
    <cfRule type="cellIs" dxfId="11" priority="3" operator="equal">
      <formula>0</formula>
    </cfRule>
  </conditionalFormatting>
  <conditionalFormatting sqref="AJ822">
    <cfRule type="containsText" dxfId="10" priority="2" operator="containsText" text="TRUE">
      <formula>NOT(ISERROR(SEARCH("TRUE",AJ822)))</formula>
    </cfRule>
  </conditionalFormatting>
  <conditionalFormatting sqref="AG822">
    <cfRule type="duplicateValues" dxfId="9" priority="1"/>
  </conditionalFormatting>
  <dataValidations count="8">
    <dataValidation type="date" allowBlank="1" showInputMessage="1" showErrorMessage="1" errorTitle="Date format error" error="Please re-enter date using the format dd-mm-yy" promptTitle="Date format" prompt="Please enter date_x000a_ using format _x000a_dd-mm-yy" sqref="B525:B529 Q525:Q529" xr:uid="{939A7B0B-3A0F-4656-93A1-11361D858764}">
      <formula1>42614</formula1>
      <formula2>51501</formula2>
    </dataValidation>
    <dataValidation type="time" allowBlank="1" showInputMessage="1" showErrorMessage="1" errorTitle="wrong time entry" error="Please retype using 24 hour time entry and using colons e.g. 8am = 08:00" promptTitle="Time Entry" prompt="Please ensure that you use the 24 hours clock entry when entering your from to time e.g. 8am = 08:00 and 7pm = 19:00. Colons : must also be used to seperate hours and minutes." sqref="T525:T529 W525:W529 E525:E529 H525:H529" xr:uid="{4B80400B-4B50-44BF-9998-D4DE44B96C8B}">
      <formula1>0</formula1>
      <formula2>0.999305555555556</formula2>
    </dataValidation>
    <dataValidation type="list" allowBlank="1" showInputMessage="1" showErrorMessage="1" sqref="I659:I663" xr:uid="{D93BFD74-7B43-41C2-B246-6C443CEBC146}">
      <formula1>"08:00 - 09:00, 09:00 - 10:00, 10:00 - 11:00, 12:00 - 13:00, 14:00 - 15:00, 15:00 - 16:00"</formula1>
    </dataValidation>
    <dataValidation type="list" allowBlank="1" showInputMessage="1" showErrorMessage="1" sqref="Q768:U768" xr:uid="{600E4947-7831-42F6-B9A9-5EA79A41E2BA}">
      <formula1>"Under 21, 21 to 40, 41 to 60, 61 to 80, 81 to 120, 121 to 200, Over 200"</formula1>
    </dataValidation>
    <dataValidation type="list" allowBlank="1" showInputMessage="1" showErrorMessage="1" sqref="K842:N842 K1179:N1179 K1175:N1175 K1170:N1170 K1166:N1166 K1162:N1162 K1087:N1095 K1156:N1156 K1154:N1154 K1152:N1152 K1150:N1150 K1148:N1148 K1146:N1146 K1144:N1144 K1142:N1142 K1140:N1140 K1122:N1122 K1115:N1115 K1107:N1107 K1039:N1039 K1085:N1085 K1083:N1083 K1081:N1081 K1079:N1079 K1077:N1077 K1061:N1067 K1059:N1059 K1057:N1057 K1055:N1055 K1053:N1053 K1051:N1051 K1005:N1005 K1027:N1027 K1011:N1011 K1009:N1009 K1007:N1007 K1037:N1037 K1035:N1035 K1033:N1033 K1031:N1031 K1013:N1013 K1025:N1025 K1023:N1023 K1021:N1021 K1019:N1019 K1017:N1017 K1015:N1015 K1029:N1029 K956:N956 K960:N960 K980:N980 K976:N976 K974:N974 K972:N972 K958:N958 K966:N966 K978:N978 K964:N964 K830:N830 K970:N970 K952:N952 K940:N940 K934:N934 K938:N938 K936:N936 K932:N932 K908:N908 K906:N906 K904:N904 K902:N902 K912:N912 K930:N930 K910:N910 K928:N928 K926:N926 K922:N922 K920:N920 K918:N918 K916:N916 K914:N914 K924:N924 K890:N890 K848:N848 K846:N846 K844:N844 K818:N818 K824:N824 K828:N828 K826:N826 K850:N850 K852:N852 K854:N854 K856:N856 K858:N858 K860:N860 K862:N862 K874:N874 K876:N876 K878:N878 K880:N880 K882:N882 K884:N884 K886:N886 K888:N888 K982:N982 K984:N984 K986:N986 K962:N962 K968:N968 K988:N988 K954:N954 K1003:N1003 K1158:N1158 K820:N820 K822:N822" xr:uid="{4F6CC1AB-C8AB-4590-B5DE-5449AFB59276}">
      <formula1>$AK$798:$AK$808</formula1>
    </dataValidation>
    <dataValidation type="list" allowBlank="1" showInputMessage="1" showErrorMessage="1" sqref="U1231:Y1231 U1223:Y1223" xr:uid="{6FF360CB-1923-4EAC-B3ED-003BDA156400}">
      <formula1>"Square, Rectangle, Long, ""L"" Shape"</formula1>
    </dataValidation>
    <dataValidation type="list" allowBlank="1" showInputMessage="1" showErrorMessage="1" sqref="D1238:K1238 D1240:K1240 D1242:K1242 D1244:K1244 D1246:K1246 R1238:Y1238 R1240:Y1240 R1242:Y1242 R1244:Y1244 R1246:Y1246" xr:uid="{AC83F2D9-B916-4F6C-AC3F-C0F4C3E217BF}">
      <formula1>ProductList</formula1>
    </dataValidation>
    <dataValidation type="list" allowBlank="1" showInputMessage="1" showErrorMessage="1" sqref="U1222:Y1222" xr:uid="{F9DAEA45-F8B6-4BBD-898A-076477CBCC0E}">
      <formula1>$AK$1224:$AK$1227</formula1>
    </dataValidation>
  </dataValidations>
  <hyperlinks>
    <hyperlink ref="H135:Y135" r:id="rId1" display="Our Privacy Policy is available online" xr:uid="{F13EAD6F-4DC4-4C3C-98E9-9CDC700678F9}"/>
    <hyperlink ref="Q142" r:id="rId2" xr:uid="{B676F631-EBD4-45CF-91DD-3C7FFEDE37A8}"/>
    <hyperlink ref="AD2" r:id="rId3" xr:uid="{B4AA3A7B-0C9D-42D0-BD6A-5D338D308ECE}"/>
    <hyperlink ref="O1201" r:id="rId4" xr:uid="{0677FC11-EDBC-441C-BEBD-202932467CFB}"/>
  </hyperlinks>
  <printOptions horizontalCentered="1"/>
  <pageMargins left="0.43307086614173229" right="0.23622047244094491" top="0.59055118110236227" bottom="0.55118110236220474" header="0.31496062992125984" footer="0.31496062992125984"/>
  <pageSetup paperSize="9" scale="63" firstPageNumber="0" fitToHeight="0" orientation="portrait" useFirstPageNumber="1" r:id="rId5"/>
  <headerFooter differentFirst="1">
    <oddFooter>&amp;L&amp;"-,Bold"eventorders@thenec.co.uk
0844 3388 33 8&amp;CSales &amp; Customer Support
The National Exhibition Centre Ltd, part of NEC Group&amp;R&amp;"-,Bold"&amp;12&amp;P</oddFooter>
    <firstHeader>&amp;LThe NEC, Birmingham
B40 1NT&amp;Reventorders@thenec.co.uk
0844 33 88 33 8</firstHeader>
    <firstFooter>&amp;C&amp;"-,Bold"NEC Sales &amp; Customer Support
The National Exhibition Centre Ltd, part of NEC Group</firstFooter>
  </headerFooter>
  <rowBreaks count="25" manualBreakCount="25">
    <brk id="51" max="16383" man="1"/>
    <brk id="126" max="16383" man="1"/>
    <brk id="172" max="16383" man="1"/>
    <brk id="223" max="16383" man="1"/>
    <brk id="305" max="16383" man="1"/>
    <brk id="408" max="16383" man="1"/>
    <brk id="472" max="16383" man="1"/>
    <brk id="491" max="16383" man="1"/>
    <brk id="530" max="16383" man="1"/>
    <brk id="583" max="16383" man="1"/>
    <brk id="635" max="16383" man="1"/>
    <brk id="680" max="16383" man="1"/>
    <brk id="756" max="16383" man="1"/>
    <brk id="786" max="16383" man="1"/>
    <brk id="831" max="16383" man="1"/>
    <brk id="863" max="16383" man="1"/>
    <brk id="891" max="16383" man="1"/>
    <brk id="941" max="16383" man="1"/>
    <brk id="989" max="16383" man="1"/>
    <brk id="1040" max="16383" man="1"/>
    <brk id="1096" max="16383" man="1"/>
    <brk id="1159" max="16383" man="1"/>
    <brk id="1181" max="16383" man="1"/>
    <brk id="1204" max="16383" man="1"/>
    <brk id="1265"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1025" r:id="rId8" name="Check Box 1">
              <controlPr defaultSize="0" autoFill="0" autoLine="0" autoPict="0">
                <anchor moveWithCells="1">
                  <from>
                    <xdr:col>24</xdr:col>
                    <xdr:colOff>50800</xdr:colOff>
                    <xdr:row>132</xdr:row>
                    <xdr:rowOff>0</xdr:rowOff>
                  </from>
                  <to>
                    <xdr:col>24</xdr:col>
                    <xdr:colOff>247650</xdr:colOff>
                    <xdr:row>133</xdr:row>
                    <xdr:rowOff>0</xdr:rowOff>
                  </to>
                </anchor>
              </controlPr>
            </control>
          </mc:Choice>
        </mc:AlternateContent>
        <mc:AlternateContent xmlns:mc="http://schemas.openxmlformats.org/markup-compatibility/2006">
          <mc:Choice Requires="x14">
            <control shapeId="1026" r:id="rId9" name="Check Box 2">
              <controlPr defaultSize="0" autoFill="0" autoLine="0" autoPict="0">
                <anchor moveWithCells="1">
                  <from>
                    <xdr:col>24</xdr:col>
                    <xdr:colOff>50800</xdr:colOff>
                    <xdr:row>151</xdr:row>
                    <xdr:rowOff>19050</xdr:rowOff>
                  </from>
                  <to>
                    <xdr:col>24</xdr:col>
                    <xdr:colOff>247650</xdr:colOff>
                    <xdr:row>151</xdr:row>
                    <xdr:rowOff>247650</xdr:rowOff>
                  </to>
                </anchor>
              </controlPr>
            </control>
          </mc:Choice>
        </mc:AlternateContent>
        <mc:AlternateContent xmlns:mc="http://schemas.openxmlformats.org/markup-compatibility/2006">
          <mc:Choice Requires="x14">
            <control shapeId="1027" r:id="rId10" name="Check Box 3">
              <controlPr defaultSize="0" autoFill="0" autoLine="0" autoPict="0">
                <anchor moveWithCells="1">
                  <from>
                    <xdr:col>24</xdr:col>
                    <xdr:colOff>38100</xdr:colOff>
                    <xdr:row>157</xdr:row>
                    <xdr:rowOff>12700</xdr:rowOff>
                  </from>
                  <to>
                    <xdr:col>24</xdr:col>
                    <xdr:colOff>241300</xdr:colOff>
                    <xdr:row>157</xdr:row>
                    <xdr:rowOff>228600</xdr:rowOff>
                  </to>
                </anchor>
              </controlPr>
            </control>
          </mc:Choice>
        </mc:AlternateContent>
        <mc:AlternateContent xmlns:mc="http://schemas.openxmlformats.org/markup-compatibility/2006">
          <mc:Choice Requires="x14">
            <control shapeId="1028" r:id="rId11" name="Check Box 4">
              <controlPr defaultSize="0" autoFill="0" autoLine="0" autoPict="0">
                <anchor moveWithCells="1">
                  <from>
                    <xdr:col>20</xdr:col>
                    <xdr:colOff>50800</xdr:colOff>
                    <xdr:row>159</xdr:row>
                    <xdr:rowOff>12700</xdr:rowOff>
                  </from>
                  <to>
                    <xdr:col>20</xdr:col>
                    <xdr:colOff>247650</xdr:colOff>
                    <xdr:row>159</xdr:row>
                    <xdr:rowOff>247650</xdr:rowOff>
                  </to>
                </anchor>
              </controlPr>
            </control>
          </mc:Choice>
        </mc:AlternateContent>
      </controls>
    </mc:Choice>
  </mc:AlternateContent>
  <tableParts count="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67C4-A9BD-4E3B-87A2-ACC8562E2897}">
  <dimension ref="B1:G3054"/>
  <sheetViews>
    <sheetView workbookViewId="0">
      <selection activeCell="B4" sqref="B4:E3054"/>
    </sheetView>
  </sheetViews>
  <sheetFormatPr defaultRowHeight="14.5"/>
  <cols>
    <col min="2" max="2" width="16.26953125" style="60" customWidth="1"/>
    <col min="3" max="3" width="61.453125" style="60" customWidth="1"/>
    <col min="4" max="5" width="17.7265625" style="61" customWidth="1"/>
  </cols>
  <sheetData>
    <row r="1" spans="2:7" ht="15" thickBot="1"/>
    <row r="2" spans="2:7">
      <c r="B2" s="599" t="s">
        <v>498</v>
      </c>
      <c r="C2" s="599"/>
      <c r="D2" s="599"/>
      <c r="E2" s="599"/>
      <c r="G2" s="600" t="str">
        <f>IF(Order!AJ3=TRUE,"ERROR","Clear")</f>
        <v>Clear</v>
      </c>
    </row>
    <row r="3" spans="2:7" s="59" customFormat="1" ht="15" thickBot="1">
      <c r="B3" s="62" t="s">
        <v>479</v>
      </c>
      <c r="C3" s="62" t="s">
        <v>496</v>
      </c>
      <c r="D3" s="63" t="s">
        <v>497</v>
      </c>
      <c r="E3" s="63" t="s">
        <v>9</v>
      </c>
      <c r="G3" s="601"/>
    </row>
    <row r="4" spans="2:7">
      <c r="B4" s="78" t="s">
        <v>813</v>
      </c>
      <c r="C4" s="60" t="s">
        <v>814</v>
      </c>
      <c r="D4" s="61">
        <v>15.42</v>
      </c>
      <c r="E4" s="61">
        <v>15.42</v>
      </c>
    </row>
    <row r="5" spans="2:7">
      <c r="B5" s="78" t="s">
        <v>815</v>
      </c>
      <c r="C5" s="60" t="s">
        <v>816</v>
      </c>
      <c r="D5" s="61">
        <v>22.71</v>
      </c>
      <c r="E5" s="61">
        <v>22.71</v>
      </c>
    </row>
    <row r="6" spans="2:7">
      <c r="B6" s="78" t="s">
        <v>817</v>
      </c>
      <c r="C6" s="60" t="s">
        <v>818</v>
      </c>
      <c r="D6" s="61">
        <v>37.5</v>
      </c>
      <c r="E6" s="61">
        <v>37.5</v>
      </c>
    </row>
    <row r="7" spans="2:7">
      <c r="B7" s="78" t="s">
        <v>819</v>
      </c>
      <c r="C7" s="60" t="s">
        <v>820</v>
      </c>
      <c r="D7" s="61">
        <v>47.5</v>
      </c>
      <c r="E7" s="61">
        <v>47.5</v>
      </c>
    </row>
    <row r="8" spans="2:7">
      <c r="B8" s="78" t="s">
        <v>821</v>
      </c>
      <c r="C8" s="60" t="s">
        <v>822</v>
      </c>
      <c r="D8" s="61">
        <v>22.49</v>
      </c>
      <c r="E8" s="61">
        <v>22.49</v>
      </c>
    </row>
    <row r="9" spans="2:7">
      <c r="B9" s="78" t="s">
        <v>823</v>
      </c>
      <c r="C9" s="60" t="s">
        <v>824</v>
      </c>
      <c r="D9" s="61">
        <v>16.25</v>
      </c>
      <c r="E9" s="61">
        <v>16.25</v>
      </c>
    </row>
    <row r="10" spans="2:7">
      <c r="B10" s="78" t="s">
        <v>825</v>
      </c>
      <c r="C10" s="60" t="s">
        <v>826</v>
      </c>
      <c r="D10" s="61">
        <v>15.42</v>
      </c>
      <c r="E10" s="61">
        <v>15.42</v>
      </c>
    </row>
    <row r="11" spans="2:7">
      <c r="B11" s="78" t="s">
        <v>827</v>
      </c>
      <c r="C11" s="60" t="s">
        <v>828</v>
      </c>
      <c r="D11" s="61">
        <v>20.83</v>
      </c>
      <c r="E11" s="61">
        <v>20.83</v>
      </c>
    </row>
    <row r="12" spans="2:7">
      <c r="B12" s="78" t="s">
        <v>829</v>
      </c>
      <c r="C12" s="60" t="s">
        <v>830</v>
      </c>
      <c r="D12" s="61">
        <v>15.83</v>
      </c>
      <c r="E12" s="61">
        <v>15.83</v>
      </c>
    </row>
    <row r="13" spans="2:7">
      <c r="B13" s="78" t="s">
        <v>831</v>
      </c>
      <c r="C13" s="60" t="s">
        <v>832</v>
      </c>
      <c r="D13" s="61">
        <v>21.88</v>
      </c>
      <c r="E13" s="61">
        <v>21.88</v>
      </c>
    </row>
    <row r="14" spans="2:7">
      <c r="B14" s="78" t="s">
        <v>833</v>
      </c>
      <c r="C14" s="60" t="s">
        <v>834</v>
      </c>
      <c r="D14" s="61">
        <v>18.329999999999998</v>
      </c>
      <c r="E14" s="61">
        <v>18.329999999999998</v>
      </c>
    </row>
    <row r="15" spans="2:7">
      <c r="B15" s="78" t="s">
        <v>835</v>
      </c>
      <c r="C15" s="60" t="s">
        <v>836</v>
      </c>
      <c r="D15" s="61">
        <v>19.989999999999998</v>
      </c>
      <c r="E15" s="61">
        <v>19.989999999999998</v>
      </c>
    </row>
    <row r="16" spans="2:7">
      <c r="B16" s="78" t="s">
        <v>837</v>
      </c>
      <c r="C16" s="60" t="s">
        <v>838</v>
      </c>
      <c r="D16" s="61">
        <v>24.99</v>
      </c>
      <c r="E16" s="61">
        <v>24.99</v>
      </c>
    </row>
    <row r="17" spans="2:5">
      <c r="B17" s="78" t="s">
        <v>839</v>
      </c>
      <c r="C17" s="60" t="s">
        <v>840</v>
      </c>
      <c r="D17" s="61">
        <v>19.38</v>
      </c>
      <c r="E17" s="61">
        <v>19.38</v>
      </c>
    </row>
    <row r="18" spans="2:5">
      <c r="B18" s="78" t="s">
        <v>841</v>
      </c>
      <c r="C18" s="60" t="s">
        <v>842</v>
      </c>
      <c r="D18" s="61">
        <v>14.58</v>
      </c>
      <c r="E18" s="61">
        <v>14.58</v>
      </c>
    </row>
    <row r="19" spans="2:5">
      <c r="B19" s="78" t="s">
        <v>843</v>
      </c>
      <c r="C19" s="60" t="s">
        <v>844</v>
      </c>
      <c r="D19" s="61">
        <v>15.42</v>
      </c>
      <c r="E19" s="61">
        <v>15.42</v>
      </c>
    </row>
    <row r="20" spans="2:5">
      <c r="B20" s="78" t="s">
        <v>845</v>
      </c>
      <c r="C20" s="60" t="s">
        <v>846</v>
      </c>
      <c r="D20" s="61">
        <v>17.46</v>
      </c>
      <c r="E20" s="61">
        <v>17.46</v>
      </c>
    </row>
    <row r="21" spans="2:5">
      <c r="B21" s="78" t="s">
        <v>847</v>
      </c>
      <c r="C21" s="60" t="s">
        <v>848</v>
      </c>
      <c r="D21" s="61">
        <v>18.329999999999998</v>
      </c>
      <c r="E21" s="61">
        <v>18.329999999999998</v>
      </c>
    </row>
    <row r="22" spans="2:5">
      <c r="B22" s="78" t="s">
        <v>849</v>
      </c>
      <c r="C22" s="60" t="s">
        <v>850</v>
      </c>
      <c r="D22" s="61">
        <v>21.88</v>
      </c>
      <c r="E22" s="61">
        <v>21.88</v>
      </c>
    </row>
    <row r="23" spans="2:5">
      <c r="B23" s="78" t="s">
        <v>851</v>
      </c>
      <c r="C23" s="60" t="s">
        <v>852</v>
      </c>
      <c r="D23" s="61">
        <v>18.329999999999998</v>
      </c>
      <c r="E23" s="61">
        <v>18.329999999999998</v>
      </c>
    </row>
    <row r="24" spans="2:5">
      <c r="B24" s="78" t="s">
        <v>853</v>
      </c>
      <c r="C24" s="60" t="s">
        <v>854</v>
      </c>
      <c r="D24" s="61">
        <v>17.489999999999998</v>
      </c>
      <c r="E24" s="61">
        <v>17.489999999999998</v>
      </c>
    </row>
    <row r="25" spans="2:5">
      <c r="B25" s="78" t="s">
        <v>855</v>
      </c>
      <c r="C25" s="60" t="s">
        <v>856</v>
      </c>
      <c r="D25" s="61">
        <v>16.66</v>
      </c>
      <c r="E25" s="61">
        <v>16.66</v>
      </c>
    </row>
    <row r="26" spans="2:5">
      <c r="B26" s="78" t="s">
        <v>857</v>
      </c>
      <c r="C26" s="60" t="s">
        <v>858</v>
      </c>
      <c r="D26" s="61">
        <v>56.67</v>
      </c>
      <c r="E26" s="61">
        <v>56.67</v>
      </c>
    </row>
    <row r="27" spans="2:5">
      <c r="B27" s="78" t="s">
        <v>859</v>
      </c>
      <c r="C27" s="60" t="s">
        <v>860</v>
      </c>
      <c r="D27" s="61">
        <v>47.5</v>
      </c>
      <c r="E27" s="61">
        <v>47.5</v>
      </c>
    </row>
    <row r="28" spans="2:5">
      <c r="B28" s="78" t="s">
        <v>577</v>
      </c>
      <c r="C28" s="60" t="s">
        <v>861</v>
      </c>
      <c r="D28" s="61">
        <v>15.42</v>
      </c>
      <c r="E28" s="61">
        <v>15.42</v>
      </c>
    </row>
    <row r="29" spans="2:5">
      <c r="B29" s="78" t="s">
        <v>578</v>
      </c>
      <c r="C29" s="60" t="s">
        <v>862</v>
      </c>
      <c r="D29" s="61">
        <v>16.25</v>
      </c>
      <c r="E29" s="61">
        <v>16.25</v>
      </c>
    </row>
    <row r="30" spans="2:5">
      <c r="B30" s="78" t="s">
        <v>863</v>
      </c>
      <c r="C30" s="60" t="s">
        <v>864</v>
      </c>
      <c r="D30" s="61">
        <v>56.67</v>
      </c>
      <c r="E30" s="61">
        <v>56.67</v>
      </c>
    </row>
    <row r="31" spans="2:5">
      <c r="B31" s="78" t="s">
        <v>865</v>
      </c>
      <c r="C31" s="60" t="s">
        <v>866</v>
      </c>
      <c r="D31" s="61">
        <v>22.71</v>
      </c>
      <c r="E31" s="61">
        <v>22.71</v>
      </c>
    </row>
    <row r="32" spans="2:5">
      <c r="B32" s="78" t="s">
        <v>580</v>
      </c>
      <c r="C32" s="60" t="s">
        <v>867</v>
      </c>
      <c r="D32" s="61">
        <v>21.63</v>
      </c>
      <c r="E32" s="61">
        <v>21.63</v>
      </c>
    </row>
    <row r="33" spans="2:5">
      <c r="B33" s="78" t="s">
        <v>868</v>
      </c>
      <c r="C33" s="60" t="s">
        <v>869</v>
      </c>
      <c r="D33" s="61">
        <v>17.079999999999998</v>
      </c>
      <c r="E33" s="61">
        <v>17.079999999999998</v>
      </c>
    </row>
    <row r="34" spans="2:5">
      <c r="B34" s="78" t="s">
        <v>870</v>
      </c>
      <c r="C34" s="60" t="s">
        <v>871</v>
      </c>
      <c r="D34" s="61">
        <v>17.079999999999998</v>
      </c>
      <c r="E34" s="61">
        <v>17.079999999999998</v>
      </c>
    </row>
    <row r="35" spans="2:5">
      <c r="B35" s="78" t="s">
        <v>872</v>
      </c>
      <c r="C35" s="60" t="s">
        <v>873</v>
      </c>
      <c r="D35" s="61">
        <v>22.71</v>
      </c>
      <c r="E35" s="61">
        <v>22.71</v>
      </c>
    </row>
    <row r="36" spans="2:5">
      <c r="B36" s="78" t="s">
        <v>874</v>
      </c>
      <c r="C36" s="60" t="s">
        <v>875</v>
      </c>
      <c r="D36" s="61">
        <v>21.66</v>
      </c>
      <c r="E36" s="61">
        <v>21.66</v>
      </c>
    </row>
    <row r="37" spans="2:5">
      <c r="B37" s="78" t="s">
        <v>876</v>
      </c>
      <c r="C37" s="60" t="s">
        <v>877</v>
      </c>
      <c r="D37" s="61">
        <v>10</v>
      </c>
      <c r="E37" s="61">
        <v>12.5</v>
      </c>
    </row>
    <row r="38" spans="2:5">
      <c r="B38" s="78" t="s">
        <v>878</v>
      </c>
      <c r="C38" s="60" t="s">
        <v>879</v>
      </c>
      <c r="D38" s="61">
        <v>8</v>
      </c>
      <c r="E38" s="61">
        <v>10</v>
      </c>
    </row>
    <row r="39" spans="2:5">
      <c r="B39" s="78" t="s">
        <v>880</v>
      </c>
      <c r="C39" s="60" t="s">
        <v>881</v>
      </c>
      <c r="D39" s="61">
        <v>6.5</v>
      </c>
      <c r="E39" s="61">
        <v>8.5</v>
      </c>
    </row>
    <row r="40" spans="2:5">
      <c r="B40" s="78" t="s">
        <v>882</v>
      </c>
      <c r="C40" s="60" t="s">
        <v>883</v>
      </c>
      <c r="D40" s="61">
        <v>4.67</v>
      </c>
      <c r="E40" s="61">
        <v>4.67</v>
      </c>
    </row>
    <row r="41" spans="2:5" ht="29">
      <c r="B41" s="78" t="s">
        <v>884</v>
      </c>
      <c r="C41" s="60" t="s">
        <v>885</v>
      </c>
      <c r="D41" s="61">
        <v>4.67</v>
      </c>
      <c r="E41" s="61">
        <v>4.67</v>
      </c>
    </row>
    <row r="42" spans="2:5" ht="29">
      <c r="B42" s="78" t="s">
        <v>886</v>
      </c>
      <c r="C42" s="60" t="s">
        <v>887</v>
      </c>
      <c r="D42" s="61">
        <v>4.67</v>
      </c>
      <c r="E42" s="61">
        <v>4.67</v>
      </c>
    </row>
    <row r="43" spans="2:5" ht="29">
      <c r="B43" s="78" t="s">
        <v>888</v>
      </c>
      <c r="C43" s="60" t="s">
        <v>889</v>
      </c>
      <c r="D43" s="61">
        <v>4.67</v>
      </c>
      <c r="E43" s="61">
        <v>4.67</v>
      </c>
    </row>
    <row r="44" spans="2:5" ht="29">
      <c r="B44" s="78" t="s">
        <v>890</v>
      </c>
      <c r="C44" s="60" t="s">
        <v>891</v>
      </c>
      <c r="D44" s="61">
        <v>4.67</v>
      </c>
      <c r="E44" s="61">
        <v>4.67</v>
      </c>
    </row>
    <row r="45" spans="2:5" ht="29">
      <c r="B45" s="78" t="s">
        <v>892</v>
      </c>
      <c r="C45" s="60" t="s">
        <v>893</v>
      </c>
      <c r="D45" s="61">
        <v>4.67</v>
      </c>
      <c r="E45" s="61">
        <v>4.67</v>
      </c>
    </row>
    <row r="46" spans="2:5">
      <c r="B46" s="78" t="s">
        <v>894</v>
      </c>
      <c r="C46" s="60" t="s">
        <v>895</v>
      </c>
      <c r="D46" s="61">
        <v>4.8</v>
      </c>
      <c r="E46" s="61">
        <v>4.8</v>
      </c>
    </row>
    <row r="47" spans="2:5">
      <c r="B47" s="78" t="s">
        <v>896</v>
      </c>
      <c r="C47" s="60" t="s">
        <v>897</v>
      </c>
      <c r="D47" s="61">
        <v>5.8</v>
      </c>
      <c r="E47" s="61">
        <v>5.8</v>
      </c>
    </row>
    <row r="48" spans="2:5">
      <c r="B48" s="78" t="s">
        <v>898</v>
      </c>
      <c r="C48" s="60" t="s">
        <v>899</v>
      </c>
      <c r="D48" s="61">
        <v>5.8</v>
      </c>
      <c r="E48" s="61">
        <v>5.8</v>
      </c>
    </row>
    <row r="49" spans="2:5" ht="29">
      <c r="B49" s="78" t="s">
        <v>900</v>
      </c>
      <c r="C49" s="60" t="s">
        <v>901</v>
      </c>
      <c r="D49" s="61">
        <v>5.8</v>
      </c>
      <c r="E49" s="61">
        <v>5.8</v>
      </c>
    </row>
    <row r="50" spans="2:5">
      <c r="B50" s="78" t="s">
        <v>902</v>
      </c>
      <c r="C50" s="60" t="s">
        <v>903</v>
      </c>
      <c r="D50" s="61">
        <v>5.8</v>
      </c>
      <c r="E50" s="61">
        <v>5.8</v>
      </c>
    </row>
    <row r="51" spans="2:5">
      <c r="B51" s="78" t="s">
        <v>904</v>
      </c>
      <c r="C51" s="60" t="s">
        <v>905</v>
      </c>
      <c r="D51" s="61">
        <v>4.67</v>
      </c>
      <c r="E51" s="61">
        <v>4.67</v>
      </c>
    </row>
    <row r="52" spans="2:5" ht="29">
      <c r="B52" s="78" t="s">
        <v>906</v>
      </c>
      <c r="C52" s="60" t="s">
        <v>907</v>
      </c>
      <c r="D52" s="61">
        <v>86</v>
      </c>
      <c r="E52" s="61">
        <v>86</v>
      </c>
    </row>
    <row r="53" spans="2:5">
      <c r="B53" s="78" t="s">
        <v>908</v>
      </c>
      <c r="C53" s="60" t="s">
        <v>909</v>
      </c>
      <c r="D53" s="61">
        <v>1</v>
      </c>
      <c r="E53" s="61">
        <v>1</v>
      </c>
    </row>
    <row r="54" spans="2:5">
      <c r="B54" s="78" t="s">
        <v>910</v>
      </c>
      <c r="C54" s="60" t="s">
        <v>911</v>
      </c>
      <c r="D54" s="61">
        <v>0</v>
      </c>
      <c r="E54" s="61">
        <v>0</v>
      </c>
    </row>
    <row r="55" spans="2:5">
      <c r="B55" s="78" t="s">
        <v>912</v>
      </c>
      <c r="C55" s="60" t="s">
        <v>913</v>
      </c>
      <c r="D55" s="61">
        <v>1</v>
      </c>
      <c r="E55" s="61">
        <v>1</v>
      </c>
    </row>
    <row r="56" spans="2:5">
      <c r="B56" s="78" t="s">
        <v>914</v>
      </c>
      <c r="C56" s="60" t="s">
        <v>915</v>
      </c>
      <c r="D56" s="61">
        <v>11</v>
      </c>
      <c r="E56" s="61">
        <v>11</v>
      </c>
    </row>
    <row r="57" spans="2:5">
      <c r="B57" s="78" t="s">
        <v>916</v>
      </c>
      <c r="C57" s="60" t="s">
        <v>917</v>
      </c>
      <c r="D57" s="61">
        <v>1</v>
      </c>
      <c r="E57" s="61">
        <v>1</v>
      </c>
    </row>
    <row r="58" spans="2:5">
      <c r="B58" s="78" t="s">
        <v>918</v>
      </c>
      <c r="C58" s="60" t="s">
        <v>919</v>
      </c>
      <c r="D58" s="61">
        <v>32</v>
      </c>
      <c r="E58" s="61">
        <v>32</v>
      </c>
    </row>
    <row r="59" spans="2:5">
      <c r="B59" s="78" t="s">
        <v>920</v>
      </c>
      <c r="C59" s="60" t="s">
        <v>921</v>
      </c>
      <c r="D59" s="61">
        <v>37</v>
      </c>
      <c r="E59" s="61">
        <v>37</v>
      </c>
    </row>
    <row r="60" spans="2:5">
      <c r="B60" s="78" t="s">
        <v>922</v>
      </c>
      <c r="C60" s="60" t="s">
        <v>923</v>
      </c>
      <c r="D60" s="61">
        <v>37</v>
      </c>
      <c r="E60" s="61">
        <v>37</v>
      </c>
    </row>
    <row r="61" spans="2:5">
      <c r="B61" s="78" t="s">
        <v>924</v>
      </c>
      <c r="C61" s="60" t="s">
        <v>925</v>
      </c>
      <c r="D61" s="61">
        <v>0</v>
      </c>
      <c r="E61" s="61">
        <v>0</v>
      </c>
    </row>
    <row r="62" spans="2:5">
      <c r="B62" s="78" t="s">
        <v>926</v>
      </c>
      <c r="C62" s="60" t="s">
        <v>927</v>
      </c>
      <c r="D62" s="61">
        <v>0</v>
      </c>
      <c r="E62" s="61">
        <v>0</v>
      </c>
    </row>
    <row r="63" spans="2:5" ht="43.5">
      <c r="B63" s="78" t="s">
        <v>928</v>
      </c>
      <c r="C63" s="60" t="s">
        <v>929</v>
      </c>
      <c r="D63" s="61">
        <v>47.1</v>
      </c>
      <c r="E63" s="61">
        <v>58.875</v>
      </c>
    </row>
    <row r="64" spans="2:5" ht="43.5">
      <c r="B64" s="78" t="s">
        <v>930</v>
      </c>
      <c r="C64" s="60" t="s">
        <v>931</v>
      </c>
      <c r="D64" s="61">
        <v>50.5</v>
      </c>
      <c r="E64" s="61">
        <v>63.125</v>
      </c>
    </row>
    <row r="65" spans="2:5">
      <c r="B65" s="78" t="s">
        <v>932</v>
      </c>
      <c r="C65" s="60" t="s">
        <v>933</v>
      </c>
      <c r="D65" s="61">
        <v>245</v>
      </c>
      <c r="E65" s="61">
        <v>245</v>
      </c>
    </row>
    <row r="66" spans="2:5">
      <c r="B66" s="78" t="s">
        <v>934</v>
      </c>
      <c r="C66" s="60" t="s">
        <v>935</v>
      </c>
      <c r="D66" s="61">
        <v>9.8000000000000007</v>
      </c>
      <c r="E66" s="61">
        <v>12.25</v>
      </c>
    </row>
    <row r="67" spans="2:5">
      <c r="B67" s="78" t="s">
        <v>936</v>
      </c>
      <c r="C67" s="60" t="s">
        <v>937</v>
      </c>
      <c r="D67" s="61">
        <v>58.7</v>
      </c>
      <c r="E67" s="61">
        <v>73.375</v>
      </c>
    </row>
    <row r="68" spans="2:5" ht="29">
      <c r="B68" s="78" t="s">
        <v>938</v>
      </c>
      <c r="C68" s="60" t="s">
        <v>939</v>
      </c>
      <c r="D68" s="61">
        <v>133.9</v>
      </c>
      <c r="E68" s="61">
        <v>167.375</v>
      </c>
    </row>
    <row r="69" spans="2:5">
      <c r="B69" s="78" t="s">
        <v>940</v>
      </c>
      <c r="C69" s="60" t="s">
        <v>941</v>
      </c>
      <c r="D69" s="61">
        <v>18.5</v>
      </c>
      <c r="E69" s="61">
        <v>23.125</v>
      </c>
    </row>
    <row r="70" spans="2:5" ht="29">
      <c r="B70" s="78" t="s">
        <v>942</v>
      </c>
      <c r="C70" s="60" t="s">
        <v>943</v>
      </c>
      <c r="D70" s="61">
        <v>431.6</v>
      </c>
      <c r="E70" s="61">
        <v>539.5</v>
      </c>
    </row>
    <row r="71" spans="2:5">
      <c r="B71" s="78" t="s">
        <v>944</v>
      </c>
      <c r="C71" s="60" t="s">
        <v>945</v>
      </c>
      <c r="D71" s="61">
        <v>421.4</v>
      </c>
      <c r="E71" s="61">
        <v>526.75</v>
      </c>
    </row>
    <row r="72" spans="2:5" ht="29">
      <c r="B72" s="78" t="s">
        <v>946</v>
      </c>
      <c r="C72" s="60" t="s">
        <v>947</v>
      </c>
      <c r="D72" s="61">
        <v>245</v>
      </c>
      <c r="E72" s="61">
        <v>306.25</v>
      </c>
    </row>
    <row r="73" spans="2:5" ht="58">
      <c r="B73" s="78" t="s">
        <v>948</v>
      </c>
      <c r="C73" s="60" t="s">
        <v>949</v>
      </c>
      <c r="D73" s="61">
        <v>245</v>
      </c>
      <c r="E73" s="61">
        <v>306.25</v>
      </c>
    </row>
    <row r="74" spans="2:5">
      <c r="B74" s="78" t="s">
        <v>950</v>
      </c>
      <c r="C74" s="60" t="s">
        <v>951</v>
      </c>
      <c r="D74" s="61">
        <v>0</v>
      </c>
      <c r="E74" s="61">
        <v>0</v>
      </c>
    </row>
    <row r="75" spans="2:5" ht="29">
      <c r="B75" s="78" t="s">
        <v>952</v>
      </c>
      <c r="C75" s="60" t="s">
        <v>953</v>
      </c>
      <c r="D75" s="61">
        <v>334.25</v>
      </c>
      <c r="E75" s="61">
        <v>417.8125</v>
      </c>
    </row>
    <row r="76" spans="2:5" ht="29">
      <c r="B76" s="78" t="s">
        <v>954</v>
      </c>
      <c r="C76" s="60" t="s">
        <v>955</v>
      </c>
      <c r="D76" s="61">
        <v>176</v>
      </c>
      <c r="E76" s="61">
        <v>220</v>
      </c>
    </row>
    <row r="77" spans="2:5">
      <c r="B77" s="78" t="s">
        <v>956</v>
      </c>
      <c r="C77" s="60" t="s">
        <v>957</v>
      </c>
      <c r="D77" s="61">
        <v>39.75</v>
      </c>
      <c r="E77" s="61">
        <v>49.6875</v>
      </c>
    </row>
    <row r="78" spans="2:5">
      <c r="B78" s="78" t="s">
        <v>958</v>
      </c>
      <c r="C78" s="60" t="s">
        <v>959</v>
      </c>
      <c r="D78" s="61">
        <v>150</v>
      </c>
      <c r="E78" s="61">
        <v>150</v>
      </c>
    </row>
    <row r="79" spans="2:5">
      <c r="B79" s="78" t="s">
        <v>960</v>
      </c>
      <c r="C79" s="60" t="s">
        <v>961</v>
      </c>
      <c r="D79" s="61">
        <v>165.83</v>
      </c>
      <c r="E79" s="61">
        <v>207.28749999999999</v>
      </c>
    </row>
    <row r="80" spans="2:5" ht="43.5">
      <c r="B80" s="78" t="s">
        <v>962</v>
      </c>
      <c r="C80" s="60" t="s">
        <v>963</v>
      </c>
      <c r="D80" s="61">
        <v>263.7</v>
      </c>
      <c r="E80" s="61">
        <v>329.625</v>
      </c>
    </row>
    <row r="81" spans="2:5" ht="58">
      <c r="B81" s="78" t="s">
        <v>964</v>
      </c>
      <c r="C81" s="60" t="s">
        <v>965</v>
      </c>
      <c r="D81" s="61">
        <v>245</v>
      </c>
      <c r="E81" s="61">
        <v>306.25</v>
      </c>
    </row>
    <row r="82" spans="2:5" ht="29">
      <c r="B82" s="78" t="s">
        <v>966</v>
      </c>
      <c r="C82" s="60" t="s">
        <v>967</v>
      </c>
      <c r="D82" s="61">
        <v>245</v>
      </c>
      <c r="E82" s="61">
        <v>306.25</v>
      </c>
    </row>
    <row r="83" spans="2:5" ht="43.5">
      <c r="B83" s="78" t="s">
        <v>968</v>
      </c>
      <c r="C83" s="60" t="s">
        <v>969</v>
      </c>
      <c r="D83" s="61">
        <v>388.3</v>
      </c>
      <c r="E83" s="61">
        <v>485.375</v>
      </c>
    </row>
    <row r="84" spans="2:5" ht="43.5">
      <c r="B84" s="78" t="s">
        <v>970</v>
      </c>
      <c r="C84" s="60" t="s">
        <v>971</v>
      </c>
      <c r="D84" s="61">
        <v>388.3</v>
      </c>
      <c r="E84" s="61">
        <v>485.375</v>
      </c>
    </row>
    <row r="85" spans="2:5" ht="43.5">
      <c r="B85" s="78" t="s">
        <v>972</v>
      </c>
      <c r="C85" s="60" t="s">
        <v>973</v>
      </c>
      <c r="D85" s="61">
        <v>388.3</v>
      </c>
      <c r="E85" s="61">
        <v>485.375</v>
      </c>
    </row>
    <row r="86" spans="2:5" ht="43.5">
      <c r="B86" s="78" t="s">
        <v>974</v>
      </c>
      <c r="C86" s="60" t="s">
        <v>975</v>
      </c>
      <c r="D86" s="61">
        <v>0</v>
      </c>
      <c r="E86" s="61">
        <v>0</v>
      </c>
    </row>
    <row r="87" spans="2:5">
      <c r="B87" s="78" t="s">
        <v>976</v>
      </c>
      <c r="C87" s="60" t="s">
        <v>977</v>
      </c>
      <c r="D87" s="61">
        <v>43.3</v>
      </c>
      <c r="E87" s="61">
        <v>54.125</v>
      </c>
    </row>
    <row r="88" spans="2:5">
      <c r="B88" s="78" t="s">
        <v>978</v>
      </c>
      <c r="C88" s="60" t="s">
        <v>979</v>
      </c>
      <c r="D88" s="61">
        <v>25.75</v>
      </c>
      <c r="E88" s="61">
        <v>32.18</v>
      </c>
    </row>
    <row r="89" spans="2:5">
      <c r="B89" s="78" t="s">
        <v>428</v>
      </c>
      <c r="C89" s="60" t="s">
        <v>980</v>
      </c>
      <c r="D89" s="61">
        <v>0</v>
      </c>
      <c r="E89" s="61">
        <v>0</v>
      </c>
    </row>
    <row r="90" spans="2:5">
      <c r="B90" s="78" t="s">
        <v>981</v>
      </c>
      <c r="C90" s="60" t="s">
        <v>982</v>
      </c>
      <c r="D90" s="61">
        <v>366.7</v>
      </c>
      <c r="E90" s="61">
        <v>458.375</v>
      </c>
    </row>
    <row r="91" spans="2:5">
      <c r="B91" s="78" t="s">
        <v>983</v>
      </c>
      <c r="C91" s="60" t="s">
        <v>984</v>
      </c>
      <c r="D91" s="61">
        <v>4078.8197</v>
      </c>
      <c r="E91" s="61">
        <v>4855.1875</v>
      </c>
    </row>
    <row r="92" spans="2:5">
      <c r="B92" s="78" t="s">
        <v>985</v>
      </c>
      <c r="C92" s="60" t="s">
        <v>986</v>
      </c>
      <c r="D92" s="61">
        <v>1944.65</v>
      </c>
      <c r="E92" s="61">
        <v>2430.8125</v>
      </c>
    </row>
    <row r="93" spans="2:5">
      <c r="B93" s="78" t="s">
        <v>987</v>
      </c>
      <c r="C93" s="60" t="s">
        <v>988</v>
      </c>
      <c r="D93" s="61">
        <v>923.15</v>
      </c>
      <c r="E93" s="61">
        <v>1153.9375</v>
      </c>
    </row>
    <row r="94" spans="2:5">
      <c r="B94" s="78" t="s">
        <v>989</v>
      </c>
      <c r="C94" s="60" t="s">
        <v>990</v>
      </c>
      <c r="D94" s="61">
        <v>491.3</v>
      </c>
      <c r="E94" s="61">
        <v>614.125</v>
      </c>
    </row>
    <row r="95" spans="2:5">
      <c r="B95" s="78" t="s">
        <v>991</v>
      </c>
      <c r="C95" s="60" t="s">
        <v>992</v>
      </c>
      <c r="D95" s="61">
        <v>5517.7498999999998</v>
      </c>
      <c r="E95" s="61">
        <v>6568.875</v>
      </c>
    </row>
    <row r="96" spans="2:5">
      <c r="B96" s="78" t="s">
        <v>993</v>
      </c>
      <c r="C96" s="60" t="s">
        <v>994</v>
      </c>
      <c r="D96" s="61">
        <v>6543.5922</v>
      </c>
      <c r="E96" s="61">
        <v>7789.375</v>
      </c>
    </row>
    <row r="97" spans="2:5">
      <c r="B97" s="78" t="s">
        <v>995</v>
      </c>
      <c r="C97" s="60" t="s">
        <v>996</v>
      </c>
      <c r="D97" s="61">
        <v>7903.1985000000004</v>
      </c>
      <c r="E97" s="61">
        <v>9409.0625</v>
      </c>
    </row>
    <row r="98" spans="2:5">
      <c r="B98" s="78" t="s">
        <v>997</v>
      </c>
      <c r="C98" s="60" t="s">
        <v>998</v>
      </c>
      <c r="D98" s="61">
        <v>1571.7907</v>
      </c>
      <c r="E98" s="61">
        <v>1870.75</v>
      </c>
    </row>
    <row r="99" spans="2:5">
      <c r="B99" s="78" t="s">
        <v>999</v>
      </c>
      <c r="C99" s="60" t="s">
        <v>1000</v>
      </c>
      <c r="D99" s="61">
        <v>797.25</v>
      </c>
      <c r="E99" s="61">
        <v>996.5625</v>
      </c>
    </row>
    <row r="100" spans="2:5">
      <c r="B100" s="78" t="s">
        <v>1001</v>
      </c>
      <c r="C100" s="60" t="s">
        <v>1002</v>
      </c>
      <c r="D100" s="61">
        <v>2428.7600000000002</v>
      </c>
      <c r="E100" s="61">
        <v>2891.75</v>
      </c>
    </row>
    <row r="101" spans="2:5">
      <c r="B101" s="78" t="s">
        <v>1003</v>
      </c>
      <c r="C101" s="60" t="s">
        <v>1004</v>
      </c>
      <c r="D101" s="61">
        <v>1228.8</v>
      </c>
      <c r="E101" s="61">
        <v>1536</v>
      </c>
    </row>
    <row r="102" spans="2:5">
      <c r="B102" s="78" t="s">
        <v>1005</v>
      </c>
      <c r="C102" s="60" t="s">
        <v>1006</v>
      </c>
      <c r="D102" s="61">
        <v>244.65</v>
      </c>
      <c r="E102" s="61">
        <v>305.8125</v>
      </c>
    </row>
    <row r="103" spans="2:5">
      <c r="B103" s="78" t="s">
        <v>1007</v>
      </c>
      <c r="C103" s="60" t="s">
        <v>1008</v>
      </c>
      <c r="D103" s="61">
        <v>0</v>
      </c>
      <c r="E103" s="61">
        <v>0</v>
      </c>
    </row>
    <row r="104" spans="2:5">
      <c r="B104" s="78" t="s">
        <v>1009</v>
      </c>
      <c r="C104" s="60" t="s">
        <v>1010</v>
      </c>
      <c r="D104" s="61">
        <v>0</v>
      </c>
      <c r="E104" s="61">
        <v>0</v>
      </c>
    </row>
    <row r="105" spans="2:5">
      <c r="B105" s="78" t="s">
        <v>1011</v>
      </c>
      <c r="C105" s="60" t="s">
        <v>1012</v>
      </c>
      <c r="D105" s="61">
        <v>0</v>
      </c>
      <c r="E105" s="61">
        <v>0</v>
      </c>
    </row>
    <row r="106" spans="2:5">
      <c r="B106" s="78" t="s">
        <v>1013</v>
      </c>
      <c r="C106" s="60" t="s">
        <v>1014</v>
      </c>
      <c r="D106" s="61">
        <v>0</v>
      </c>
      <c r="E106" s="61">
        <v>0</v>
      </c>
    </row>
    <row r="107" spans="2:5">
      <c r="B107" s="78" t="s">
        <v>1015</v>
      </c>
      <c r="C107" s="60" t="s">
        <v>1016</v>
      </c>
      <c r="D107" s="61">
        <v>0</v>
      </c>
      <c r="E107" s="61">
        <v>0</v>
      </c>
    </row>
    <row r="108" spans="2:5">
      <c r="B108" s="78" t="s">
        <v>1017</v>
      </c>
      <c r="C108" s="60" t="s">
        <v>1018</v>
      </c>
      <c r="D108" s="61">
        <v>0</v>
      </c>
      <c r="E108" s="61">
        <v>0</v>
      </c>
    </row>
    <row r="109" spans="2:5">
      <c r="B109" s="78" t="s">
        <v>1019</v>
      </c>
      <c r="C109" s="60" t="s">
        <v>1020</v>
      </c>
      <c r="D109" s="61">
        <v>0</v>
      </c>
      <c r="E109" s="61">
        <v>0</v>
      </c>
    </row>
    <row r="110" spans="2:5">
      <c r="B110" s="78" t="s">
        <v>1021</v>
      </c>
      <c r="C110" s="60" t="s">
        <v>1022</v>
      </c>
      <c r="D110" s="61">
        <v>0</v>
      </c>
      <c r="E110" s="61">
        <v>0</v>
      </c>
    </row>
    <row r="111" spans="2:5">
      <c r="B111" s="78" t="s">
        <v>1023</v>
      </c>
      <c r="C111" s="60" t="s">
        <v>1024</v>
      </c>
      <c r="D111" s="61">
        <v>0</v>
      </c>
      <c r="E111" s="61">
        <v>0</v>
      </c>
    </row>
    <row r="112" spans="2:5" ht="29">
      <c r="B112" s="78" t="s">
        <v>938</v>
      </c>
      <c r="C112" s="60" t="s">
        <v>939</v>
      </c>
      <c r="D112" s="61">
        <v>125.87</v>
      </c>
      <c r="E112" s="61">
        <v>151.04400000000001</v>
      </c>
    </row>
    <row r="113" spans="2:5">
      <c r="B113" s="78" t="s">
        <v>956</v>
      </c>
      <c r="C113" s="60" t="s">
        <v>957</v>
      </c>
      <c r="D113" s="61">
        <v>37.369999999999997</v>
      </c>
      <c r="E113" s="61">
        <v>44.844000000000001</v>
      </c>
    </row>
    <row r="114" spans="2:5" ht="43.5">
      <c r="B114" s="78" t="s">
        <v>968</v>
      </c>
      <c r="C114" s="60" t="s">
        <v>969</v>
      </c>
      <c r="D114" s="61">
        <v>365</v>
      </c>
      <c r="E114" s="61">
        <v>438</v>
      </c>
    </row>
    <row r="115" spans="2:5" ht="43.5">
      <c r="B115" s="78" t="s">
        <v>970</v>
      </c>
      <c r="C115" s="60" t="s">
        <v>971</v>
      </c>
      <c r="D115" s="61">
        <v>365</v>
      </c>
      <c r="E115" s="61">
        <v>437.99380000000002</v>
      </c>
    </row>
    <row r="116" spans="2:5" ht="43.5">
      <c r="B116" s="78" t="s">
        <v>972</v>
      </c>
      <c r="C116" s="60" t="s">
        <v>973</v>
      </c>
      <c r="D116" s="61">
        <v>365</v>
      </c>
      <c r="E116" s="61">
        <v>438</v>
      </c>
    </row>
    <row r="117" spans="2:5">
      <c r="B117" s="78" t="s">
        <v>976</v>
      </c>
      <c r="C117" s="60" t="s">
        <v>977</v>
      </c>
      <c r="D117" s="61">
        <v>30.31</v>
      </c>
      <c r="E117" s="61">
        <v>36.372</v>
      </c>
    </row>
    <row r="118" spans="2:5">
      <c r="B118" s="78" t="s">
        <v>978</v>
      </c>
      <c r="C118" s="60" t="s">
        <v>979</v>
      </c>
      <c r="D118" s="61">
        <v>18.03</v>
      </c>
      <c r="E118" s="61">
        <v>21.635999999999999</v>
      </c>
    </row>
    <row r="119" spans="2:5">
      <c r="B119" s="78" t="s">
        <v>499</v>
      </c>
      <c r="C119" s="60" t="s">
        <v>1025</v>
      </c>
      <c r="D119" s="61">
        <v>15.2</v>
      </c>
      <c r="E119" s="61">
        <v>18.239999999999998</v>
      </c>
    </row>
    <row r="120" spans="2:5">
      <c r="B120" s="78" t="s">
        <v>500</v>
      </c>
      <c r="C120" s="60" t="s">
        <v>1026</v>
      </c>
      <c r="D120" s="61">
        <v>278.10000000000002</v>
      </c>
      <c r="E120" s="61">
        <v>333.72</v>
      </c>
    </row>
    <row r="121" spans="2:5" ht="29">
      <c r="B121" s="78" t="s">
        <v>1027</v>
      </c>
      <c r="C121" s="60" t="s">
        <v>1028</v>
      </c>
      <c r="D121" s="61">
        <v>0</v>
      </c>
      <c r="E121" s="61">
        <v>0</v>
      </c>
    </row>
    <row r="122" spans="2:5">
      <c r="B122" s="78" t="s">
        <v>501</v>
      </c>
      <c r="C122" s="60" t="s">
        <v>1029</v>
      </c>
      <c r="D122" s="61">
        <v>269.89999999999998</v>
      </c>
      <c r="E122" s="61">
        <v>323.88</v>
      </c>
    </row>
    <row r="123" spans="2:5">
      <c r="B123" s="78" t="s">
        <v>502</v>
      </c>
      <c r="C123" s="60" t="s">
        <v>1030</v>
      </c>
      <c r="D123" s="61">
        <v>6.7</v>
      </c>
      <c r="E123" s="61">
        <v>8.375</v>
      </c>
    </row>
    <row r="124" spans="2:5">
      <c r="B124" s="78" t="s">
        <v>503</v>
      </c>
      <c r="C124" s="60" t="s">
        <v>1031</v>
      </c>
      <c r="D124" s="61">
        <v>1.55</v>
      </c>
      <c r="E124" s="61">
        <v>1.9375</v>
      </c>
    </row>
    <row r="125" spans="2:5">
      <c r="B125" s="78" t="s">
        <v>1032</v>
      </c>
      <c r="C125" s="60" t="s">
        <v>1033</v>
      </c>
      <c r="D125" s="61">
        <v>21.12</v>
      </c>
      <c r="E125" s="61">
        <v>26.394600000000001</v>
      </c>
    </row>
    <row r="126" spans="2:5" ht="29">
      <c r="B126" s="78" t="s">
        <v>504</v>
      </c>
      <c r="C126" s="60" t="s">
        <v>1034</v>
      </c>
      <c r="D126" s="61">
        <v>21.12</v>
      </c>
      <c r="E126" s="61">
        <v>26.394600000000001</v>
      </c>
    </row>
    <row r="127" spans="2:5">
      <c r="B127" s="78" t="s">
        <v>505</v>
      </c>
      <c r="C127" s="60" t="s">
        <v>1035</v>
      </c>
      <c r="D127" s="61">
        <v>18</v>
      </c>
      <c r="E127" s="61">
        <v>22.5</v>
      </c>
    </row>
    <row r="128" spans="2:5">
      <c r="B128" s="78" t="s">
        <v>1036</v>
      </c>
      <c r="C128" s="60" t="s">
        <v>1037</v>
      </c>
      <c r="D128" s="61">
        <v>257.5</v>
      </c>
      <c r="E128" s="61">
        <v>321.875</v>
      </c>
    </row>
    <row r="129" spans="2:5">
      <c r="B129" s="78" t="s">
        <v>1038</v>
      </c>
      <c r="C129" s="60" t="s">
        <v>1039</v>
      </c>
      <c r="D129" s="61">
        <v>3.6</v>
      </c>
      <c r="E129" s="61">
        <v>4.5</v>
      </c>
    </row>
    <row r="130" spans="2:5">
      <c r="B130" s="78" t="s">
        <v>1040</v>
      </c>
      <c r="C130" s="60" t="s">
        <v>1041</v>
      </c>
      <c r="D130" s="61">
        <v>29.87</v>
      </c>
      <c r="E130" s="61">
        <v>37.337499999999999</v>
      </c>
    </row>
    <row r="131" spans="2:5">
      <c r="B131" s="78" t="s">
        <v>1042</v>
      </c>
      <c r="C131" s="60" t="s">
        <v>1043</v>
      </c>
      <c r="D131" s="61">
        <v>29.87</v>
      </c>
      <c r="E131" s="61">
        <v>37.337499999999999</v>
      </c>
    </row>
    <row r="132" spans="2:5">
      <c r="B132" s="78" t="s">
        <v>1044</v>
      </c>
      <c r="C132" s="60" t="s">
        <v>1045</v>
      </c>
      <c r="D132" s="61">
        <v>29.87</v>
      </c>
      <c r="E132" s="61">
        <v>37.337499999999999</v>
      </c>
    </row>
    <row r="133" spans="2:5">
      <c r="B133" s="78" t="s">
        <v>1046</v>
      </c>
      <c r="C133" s="60" t="s">
        <v>1047</v>
      </c>
      <c r="D133" s="61">
        <v>40.69</v>
      </c>
      <c r="E133" s="61">
        <v>50.862499999999997</v>
      </c>
    </row>
    <row r="134" spans="2:5">
      <c r="B134" s="78" t="s">
        <v>506</v>
      </c>
      <c r="C134" s="60" t="s">
        <v>1048</v>
      </c>
      <c r="D134" s="61">
        <v>40.69</v>
      </c>
      <c r="E134" s="61">
        <v>50.862499999999997</v>
      </c>
    </row>
    <row r="135" spans="2:5">
      <c r="B135" s="78" t="s">
        <v>507</v>
      </c>
      <c r="C135" s="60" t="s">
        <v>1049</v>
      </c>
      <c r="D135" s="61">
        <v>29.87</v>
      </c>
      <c r="E135" s="61">
        <v>37.337499999999999</v>
      </c>
    </row>
    <row r="136" spans="2:5">
      <c r="B136" s="78" t="s">
        <v>1050</v>
      </c>
      <c r="C136" s="60" t="s">
        <v>1051</v>
      </c>
      <c r="D136" s="61">
        <v>49.5</v>
      </c>
      <c r="E136" s="61">
        <v>59.4</v>
      </c>
    </row>
    <row r="137" spans="2:5" ht="29">
      <c r="B137" s="78" t="s">
        <v>508</v>
      </c>
      <c r="C137" s="60" t="s">
        <v>1052</v>
      </c>
      <c r="D137" s="61">
        <v>127.72</v>
      </c>
      <c r="E137" s="61">
        <v>159.65</v>
      </c>
    </row>
    <row r="138" spans="2:5" ht="29">
      <c r="B138" s="78" t="s">
        <v>509</v>
      </c>
      <c r="C138" s="60" t="s">
        <v>1053</v>
      </c>
      <c r="D138" s="61">
        <v>6.7</v>
      </c>
      <c r="E138" s="61">
        <v>8.375</v>
      </c>
    </row>
    <row r="139" spans="2:5" ht="29">
      <c r="B139" s="78" t="s">
        <v>1054</v>
      </c>
      <c r="C139" s="60" t="s">
        <v>1055</v>
      </c>
      <c r="D139" s="61">
        <v>6.7</v>
      </c>
      <c r="E139" s="61">
        <v>8.375</v>
      </c>
    </row>
    <row r="140" spans="2:5">
      <c r="B140" s="78" t="s">
        <v>510</v>
      </c>
      <c r="C140" s="60" t="s">
        <v>1056</v>
      </c>
      <c r="D140" s="61">
        <v>14.42</v>
      </c>
      <c r="E140" s="61">
        <v>17.303999999999998</v>
      </c>
    </row>
    <row r="141" spans="2:5">
      <c r="B141" s="78" t="s">
        <v>511</v>
      </c>
      <c r="C141" s="60" t="s">
        <v>1057</v>
      </c>
      <c r="D141" s="61">
        <v>22.15</v>
      </c>
      <c r="E141" s="61">
        <v>26.58</v>
      </c>
    </row>
    <row r="142" spans="2:5">
      <c r="B142" s="78" t="s">
        <v>512</v>
      </c>
      <c r="C142" s="60" t="s">
        <v>1058</v>
      </c>
      <c r="D142" s="61">
        <v>22.15</v>
      </c>
      <c r="E142" s="61">
        <v>26.58</v>
      </c>
    </row>
    <row r="143" spans="2:5">
      <c r="B143" s="78" t="s">
        <v>513</v>
      </c>
      <c r="C143" s="60" t="s">
        <v>1059</v>
      </c>
      <c r="D143" s="61">
        <v>25.24</v>
      </c>
      <c r="E143" s="61">
        <v>30.288</v>
      </c>
    </row>
    <row r="144" spans="2:5">
      <c r="B144" s="78" t="s">
        <v>514</v>
      </c>
      <c r="C144" s="60" t="s">
        <v>1060</v>
      </c>
      <c r="D144" s="61">
        <v>22.15</v>
      </c>
      <c r="E144" s="61">
        <v>26.58</v>
      </c>
    </row>
    <row r="145" spans="2:5">
      <c r="B145" s="78" t="s">
        <v>515</v>
      </c>
      <c r="C145" s="60" t="s">
        <v>1061</v>
      </c>
      <c r="D145" s="61">
        <v>22.15</v>
      </c>
      <c r="E145" s="61">
        <v>26.58</v>
      </c>
    </row>
    <row r="146" spans="2:5">
      <c r="B146" s="78" t="s">
        <v>516</v>
      </c>
      <c r="C146" s="60" t="s">
        <v>1062</v>
      </c>
      <c r="D146" s="61">
        <v>22.15</v>
      </c>
      <c r="E146" s="61">
        <v>26.58</v>
      </c>
    </row>
    <row r="147" spans="2:5">
      <c r="B147" s="78" t="s">
        <v>517</v>
      </c>
      <c r="C147" s="60" t="s">
        <v>1063</v>
      </c>
      <c r="D147" s="61">
        <v>91.67</v>
      </c>
      <c r="E147" s="61">
        <v>110.004</v>
      </c>
    </row>
    <row r="148" spans="2:5">
      <c r="B148" s="78" t="s">
        <v>518</v>
      </c>
      <c r="C148" s="60" t="s">
        <v>1064</v>
      </c>
      <c r="D148" s="61">
        <v>26.27</v>
      </c>
      <c r="E148" s="61">
        <v>31.524000000000001</v>
      </c>
    </row>
    <row r="149" spans="2:5">
      <c r="B149" s="78" t="s">
        <v>519</v>
      </c>
      <c r="C149" s="60" t="s">
        <v>1065</v>
      </c>
      <c r="D149" s="61">
        <v>17.77</v>
      </c>
      <c r="E149" s="61">
        <v>21.324000000000002</v>
      </c>
    </row>
    <row r="150" spans="2:5">
      <c r="B150" s="78" t="s">
        <v>1066</v>
      </c>
      <c r="C150" s="60" t="s">
        <v>1067</v>
      </c>
      <c r="D150" s="61">
        <v>0</v>
      </c>
      <c r="E150" s="61">
        <v>0</v>
      </c>
    </row>
    <row r="151" spans="2:5">
      <c r="B151" s="78" t="s">
        <v>520</v>
      </c>
      <c r="C151" s="60" t="s">
        <v>1068</v>
      </c>
      <c r="D151" s="61">
        <v>200</v>
      </c>
      <c r="E151" s="61">
        <v>240</v>
      </c>
    </row>
    <row r="152" spans="2:5">
      <c r="B152" s="78" t="s">
        <v>521</v>
      </c>
      <c r="C152" s="60" t="s">
        <v>1069</v>
      </c>
      <c r="D152" s="61">
        <v>350</v>
      </c>
      <c r="E152" s="61">
        <v>420</v>
      </c>
    </row>
    <row r="153" spans="2:5">
      <c r="B153" s="78" t="s">
        <v>1070</v>
      </c>
      <c r="C153" s="60" t="s">
        <v>1071</v>
      </c>
      <c r="D153" s="61">
        <v>0</v>
      </c>
      <c r="E153" s="61">
        <v>0</v>
      </c>
    </row>
    <row r="154" spans="2:5">
      <c r="B154" s="78" t="s">
        <v>1070</v>
      </c>
      <c r="C154" s="60" t="s">
        <v>1071</v>
      </c>
      <c r="D154" s="61">
        <v>0</v>
      </c>
      <c r="E154" s="61">
        <v>0</v>
      </c>
    </row>
    <row r="155" spans="2:5">
      <c r="B155" s="78" t="s">
        <v>1072</v>
      </c>
      <c r="C155" s="60" t="s">
        <v>1073</v>
      </c>
      <c r="D155" s="61">
        <v>15.35</v>
      </c>
      <c r="E155" s="61">
        <v>15.35</v>
      </c>
    </row>
    <row r="156" spans="2:5">
      <c r="B156" s="78" t="s">
        <v>1074</v>
      </c>
      <c r="C156" s="60" t="s">
        <v>1075</v>
      </c>
      <c r="D156" s="61">
        <v>11.8</v>
      </c>
      <c r="E156" s="61">
        <v>11.8</v>
      </c>
    </row>
    <row r="157" spans="2:5">
      <c r="B157" s="78" t="s">
        <v>1076</v>
      </c>
      <c r="C157" s="60" t="s">
        <v>1077</v>
      </c>
      <c r="D157" s="61">
        <v>1</v>
      </c>
      <c r="E157" s="61">
        <v>1</v>
      </c>
    </row>
    <row r="158" spans="2:5">
      <c r="B158" s="78" t="s">
        <v>1078</v>
      </c>
      <c r="C158" s="60" t="s">
        <v>1079</v>
      </c>
      <c r="D158" s="61">
        <v>15.35</v>
      </c>
      <c r="E158" s="61">
        <v>15.35</v>
      </c>
    </row>
    <row r="159" spans="2:5" ht="29">
      <c r="B159" s="78" t="s">
        <v>522</v>
      </c>
      <c r="C159" s="60" t="s">
        <v>1080</v>
      </c>
      <c r="D159" s="61">
        <v>15.81</v>
      </c>
      <c r="E159" s="61">
        <v>19.335599999999999</v>
      </c>
    </row>
    <row r="160" spans="2:5">
      <c r="B160" s="78" t="s">
        <v>1081</v>
      </c>
      <c r="C160" s="60" t="s">
        <v>1082</v>
      </c>
      <c r="D160" s="61">
        <v>261.62009999999998</v>
      </c>
      <c r="E160" s="61">
        <v>261.62009999999998</v>
      </c>
    </row>
    <row r="161" spans="2:5">
      <c r="B161" s="78" t="s">
        <v>1083</v>
      </c>
      <c r="C161" s="60" t="s">
        <v>1084</v>
      </c>
      <c r="D161" s="61">
        <v>266.77010000000001</v>
      </c>
      <c r="E161" s="61">
        <v>266.77010000000001</v>
      </c>
    </row>
    <row r="162" spans="2:5">
      <c r="B162" s="78" t="s">
        <v>1085</v>
      </c>
      <c r="C162" s="60" t="s">
        <v>1086</v>
      </c>
      <c r="D162" s="61">
        <v>272.95</v>
      </c>
      <c r="E162" s="61">
        <v>272.95</v>
      </c>
    </row>
    <row r="163" spans="2:5">
      <c r="B163" s="78" t="s">
        <v>1087</v>
      </c>
      <c r="C163" s="60" t="s">
        <v>1088</v>
      </c>
      <c r="D163" s="61">
        <v>289.43</v>
      </c>
      <c r="E163" s="61">
        <v>289.43</v>
      </c>
    </row>
    <row r="164" spans="2:5">
      <c r="B164" s="78" t="s">
        <v>1089</v>
      </c>
      <c r="C164" s="60" t="s">
        <v>1090</v>
      </c>
      <c r="D164" s="61">
        <v>318.27</v>
      </c>
      <c r="E164" s="61">
        <v>318.27</v>
      </c>
    </row>
    <row r="165" spans="2:5">
      <c r="B165" s="78" t="s">
        <v>1091</v>
      </c>
      <c r="C165" s="60" t="s">
        <v>1092</v>
      </c>
      <c r="D165" s="61">
        <v>67.98</v>
      </c>
      <c r="E165" s="61">
        <v>67.98</v>
      </c>
    </row>
    <row r="166" spans="2:5">
      <c r="B166" s="78" t="s">
        <v>1093</v>
      </c>
      <c r="C166" s="60" t="s">
        <v>1094</v>
      </c>
      <c r="D166" s="61">
        <v>352.26</v>
      </c>
      <c r="E166" s="61">
        <v>352.26</v>
      </c>
    </row>
    <row r="167" spans="2:5">
      <c r="B167" s="78" t="s">
        <v>1095</v>
      </c>
      <c r="C167" s="60" t="s">
        <v>1096</v>
      </c>
      <c r="D167" s="61">
        <v>13.18</v>
      </c>
      <c r="E167" s="61">
        <v>13.18</v>
      </c>
    </row>
    <row r="168" spans="2:5">
      <c r="B168" s="78" t="s">
        <v>1097</v>
      </c>
      <c r="C168" s="60" t="s">
        <v>1098</v>
      </c>
      <c r="D168" s="61">
        <v>15.81</v>
      </c>
      <c r="E168" s="61">
        <v>15.81</v>
      </c>
    </row>
    <row r="169" spans="2:5">
      <c r="B169" s="78" t="s">
        <v>1099</v>
      </c>
      <c r="C169" s="60" t="s">
        <v>1100</v>
      </c>
      <c r="D169" s="61">
        <v>0</v>
      </c>
      <c r="E169" s="61">
        <v>0</v>
      </c>
    </row>
    <row r="170" spans="2:5">
      <c r="B170" s="78" t="s">
        <v>1101</v>
      </c>
      <c r="C170" s="60" t="s">
        <v>1102</v>
      </c>
      <c r="D170" s="61">
        <v>0</v>
      </c>
      <c r="E170" s="61">
        <v>0</v>
      </c>
    </row>
    <row r="171" spans="2:5">
      <c r="B171" s="78" t="s">
        <v>1103</v>
      </c>
      <c r="C171" s="60" t="s">
        <v>1104</v>
      </c>
      <c r="D171" s="61">
        <v>0</v>
      </c>
      <c r="E171" s="61">
        <v>0</v>
      </c>
    </row>
    <row r="172" spans="2:5">
      <c r="B172" s="78" t="s">
        <v>1105</v>
      </c>
      <c r="C172" s="60" t="s">
        <v>1106</v>
      </c>
      <c r="D172" s="61">
        <v>0</v>
      </c>
      <c r="E172" s="61">
        <v>0</v>
      </c>
    </row>
    <row r="173" spans="2:5" ht="43.5">
      <c r="B173" s="78" t="s">
        <v>970</v>
      </c>
      <c r="C173" s="60" t="s">
        <v>971</v>
      </c>
      <c r="D173" s="61">
        <v>388.31</v>
      </c>
      <c r="E173" s="61">
        <v>485.38749999999999</v>
      </c>
    </row>
    <row r="174" spans="2:5">
      <c r="B174" s="78" t="s">
        <v>1107</v>
      </c>
      <c r="C174" s="60" t="s">
        <v>1108</v>
      </c>
      <c r="D174" s="61">
        <v>1.08</v>
      </c>
      <c r="E174" s="61">
        <v>1.08</v>
      </c>
    </row>
    <row r="175" spans="2:5">
      <c r="B175" s="78" t="s">
        <v>1109</v>
      </c>
      <c r="C175" s="60" t="s">
        <v>1110</v>
      </c>
      <c r="D175" s="61">
        <v>17</v>
      </c>
      <c r="E175" s="61">
        <v>17</v>
      </c>
    </row>
    <row r="176" spans="2:5">
      <c r="B176" s="78" t="s">
        <v>1111</v>
      </c>
      <c r="C176" s="60" t="s">
        <v>1112</v>
      </c>
      <c r="D176" s="61">
        <v>10.3</v>
      </c>
      <c r="E176" s="61">
        <v>10.3</v>
      </c>
    </row>
    <row r="177" spans="2:5">
      <c r="B177" s="78" t="s">
        <v>1113</v>
      </c>
      <c r="C177" s="60" t="s">
        <v>1114</v>
      </c>
      <c r="D177" s="61">
        <v>13.4</v>
      </c>
      <c r="E177" s="61">
        <v>13.4</v>
      </c>
    </row>
    <row r="178" spans="2:5">
      <c r="B178" s="78" t="s">
        <v>1115</v>
      </c>
      <c r="C178" s="60" t="s">
        <v>1116</v>
      </c>
      <c r="D178" s="61">
        <v>47.4</v>
      </c>
      <c r="E178" s="61">
        <v>47.4</v>
      </c>
    </row>
    <row r="179" spans="2:5">
      <c r="B179" s="78" t="s">
        <v>1117</v>
      </c>
      <c r="C179" s="60" t="s">
        <v>1118</v>
      </c>
      <c r="D179" s="61">
        <v>35.549999999999997</v>
      </c>
      <c r="E179" s="61">
        <v>35.549999999999997</v>
      </c>
    </row>
    <row r="180" spans="2:5">
      <c r="B180" s="78" t="s">
        <v>1119</v>
      </c>
      <c r="C180" s="60" t="s">
        <v>1120</v>
      </c>
      <c r="D180" s="61">
        <v>2.68</v>
      </c>
      <c r="E180" s="61">
        <v>2.68</v>
      </c>
    </row>
    <row r="181" spans="2:5">
      <c r="B181" s="78" t="s">
        <v>1121</v>
      </c>
      <c r="C181" s="60" t="s">
        <v>1122</v>
      </c>
      <c r="D181" s="61">
        <v>31.95</v>
      </c>
      <c r="E181" s="61">
        <v>31.95</v>
      </c>
    </row>
    <row r="182" spans="2:5" ht="29">
      <c r="B182" s="78" t="s">
        <v>1123</v>
      </c>
      <c r="C182" s="60" t="s">
        <v>1124</v>
      </c>
      <c r="D182" s="61">
        <v>10.3</v>
      </c>
      <c r="E182" s="61">
        <v>10.3</v>
      </c>
    </row>
    <row r="183" spans="2:5">
      <c r="B183" s="78" t="s">
        <v>1125</v>
      </c>
      <c r="C183" s="60" t="s">
        <v>1126</v>
      </c>
      <c r="D183" s="61">
        <v>13.4</v>
      </c>
      <c r="E183" s="61">
        <v>13.4</v>
      </c>
    </row>
    <row r="184" spans="2:5">
      <c r="B184" s="78" t="s">
        <v>1127</v>
      </c>
      <c r="C184" s="60" t="s">
        <v>1128</v>
      </c>
      <c r="D184" s="61">
        <v>15.65</v>
      </c>
      <c r="E184" s="61">
        <v>15.65</v>
      </c>
    </row>
    <row r="185" spans="2:5">
      <c r="B185" s="78" t="s">
        <v>1129</v>
      </c>
      <c r="C185" s="60" t="s">
        <v>1130</v>
      </c>
      <c r="D185" s="61">
        <v>122.6</v>
      </c>
      <c r="E185" s="61">
        <v>122.6</v>
      </c>
    </row>
    <row r="186" spans="2:5">
      <c r="B186" s="78" t="s">
        <v>1131</v>
      </c>
      <c r="C186" s="60" t="s">
        <v>1132</v>
      </c>
      <c r="D186" s="61">
        <v>1.08</v>
      </c>
      <c r="E186" s="61">
        <v>1.08</v>
      </c>
    </row>
    <row r="187" spans="2:5">
      <c r="B187" s="78" t="s">
        <v>1133</v>
      </c>
      <c r="C187" s="60" t="s">
        <v>1134</v>
      </c>
      <c r="D187" s="61">
        <v>337.85</v>
      </c>
      <c r="E187" s="61">
        <v>337.85</v>
      </c>
    </row>
    <row r="188" spans="2:5">
      <c r="B188" s="78" t="s">
        <v>1135</v>
      </c>
      <c r="C188" s="60" t="s">
        <v>1136</v>
      </c>
      <c r="D188" s="61">
        <v>0</v>
      </c>
      <c r="E188" s="61">
        <v>0</v>
      </c>
    </row>
    <row r="189" spans="2:5">
      <c r="B189" s="78" t="s">
        <v>1137</v>
      </c>
      <c r="C189" s="60" t="s">
        <v>1138</v>
      </c>
      <c r="D189" s="61">
        <v>0</v>
      </c>
      <c r="E189" s="61">
        <v>0</v>
      </c>
    </row>
    <row r="190" spans="2:5">
      <c r="B190" s="78" t="s">
        <v>1139</v>
      </c>
      <c r="C190" s="60" t="s">
        <v>1140</v>
      </c>
      <c r="D190" s="61">
        <v>0</v>
      </c>
      <c r="E190" s="61">
        <v>0</v>
      </c>
    </row>
    <row r="191" spans="2:5">
      <c r="B191" s="78" t="s">
        <v>1141</v>
      </c>
      <c r="C191" s="60" t="s">
        <v>1142</v>
      </c>
      <c r="D191" s="61">
        <v>0</v>
      </c>
      <c r="E191" s="61">
        <v>0</v>
      </c>
    </row>
    <row r="192" spans="2:5">
      <c r="B192" s="78" t="s">
        <v>1143</v>
      </c>
      <c r="C192" s="60" t="s">
        <v>1144</v>
      </c>
      <c r="D192" s="61">
        <v>0</v>
      </c>
      <c r="E192" s="61">
        <v>0</v>
      </c>
    </row>
    <row r="193" spans="2:5">
      <c r="B193" s="78" t="s">
        <v>1145</v>
      </c>
      <c r="C193" s="60" t="s">
        <v>1146</v>
      </c>
      <c r="D193" s="61">
        <v>0</v>
      </c>
      <c r="E193" s="61">
        <v>0</v>
      </c>
    </row>
    <row r="194" spans="2:5">
      <c r="B194" s="78" t="s">
        <v>1147</v>
      </c>
      <c r="C194" s="60" t="s">
        <v>1148</v>
      </c>
      <c r="D194" s="61">
        <v>0</v>
      </c>
      <c r="E194" s="61">
        <v>0</v>
      </c>
    </row>
    <row r="195" spans="2:5">
      <c r="B195" s="78" t="s">
        <v>1149</v>
      </c>
      <c r="C195" s="60" t="s">
        <v>1150</v>
      </c>
      <c r="D195" s="61">
        <v>0</v>
      </c>
      <c r="E195" s="61">
        <v>0</v>
      </c>
    </row>
    <row r="196" spans="2:5">
      <c r="B196" s="78" t="s">
        <v>1151</v>
      </c>
      <c r="C196" s="60" t="s">
        <v>1152</v>
      </c>
      <c r="D196" s="61">
        <v>0</v>
      </c>
      <c r="E196" s="61">
        <v>0</v>
      </c>
    </row>
    <row r="197" spans="2:5">
      <c r="B197" s="78" t="s">
        <v>1153</v>
      </c>
      <c r="C197" s="60" t="s">
        <v>1154</v>
      </c>
      <c r="D197" s="61">
        <v>0</v>
      </c>
      <c r="E197" s="61">
        <v>0</v>
      </c>
    </row>
    <row r="198" spans="2:5">
      <c r="B198" s="78" t="s">
        <v>428</v>
      </c>
      <c r="C198" s="60" t="s">
        <v>1155</v>
      </c>
      <c r="D198" s="61">
        <v>0</v>
      </c>
      <c r="E198" s="61">
        <v>0</v>
      </c>
    </row>
    <row r="199" spans="2:5">
      <c r="B199" s="78" t="s">
        <v>1156</v>
      </c>
      <c r="C199" s="60" t="s">
        <v>1157</v>
      </c>
      <c r="D199" s="61">
        <v>0</v>
      </c>
      <c r="E199" s="61">
        <v>0</v>
      </c>
    </row>
    <row r="200" spans="2:5">
      <c r="B200" s="78" t="s">
        <v>1158</v>
      </c>
      <c r="C200" s="60" t="s">
        <v>1159</v>
      </c>
      <c r="D200" s="61">
        <v>0</v>
      </c>
      <c r="E200" s="61">
        <v>0</v>
      </c>
    </row>
    <row r="201" spans="2:5">
      <c r="B201" s="78" t="s">
        <v>1160</v>
      </c>
      <c r="C201" s="60" t="s">
        <v>1161</v>
      </c>
      <c r="D201" s="61">
        <v>0</v>
      </c>
      <c r="E201" s="61">
        <v>0</v>
      </c>
    </row>
    <row r="202" spans="2:5">
      <c r="B202" s="78" t="s">
        <v>1162</v>
      </c>
      <c r="C202" s="60" t="s">
        <v>1163</v>
      </c>
      <c r="D202" s="61">
        <v>0</v>
      </c>
      <c r="E202" s="61">
        <v>0</v>
      </c>
    </row>
    <row r="203" spans="2:5">
      <c r="B203" s="78" t="s">
        <v>1164</v>
      </c>
      <c r="C203" s="60" t="s">
        <v>1165</v>
      </c>
      <c r="D203" s="61">
        <v>0</v>
      </c>
      <c r="E203" s="61">
        <v>0</v>
      </c>
    </row>
    <row r="204" spans="2:5">
      <c r="B204" s="78" t="s">
        <v>1166</v>
      </c>
      <c r="C204" s="60" t="s">
        <v>1167</v>
      </c>
      <c r="D204" s="61">
        <v>0</v>
      </c>
      <c r="E204" s="61">
        <v>0</v>
      </c>
    </row>
    <row r="205" spans="2:5">
      <c r="B205" s="78" t="s">
        <v>1168</v>
      </c>
      <c r="C205" s="60" t="s">
        <v>1169</v>
      </c>
      <c r="D205" s="61">
        <v>0</v>
      </c>
      <c r="E205" s="61">
        <v>0</v>
      </c>
    </row>
    <row r="206" spans="2:5">
      <c r="B206" s="78" t="s">
        <v>1170</v>
      </c>
      <c r="C206" s="60" t="s">
        <v>1171</v>
      </c>
      <c r="D206" s="61">
        <v>0</v>
      </c>
      <c r="E206" s="61">
        <v>0</v>
      </c>
    </row>
    <row r="207" spans="2:5">
      <c r="B207" s="78" t="s">
        <v>1172</v>
      </c>
      <c r="C207" s="60" t="s">
        <v>1173</v>
      </c>
      <c r="D207" s="61">
        <v>0</v>
      </c>
      <c r="E207" s="61">
        <v>0</v>
      </c>
    </row>
    <row r="208" spans="2:5">
      <c r="B208" s="78" t="s">
        <v>1174</v>
      </c>
      <c r="C208" s="60" t="s">
        <v>1175</v>
      </c>
      <c r="D208" s="61">
        <v>0</v>
      </c>
      <c r="E208" s="61">
        <v>0</v>
      </c>
    </row>
    <row r="209" spans="2:5">
      <c r="B209" s="78" t="s">
        <v>1176</v>
      </c>
      <c r="C209" s="60" t="s">
        <v>1177</v>
      </c>
      <c r="D209" s="61">
        <v>0</v>
      </c>
      <c r="E209" s="61">
        <v>0</v>
      </c>
    </row>
    <row r="210" spans="2:5">
      <c r="B210" s="78" t="s">
        <v>1178</v>
      </c>
      <c r="C210" s="60" t="s">
        <v>1179</v>
      </c>
      <c r="D210" s="61">
        <v>0</v>
      </c>
      <c r="E210" s="61">
        <v>0</v>
      </c>
    </row>
    <row r="211" spans="2:5">
      <c r="B211" s="78" t="s">
        <v>1180</v>
      </c>
      <c r="C211" s="60" t="s">
        <v>1181</v>
      </c>
      <c r="D211" s="61">
        <v>0</v>
      </c>
      <c r="E211" s="61">
        <v>0</v>
      </c>
    </row>
    <row r="212" spans="2:5">
      <c r="B212" s="78" t="s">
        <v>1182</v>
      </c>
      <c r="C212" s="60" t="s">
        <v>1183</v>
      </c>
      <c r="D212" s="61">
        <v>0</v>
      </c>
      <c r="E212" s="61">
        <v>0</v>
      </c>
    </row>
    <row r="213" spans="2:5">
      <c r="B213" s="78" t="s">
        <v>1184</v>
      </c>
      <c r="C213" s="60" t="s">
        <v>1185</v>
      </c>
      <c r="D213" s="61">
        <v>0</v>
      </c>
      <c r="E213" s="61">
        <v>0</v>
      </c>
    </row>
    <row r="214" spans="2:5">
      <c r="B214" s="78" t="s">
        <v>1186</v>
      </c>
      <c r="C214" s="60" t="s">
        <v>1187</v>
      </c>
      <c r="D214" s="61">
        <v>0</v>
      </c>
      <c r="E214" s="61">
        <v>0</v>
      </c>
    </row>
    <row r="215" spans="2:5">
      <c r="B215" s="78" t="s">
        <v>1188</v>
      </c>
      <c r="C215" s="60" t="s">
        <v>1189</v>
      </c>
      <c r="D215" s="61">
        <v>0</v>
      </c>
      <c r="E215" s="61">
        <v>0</v>
      </c>
    </row>
    <row r="216" spans="2:5">
      <c r="B216" s="78" t="s">
        <v>1190</v>
      </c>
      <c r="C216" s="60" t="s">
        <v>1191</v>
      </c>
      <c r="D216" s="61">
        <v>440</v>
      </c>
      <c r="E216" s="61">
        <v>440</v>
      </c>
    </row>
    <row r="217" spans="2:5">
      <c r="B217" s="78" t="s">
        <v>1192</v>
      </c>
      <c r="C217" s="60" t="s">
        <v>1193</v>
      </c>
      <c r="D217" s="61">
        <v>0</v>
      </c>
      <c r="E217" s="61">
        <v>0</v>
      </c>
    </row>
    <row r="218" spans="2:5">
      <c r="B218" s="78" t="s">
        <v>1194</v>
      </c>
      <c r="C218" s="60" t="s">
        <v>1195</v>
      </c>
      <c r="D218" s="61">
        <v>2328</v>
      </c>
      <c r="E218" s="61">
        <v>2328</v>
      </c>
    </row>
    <row r="219" spans="2:5">
      <c r="B219" s="78" t="s">
        <v>1196</v>
      </c>
      <c r="C219" s="60" t="s">
        <v>1197</v>
      </c>
      <c r="D219" s="61">
        <v>4862</v>
      </c>
      <c r="E219" s="61">
        <v>4862</v>
      </c>
    </row>
    <row r="220" spans="2:5">
      <c r="B220" s="78" t="s">
        <v>1198</v>
      </c>
      <c r="C220" s="60" t="s">
        <v>1199</v>
      </c>
      <c r="D220" s="61">
        <v>0</v>
      </c>
      <c r="E220" s="61">
        <v>0</v>
      </c>
    </row>
    <row r="221" spans="2:5">
      <c r="B221" s="78" t="s">
        <v>1200</v>
      </c>
      <c r="C221" s="60" t="s">
        <v>1201</v>
      </c>
      <c r="D221" s="61">
        <v>586</v>
      </c>
      <c r="E221" s="61">
        <v>586</v>
      </c>
    </row>
    <row r="222" spans="2:5">
      <c r="B222" s="78" t="s">
        <v>1202</v>
      </c>
      <c r="C222" s="60" t="s">
        <v>1203</v>
      </c>
      <c r="D222" s="61">
        <v>1174</v>
      </c>
      <c r="E222" s="61">
        <v>1174</v>
      </c>
    </row>
    <row r="223" spans="2:5">
      <c r="B223" s="78" t="s">
        <v>1204</v>
      </c>
      <c r="C223" s="60" t="s">
        <v>1205</v>
      </c>
      <c r="D223" s="61">
        <v>6578</v>
      </c>
      <c r="E223" s="61">
        <v>6578</v>
      </c>
    </row>
    <row r="224" spans="2:5">
      <c r="B224" s="78" t="s">
        <v>1206</v>
      </c>
      <c r="C224" s="60" t="s">
        <v>1207</v>
      </c>
      <c r="D224" s="61">
        <v>0</v>
      </c>
      <c r="E224" s="61">
        <v>0</v>
      </c>
    </row>
    <row r="225" spans="2:5">
      <c r="B225" s="78" t="s">
        <v>1208</v>
      </c>
      <c r="C225" s="60" t="s">
        <v>1209</v>
      </c>
      <c r="D225" s="61">
        <v>0</v>
      </c>
      <c r="E225" s="61">
        <v>0</v>
      </c>
    </row>
    <row r="226" spans="2:5">
      <c r="B226" s="78" t="s">
        <v>428</v>
      </c>
      <c r="C226" s="60" t="s">
        <v>1210</v>
      </c>
      <c r="D226" s="61">
        <v>0</v>
      </c>
      <c r="E226" s="61">
        <v>0</v>
      </c>
    </row>
    <row r="227" spans="2:5">
      <c r="B227" s="78" t="s">
        <v>1211</v>
      </c>
      <c r="C227" s="60" t="s">
        <v>1212</v>
      </c>
      <c r="D227" s="61">
        <v>7804</v>
      </c>
      <c r="E227" s="61">
        <v>7804</v>
      </c>
    </row>
    <row r="228" spans="2:5">
      <c r="B228" s="78" t="s">
        <v>1213</v>
      </c>
      <c r="C228" s="60" t="s">
        <v>1214</v>
      </c>
      <c r="D228" s="61">
        <v>0</v>
      </c>
      <c r="E228" s="61">
        <v>0</v>
      </c>
    </row>
    <row r="229" spans="2:5">
      <c r="B229" s="78" t="s">
        <v>1215</v>
      </c>
      <c r="C229" s="60" t="s">
        <v>1216</v>
      </c>
      <c r="D229" s="61">
        <v>9425</v>
      </c>
      <c r="E229" s="61">
        <v>9425</v>
      </c>
    </row>
    <row r="230" spans="2:5">
      <c r="B230" s="78" t="s">
        <v>1217</v>
      </c>
      <c r="C230" s="60" t="s">
        <v>1218</v>
      </c>
      <c r="D230" s="61">
        <v>961</v>
      </c>
      <c r="E230" s="61">
        <v>961</v>
      </c>
    </row>
    <row r="231" spans="2:5">
      <c r="B231" s="78" t="s">
        <v>1219</v>
      </c>
      <c r="C231" s="60" t="s">
        <v>1220</v>
      </c>
      <c r="D231" s="61">
        <v>1876</v>
      </c>
      <c r="E231" s="61">
        <v>1876</v>
      </c>
    </row>
    <row r="232" spans="2:5">
      <c r="B232" s="78" t="s">
        <v>1221</v>
      </c>
      <c r="C232" s="60" t="s">
        <v>1222</v>
      </c>
      <c r="D232" s="61">
        <v>0</v>
      </c>
      <c r="E232" s="61">
        <v>0</v>
      </c>
    </row>
    <row r="233" spans="2:5">
      <c r="B233" s="78" t="s">
        <v>1223</v>
      </c>
      <c r="C233" s="60" t="s">
        <v>1224</v>
      </c>
      <c r="D233" s="61">
        <v>0</v>
      </c>
      <c r="E233" s="61">
        <v>0</v>
      </c>
    </row>
    <row r="234" spans="2:5">
      <c r="B234" s="78" t="s">
        <v>1225</v>
      </c>
      <c r="C234" s="60" t="s">
        <v>1226</v>
      </c>
      <c r="D234" s="61">
        <v>0</v>
      </c>
      <c r="E234" s="61">
        <v>0</v>
      </c>
    </row>
    <row r="235" spans="2:5">
      <c r="B235" s="78" t="s">
        <v>1227</v>
      </c>
      <c r="C235" s="60" t="s">
        <v>1228</v>
      </c>
      <c r="D235" s="61">
        <v>0</v>
      </c>
      <c r="E235" s="61">
        <v>0</v>
      </c>
    </row>
    <row r="236" spans="2:5">
      <c r="B236" s="78" t="s">
        <v>1229</v>
      </c>
      <c r="C236" s="60" t="s">
        <v>1230</v>
      </c>
      <c r="D236" s="61">
        <v>0</v>
      </c>
      <c r="E236" s="61">
        <v>0</v>
      </c>
    </row>
    <row r="237" spans="2:5">
      <c r="B237" s="78" t="s">
        <v>1231</v>
      </c>
      <c r="C237" s="60" t="s">
        <v>1232</v>
      </c>
      <c r="D237" s="61">
        <v>0</v>
      </c>
      <c r="E237" s="61">
        <v>0</v>
      </c>
    </row>
    <row r="238" spans="2:5">
      <c r="B238" s="78" t="s">
        <v>1233</v>
      </c>
      <c r="C238" s="60" t="s">
        <v>1234</v>
      </c>
      <c r="D238" s="61">
        <v>1472</v>
      </c>
      <c r="E238" s="61">
        <v>1472</v>
      </c>
    </row>
    <row r="239" spans="2:5">
      <c r="B239" s="78" t="s">
        <v>1235</v>
      </c>
      <c r="C239" s="60" t="s">
        <v>1236</v>
      </c>
      <c r="D239" s="61">
        <v>2895</v>
      </c>
      <c r="E239" s="61">
        <v>2895</v>
      </c>
    </row>
    <row r="240" spans="2:5">
      <c r="B240" s="78" t="s">
        <v>1237</v>
      </c>
      <c r="C240" s="60" t="s">
        <v>1238</v>
      </c>
      <c r="D240" s="61">
        <v>294</v>
      </c>
      <c r="E240" s="61">
        <v>294</v>
      </c>
    </row>
    <row r="241" spans="2:5">
      <c r="B241" s="78" t="s">
        <v>1239</v>
      </c>
      <c r="C241" s="60" t="s">
        <v>1240</v>
      </c>
      <c r="D241" s="61">
        <v>0</v>
      </c>
      <c r="E241" s="61">
        <v>0</v>
      </c>
    </row>
    <row r="242" spans="2:5">
      <c r="B242" s="78" t="s">
        <v>1241</v>
      </c>
      <c r="C242" s="60" t="s">
        <v>1242</v>
      </c>
      <c r="D242" s="61">
        <v>0</v>
      </c>
      <c r="E242" s="61">
        <v>0</v>
      </c>
    </row>
    <row r="243" spans="2:5">
      <c r="B243" s="78" t="s">
        <v>1243</v>
      </c>
      <c r="C243" s="60" t="s">
        <v>1244</v>
      </c>
      <c r="D243" s="61">
        <v>0</v>
      </c>
      <c r="E243" s="61">
        <v>0</v>
      </c>
    </row>
    <row r="244" spans="2:5">
      <c r="B244" s="78" t="s">
        <v>1245</v>
      </c>
      <c r="C244" s="60" t="s">
        <v>1246</v>
      </c>
      <c r="D244" s="61">
        <v>0</v>
      </c>
      <c r="E244" s="61">
        <v>0</v>
      </c>
    </row>
    <row r="245" spans="2:5">
      <c r="B245" s="78" t="s">
        <v>1247</v>
      </c>
      <c r="C245" s="60" t="s">
        <v>1248</v>
      </c>
      <c r="D245" s="61">
        <v>0</v>
      </c>
      <c r="E245" s="61">
        <v>0</v>
      </c>
    </row>
    <row r="246" spans="2:5">
      <c r="B246" s="78" t="s">
        <v>1249</v>
      </c>
      <c r="C246" s="60" t="s">
        <v>1250</v>
      </c>
      <c r="D246" s="61">
        <v>0</v>
      </c>
      <c r="E246" s="61">
        <v>0</v>
      </c>
    </row>
    <row r="247" spans="2:5">
      <c r="B247" s="78" t="s">
        <v>1251</v>
      </c>
      <c r="C247" s="60" t="s">
        <v>1252</v>
      </c>
      <c r="D247" s="61">
        <v>0</v>
      </c>
      <c r="E247" s="61">
        <v>0</v>
      </c>
    </row>
    <row r="248" spans="2:5">
      <c r="B248" s="78" t="s">
        <v>1253</v>
      </c>
      <c r="C248" s="60" t="s">
        <v>1254</v>
      </c>
      <c r="D248" s="61">
        <v>0</v>
      </c>
      <c r="E248" s="61">
        <v>0</v>
      </c>
    </row>
    <row r="249" spans="2:5">
      <c r="B249" s="78" t="s">
        <v>1255</v>
      </c>
      <c r="C249" s="60" t="s">
        <v>1256</v>
      </c>
      <c r="D249" s="61">
        <v>0</v>
      </c>
      <c r="E249" s="61">
        <v>0</v>
      </c>
    </row>
    <row r="250" spans="2:5">
      <c r="B250" s="78" t="s">
        <v>1257</v>
      </c>
      <c r="C250" s="60" t="s">
        <v>1258</v>
      </c>
      <c r="D250" s="61">
        <v>0</v>
      </c>
      <c r="E250" s="61">
        <v>0</v>
      </c>
    </row>
    <row r="251" spans="2:5">
      <c r="B251" s="78" t="s">
        <v>1259</v>
      </c>
      <c r="C251" s="60" t="s">
        <v>1260</v>
      </c>
      <c r="D251" s="61">
        <v>0</v>
      </c>
      <c r="E251" s="61">
        <v>0</v>
      </c>
    </row>
    <row r="252" spans="2:5">
      <c r="B252" s="78" t="s">
        <v>1261</v>
      </c>
      <c r="C252" s="60" t="s">
        <v>1262</v>
      </c>
      <c r="D252" s="61">
        <v>0</v>
      </c>
      <c r="E252" s="61">
        <v>0</v>
      </c>
    </row>
    <row r="253" spans="2:5">
      <c r="B253" s="78" t="s">
        <v>1263</v>
      </c>
      <c r="C253" s="60" t="s">
        <v>1264</v>
      </c>
      <c r="D253" s="61">
        <v>0</v>
      </c>
      <c r="E253" s="61">
        <v>0</v>
      </c>
    </row>
    <row r="254" spans="2:5">
      <c r="B254" s="78" t="s">
        <v>1265</v>
      </c>
      <c r="C254" s="60" t="s">
        <v>1266</v>
      </c>
      <c r="D254" s="61">
        <v>0</v>
      </c>
      <c r="E254" s="61">
        <v>0</v>
      </c>
    </row>
    <row r="255" spans="2:5">
      <c r="B255" s="78" t="s">
        <v>1267</v>
      </c>
      <c r="C255" s="60" t="s">
        <v>1268</v>
      </c>
      <c r="D255" s="61">
        <v>0</v>
      </c>
      <c r="E255" s="61">
        <v>0</v>
      </c>
    </row>
    <row r="256" spans="2:5">
      <c r="B256" s="78" t="s">
        <v>1269</v>
      </c>
      <c r="C256" s="60" t="s">
        <v>1270</v>
      </c>
      <c r="D256" s="61">
        <v>0</v>
      </c>
      <c r="E256" s="61">
        <v>0</v>
      </c>
    </row>
    <row r="257" spans="2:5">
      <c r="B257" s="78" t="s">
        <v>1271</v>
      </c>
      <c r="C257" s="60" t="s">
        <v>1272</v>
      </c>
      <c r="D257" s="61">
        <v>0</v>
      </c>
      <c r="E257" s="61">
        <v>0</v>
      </c>
    </row>
    <row r="258" spans="2:5">
      <c r="B258" s="78" t="s">
        <v>1273</v>
      </c>
      <c r="C258" s="60" t="s">
        <v>1274</v>
      </c>
      <c r="D258" s="61">
        <v>0</v>
      </c>
      <c r="E258" s="61">
        <v>0</v>
      </c>
    </row>
    <row r="259" spans="2:5">
      <c r="B259" s="78" t="s">
        <v>1275</v>
      </c>
      <c r="C259" s="60" t="s">
        <v>1276</v>
      </c>
      <c r="D259" s="61">
        <v>0</v>
      </c>
      <c r="E259" s="61">
        <v>0</v>
      </c>
    </row>
    <row r="260" spans="2:5">
      <c r="B260" s="78" t="s">
        <v>1277</v>
      </c>
      <c r="C260" s="60" t="s">
        <v>1278</v>
      </c>
      <c r="D260" s="61">
        <v>0</v>
      </c>
      <c r="E260" s="61">
        <v>0</v>
      </c>
    </row>
    <row r="261" spans="2:5">
      <c r="B261" s="78" t="s">
        <v>1279</v>
      </c>
      <c r="C261" s="60" t="s">
        <v>1280</v>
      </c>
      <c r="D261" s="61">
        <v>0</v>
      </c>
      <c r="E261" s="61">
        <v>0</v>
      </c>
    </row>
    <row r="262" spans="2:5">
      <c r="B262" s="78" t="s">
        <v>1281</v>
      </c>
      <c r="C262" s="60" t="s">
        <v>1282</v>
      </c>
      <c r="D262" s="61">
        <v>0</v>
      </c>
      <c r="E262" s="61">
        <v>0</v>
      </c>
    </row>
    <row r="263" spans="2:5">
      <c r="B263" s="78" t="s">
        <v>1283</v>
      </c>
      <c r="C263" s="60" t="s">
        <v>1284</v>
      </c>
      <c r="D263" s="61">
        <v>0</v>
      </c>
      <c r="E263" s="61">
        <v>0</v>
      </c>
    </row>
    <row r="264" spans="2:5">
      <c r="B264" s="78" t="s">
        <v>1285</v>
      </c>
      <c r="C264" s="60" t="s">
        <v>1286</v>
      </c>
      <c r="D264" s="61">
        <v>0</v>
      </c>
      <c r="E264" s="61">
        <v>0</v>
      </c>
    </row>
    <row r="265" spans="2:5">
      <c r="B265" s="78" t="s">
        <v>1287</v>
      </c>
      <c r="C265" s="60" t="s">
        <v>1288</v>
      </c>
      <c r="D265" s="61">
        <v>0</v>
      </c>
      <c r="E265" s="61">
        <v>0</v>
      </c>
    </row>
    <row r="266" spans="2:5">
      <c r="B266" s="78" t="s">
        <v>1289</v>
      </c>
      <c r="C266" s="60" t="s">
        <v>1290</v>
      </c>
      <c r="D266" s="61">
        <v>0</v>
      </c>
      <c r="E266" s="61">
        <v>0</v>
      </c>
    </row>
    <row r="267" spans="2:5">
      <c r="B267" s="78" t="s">
        <v>1291</v>
      </c>
      <c r="C267" s="60" t="s">
        <v>1292</v>
      </c>
      <c r="D267" s="61">
        <v>0</v>
      </c>
      <c r="E267" s="61">
        <v>0</v>
      </c>
    </row>
    <row r="268" spans="2:5">
      <c r="B268" s="78" t="s">
        <v>1293</v>
      </c>
      <c r="C268" s="60" t="s">
        <v>1294</v>
      </c>
      <c r="D268" s="61">
        <v>0</v>
      </c>
      <c r="E268" s="61">
        <v>0</v>
      </c>
    </row>
    <row r="269" spans="2:5">
      <c r="B269" s="78" t="s">
        <v>1295</v>
      </c>
      <c r="C269" s="60" t="s">
        <v>1296</v>
      </c>
      <c r="D269" s="61">
        <v>0</v>
      </c>
      <c r="E269" s="61">
        <v>0</v>
      </c>
    </row>
    <row r="270" spans="2:5">
      <c r="B270" s="78" t="s">
        <v>1297</v>
      </c>
      <c r="C270" s="60" t="s">
        <v>1298</v>
      </c>
      <c r="D270" s="61">
        <v>0</v>
      </c>
      <c r="E270" s="61">
        <v>0</v>
      </c>
    </row>
    <row r="271" spans="2:5">
      <c r="B271" s="78" t="s">
        <v>1299</v>
      </c>
      <c r="C271" s="60" t="s">
        <v>1300</v>
      </c>
      <c r="D271" s="61">
        <v>0</v>
      </c>
      <c r="E271" s="61">
        <v>0</v>
      </c>
    </row>
    <row r="272" spans="2:5">
      <c r="B272" s="78" t="s">
        <v>1301</v>
      </c>
      <c r="C272" s="60" t="s">
        <v>1302</v>
      </c>
      <c r="D272" s="61">
        <v>0</v>
      </c>
      <c r="E272" s="61">
        <v>0</v>
      </c>
    </row>
    <row r="273" spans="2:5">
      <c r="B273" s="78" t="s">
        <v>1303</v>
      </c>
      <c r="C273" s="60" t="s">
        <v>1304</v>
      </c>
      <c r="D273" s="61">
        <v>0</v>
      </c>
      <c r="E273" s="61">
        <v>0</v>
      </c>
    </row>
    <row r="274" spans="2:5">
      <c r="B274" s="78" t="s">
        <v>1305</v>
      </c>
      <c r="C274" s="60" t="s">
        <v>1306</v>
      </c>
      <c r="D274" s="61">
        <v>0</v>
      </c>
      <c r="E274" s="61">
        <v>0</v>
      </c>
    </row>
    <row r="275" spans="2:5">
      <c r="B275" s="78" t="s">
        <v>1307</v>
      </c>
      <c r="C275" s="60" t="s">
        <v>1308</v>
      </c>
      <c r="D275" s="61">
        <v>0</v>
      </c>
      <c r="E275" s="61">
        <v>0</v>
      </c>
    </row>
    <row r="276" spans="2:5">
      <c r="B276" s="78" t="s">
        <v>1309</v>
      </c>
      <c r="C276" s="60" t="s">
        <v>1310</v>
      </c>
      <c r="D276" s="61">
        <v>0</v>
      </c>
      <c r="E276" s="61">
        <v>0</v>
      </c>
    </row>
    <row r="277" spans="2:5">
      <c r="B277" s="78" t="s">
        <v>1311</v>
      </c>
      <c r="C277" s="60" t="s">
        <v>1312</v>
      </c>
      <c r="D277" s="61">
        <v>0</v>
      </c>
      <c r="E277" s="61">
        <v>0</v>
      </c>
    </row>
    <row r="278" spans="2:5">
      <c r="B278" s="78" t="s">
        <v>1313</v>
      </c>
      <c r="C278" s="60" t="s">
        <v>1314</v>
      </c>
      <c r="D278" s="61">
        <v>0</v>
      </c>
      <c r="E278" s="61">
        <v>0</v>
      </c>
    </row>
    <row r="279" spans="2:5">
      <c r="B279" s="78" t="s">
        <v>1315</v>
      </c>
      <c r="C279" s="60" t="s">
        <v>1316</v>
      </c>
      <c r="D279" s="61">
        <v>0</v>
      </c>
      <c r="E279" s="61">
        <v>0</v>
      </c>
    </row>
    <row r="280" spans="2:5">
      <c r="B280" s="78" t="s">
        <v>1317</v>
      </c>
      <c r="C280" s="60" t="s">
        <v>1318</v>
      </c>
      <c r="D280" s="61">
        <v>0</v>
      </c>
      <c r="E280" s="61">
        <v>0</v>
      </c>
    </row>
    <row r="281" spans="2:5">
      <c r="B281" s="78" t="s">
        <v>1319</v>
      </c>
      <c r="C281" s="60" t="s">
        <v>1320</v>
      </c>
      <c r="D281" s="61">
        <v>0</v>
      </c>
      <c r="E281" s="61">
        <v>0</v>
      </c>
    </row>
    <row r="282" spans="2:5">
      <c r="B282" s="78" t="s">
        <v>1321</v>
      </c>
      <c r="C282" s="60" t="s">
        <v>1322</v>
      </c>
      <c r="D282" s="61">
        <v>0</v>
      </c>
      <c r="E282" s="61">
        <v>0</v>
      </c>
    </row>
    <row r="283" spans="2:5">
      <c r="B283" s="78" t="s">
        <v>1323</v>
      </c>
      <c r="C283" s="60" t="s">
        <v>1324</v>
      </c>
      <c r="D283" s="61">
        <v>0</v>
      </c>
      <c r="E283" s="61">
        <v>0</v>
      </c>
    </row>
    <row r="284" spans="2:5">
      <c r="B284" s="78" t="s">
        <v>1325</v>
      </c>
      <c r="C284" s="60" t="s">
        <v>1326</v>
      </c>
      <c r="D284" s="61">
        <v>0</v>
      </c>
      <c r="E284" s="61">
        <v>0</v>
      </c>
    </row>
    <row r="285" spans="2:5">
      <c r="B285" s="78" t="s">
        <v>1327</v>
      </c>
      <c r="C285" s="60" t="s">
        <v>1328</v>
      </c>
      <c r="D285" s="61">
        <v>0</v>
      </c>
      <c r="E285" s="61">
        <v>0</v>
      </c>
    </row>
    <row r="286" spans="2:5">
      <c r="B286" s="78" t="s">
        <v>1329</v>
      </c>
      <c r="C286" s="60" t="s">
        <v>1330</v>
      </c>
      <c r="D286" s="61">
        <v>0</v>
      </c>
      <c r="E286" s="61">
        <v>0</v>
      </c>
    </row>
    <row r="287" spans="2:5">
      <c r="B287" s="78" t="s">
        <v>1331</v>
      </c>
      <c r="C287" s="60" t="s">
        <v>1332</v>
      </c>
      <c r="D287" s="61">
        <v>0</v>
      </c>
      <c r="E287" s="61">
        <v>0</v>
      </c>
    </row>
    <row r="288" spans="2:5">
      <c r="B288" s="78" t="s">
        <v>1333</v>
      </c>
      <c r="C288" s="60" t="s">
        <v>1334</v>
      </c>
      <c r="D288" s="61">
        <v>0</v>
      </c>
      <c r="E288" s="61">
        <v>0</v>
      </c>
    </row>
    <row r="289" spans="2:5">
      <c r="B289" s="78" t="s">
        <v>428</v>
      </c>
      <c r="C289" s="60" t="s">
        <v>1335</v>
      </c>
      <c r="D289" s="61">
        <v>0</v>
      </c>
      <c r="E289" s="61">
        <v>0</v>
      </c>
    </row>
    <row r="290" spans="2:5">
      <c r="B290" s="78" t="s">
        <v>1336</v>
      </c>
      <c r="C290" s="60" t="s">
        <v>1337</v>
      </c>
      <c r="D290" s="61">
        <v>0</v>
      </c>
      <c r="E290" s="61">
        <v>0</v>
      </c>
    </row>
    <row r="291" spans="2:5">
      <c r="B291" s="78" t="s">
        <v>1338</v>
      </c>
      <c r="C291" s="60" t="s">
        <v>1339</v>
      </c>
      <c r="D291" s="61">
        <v>0</v>
      </c>
      <c r="E291" s="61">
        <v>0</v>
      </c>
    </row>
    <row r="292" spans="2:5">
      <c r="B292" s="78" t="s">
        <v>1340</v>
      </c>
      <c r="C292" s="60" t="s">
        <v>1341</v>
      </c>
      <c r="D292" s="61">
        <v>0</v>
      </c>
      <c r="E292" s="61">
        <v>0</v>
      </c>
    </row>
    <row r="293" spans="2:5">
      <c r="B293" s="78" t="s">
        <v>1342</v>
      </c>
      <c r="C293" s="60" t="s">
        <v>1343</v>
      </c>
      <c r="D293" s="61">
        <v>0</v>
      </c>
      <c r="E293" s="61">
        <v>0</v>
      </c>
    </row>
    <row r="294" spans="2:5">
      <c r="B294" s="78" t="s">
        <v>1344</v>
      </c>
      <c r="C294" s="60" t="s">
        <v>1345</v>
      </c>
      <c r="D294" s="61">
        <v>0</v>
      </c>
      <c r="E294" s="61">
        <v>0</v>
      </c>
    </row>
    <row r="295" spans="2:5">
      <c r="B295" s="78" t="s">
        <v>1346</v>
      </c>
      <c r="C295" s="60" t="s">
        <v>1347</v>
      </c>
      <c r="D295" s="61">
        <v>0</v>
      </c>
      <c r="E295" s="61">
        <v>0</v>
      </c>
    </row>
    <row r="296" spans="2:5">
      <c r="B296" s="78" t="s">
        <v>1348</v>
      </c>
      <c r="C296" s="60" t="s">
        <v>1349</v>
      </c>
      <c r="D296" s="61">
        <v>0</v>
      </c>
      <c r="E296" s="61">
        <v>0</v>
      </c>
    </row>
    <row r="297" spans="2:5">
      <c r="B297" s="78" t="s">
        <v>1350</v>
      </c>
      <c r="C297" s="60" t="s">
        <v>1351</v>
      </c>
      <c r="D297" s="61">
        <v>0</v>
      </c>
      <c r="E297" s="61">
        <v>0</v>
      </c>
    </row>
    <row r="298" spans="2:5">
      <c r="B298" s="78" t="s">
        <v>1352</v>
      </c>
      <c r="C298" s="60" t="s">
        <v>1353</v>
      </c>
      <c r="D298" s="61">
        <v>0</v>
      </c>
      <c r="E298" s="61">
        <v>0</v>
      </c>
    </row>
    <row r="299" spans="2:5">
      <c r="B299" s="78" t="s">
        <v>1354</v>
      </c>
      <c r="C299" s="60" t="s">
        <v>1355</v>
      </c>
      <c r="D299" s="61">
        <v>0</v>
      </c>
      <c r="E299" s="61">
        <v>0</v>
      </c>
    </row>
    <row r="300" spans="2:5">
      <c r="B300" s="78" t="s">
        <v>1356</v>
      </c>
      <c r="C300" s="60" t="s">
        <v>1357</v>
      </c>
      <c r="D300" s="61">
        <v>0</v>
      </c>
      <c r="E300" s="61">
        <v>0</v>
      </c>
    </row>
    <row r="301" spans="2:5">
      <c r="B301" s="78" t="s">
        <v>1358</v>
      </c>
      <c r="C301" s="60" t="s">
        <v>1359</v>
      </c>
      <c r="D301" s="61">
        <v>0</v>
      </c>
      <c r="E301" s="61">
        <v>0</v>
      </c>
    </row>
    <row r="302" spans="2:5">
      <c r="B302" s="78" t="s">
        <v>1360</v>
      </c>
      <c r="C302" s="60" t="s">
        <v>1361</v>
      </c>
      <c r="D302" s="61">
        <v>0</v>
      </c>
      <c r="E302" s="61">
        <v>0</v>
      </c>
    </row>
    <row r="303" spans="2:5">
      <c r="B303" s="78" t="s">
        <v>1362</v>
      </c>
      <c r="C303" s="60" t="s">
        <v>1363</v>
      </c>
      <c r="D303" s="61">
        <v>0</v>
      </c>
      <c r="E303" s="61">
        <v>0</v>
      </c>
    </row>
    <row r="304" spans="2:5">
      <c r="B304" s="78" t="s">
        <v>1364</v>
      </c>
      <c r="C304" s="60" t="s">
        <v>1365</v>
      </c>
      <c r="D304" s="61">
        <v>0</v>
      </c>
      <c r="E304" s="61">
        <v>0</v>
      </c>
    </row>
    <row r="305" spans="2:5">
      <c r="B305" s="78" t="s">
        <v>1366</v>
      </c>
      <c r="C305" s="60" t="s">
        <v>1367</v>
      </c>
      <c r="D305" s="61">
        <v>0</v>
      </c>
      <c r="E305" s="61">
        <v>0</v>
      </c>
    </row>
    <row r="306" spans="2:5">
      <c r="B306" s="78" t="s">
        <v>1368</v>
      </c>
      <c r="C306" s="60" t="s">
        <v>1369</v>
      </c>
      <c r="D306" s="61">
        <v>0</v>
      </c>
      <c r="E306" s="61">
        <v>0</v>
      </c>
    </row>
    <row r="307" spans="2:5">
      <c r="B307" s="78" t="s">
        <v>1370</v>
      </c>
      <c r="C307" s="60" t="s">
        <v>1371</v>
      </c>
      <c r="D307" s="61">
        <v>0</v>
      </c>
      <c r="E307" s="61">
        <v>0</v>
      </c>
    </row>
    <row r="308" spans="2:5">
      <c r="B308" s="78" t="s">
        <v>1372</v>
      </c>
      <c r="C308" s="60" t="s">
        <v>1373</v>
      </c>
      <c r="D308" s="61">
        <v>0</v>
      </c>
      <c r="E308" s="61">
        <v>0</v>
      </c>
    </row>
    <row r="309" spans="2:5">
      <c r="B309" s="78" t="s">
        <v>1374</v>
      </c>
      <c r="C309" s="60" t="s">
        <v>1375</v>
      </c>
      <c r="D309" s="61">
        <v>0</v>
      </c>
      <c r="E309" s="61">
        <v>0</v>
      </c>
    </row>
    <row r="310" spans="2:5">
      <c r="B310" s="78" t="s">
        <v>1376</v>
      </c>
      <c r="C310" s="60" t="s">
        <v>1377</v>
      </c>
      <c r="D310" s="61">
        <v>0</v>
      </c>
      <c r="E310" s="61">
        <v>0</v>
      </c>
    </row>
    <row r="311" spans="2:5">
      <c r="B311" s="78" t="s">
        <v>1378</v>
      </c>
      <c r="C311" s="60" t="s">
        <v>1379</v>
      </c>
      <c r="D311" s="61">
        <v>0</v>
      </c>
      <c r="E311" s="61">
        <v>0</v>
      </c>
    </row>
    <row r="312" spans="2:5">
      <c r="B312" s="78" t="s">
        <v>1380</v>
      </c>
      <c r="C312" s="60" t="s">
        <v>1381</v>
      </c>
      <c r="D312" s="61">
        <v>0</v>
      </c>
      <c r="E312" s="61">
        <v>0</v>
      </c>
    </row>
    <row r="313" spans="2:5">
      <c r="B313" s="78" t="s">
        <v>1382</v>
      </c>
      <c r="C313" s="60" t="s">
        <v>1383</v>
      </c>
      <c r="D313" s="61">
        <v>0</v>
      </c>
      <c r="E313" s="61">
        <v>0</v>
      </c>
    </row>
    <row r="314" spans="2:5">
      <c r="B314" s="78" t="s">
        <v>1384</v>
      </c>
      <c r="C314" s="60" t="s">
        <v>1385</v>
      </c>
      <c r="D314" s="61">
        <v>0</v>
      </c>
      <c r="E314" s="61">
        <v>0</v>
      </c>
    </row>
    <row r="315" spans="2:5">
      <c r="B315" s="78" t="s">
        <v>1386</v>
      </c>
      <c r="C315" s="60" t="s">
        <v>1387</v>
      </c>
      <c r="D315" s="61">
        <v>0</v>
      </c>
      <c r="E315" s="61">
        <v>0</v>
      </c>
    </row>
    <row r="316" spans="2:5">
      <c r="B316" s="78" t="s">
        <v>1388</v>
      </c>
      <c r="C316" s="60" t="s">
        <v>1389</v>
      </c>
      <c r="D316" s="61">
        <v>0</v>
      </c>
      <c r="E316" s="61">
        <v>0</v>
      </c>
    </row>
    <row r="317" spans="2:5">
      <c r="B317" s="78" t="s">
        <v>1390</v>
      </c>
      <c r="C317" s="60" t="s">
        <v>1391</v>
      </c>
      <c r="D317" s="61">
        <v>0</v>
      </c>
      <c r="E317" s="61">
        <v>0</v>
      </c>
    </row>
    <row r="318" spans="2:5">
      <c r="B318" s="78" t="s">
        <v>1392</v>
      </c>
      <c r="C318" s="60" t="s">
        <v>1393</v>
      </c>
      <c r="D318" s="61">
        <v>14</v>
      </c>
      <c r="E318" s="61">
        <v>14</v>
      </c>
    </row>
    <row r="319" spans="2:5">
      <c r="B319" s="78" t="s">
        <v>1394</v>
      </c>
      <c r="C319" s="60" t="s">
        <v>1395</v>
      </c>
      <c r="D319" s="61">
        <v>36.049999999999997</v>
      </c>
      <c r="E319" s="61">
        <v>36.049999999999997</v>
      </c>
    </row>
    <row r="320" spans="2:5" ht="29">
      <c r="B320" s="78" t="s">
        <v>1396</v>
      </c>
      <c r="C320" s="60" t="s">
        <v>1397</v>
      </c>
      <c r="D320" s="61">
        <v>162.75</v>
      </c>
      <c r="E320" s="61">
        <v>162.75</v>
      </c>
    </row>
    <row r="321" spans="2:5">
      <c r="B321" s="78" t="s">
        <v>1398</v>
      </c>
      <c r="C321" s="60" t="s">
        <v>1399</v>
      </c>
      <c r="D321" s="61">
        <v>108.15</v>
      </c>
      <c r="E321" s="61">
        <v>108.15</v>
      </c>
    </row>
    <row r="322" spans="2:5">
      <c r="B322" s="78" t="s">
        <v>1400</v>
      </c>
      <c r="C322" s="60" t="s">
        <v>1401</v>
      </c>
      <c r="D322" s="61">
        <v>82.4</v>
      </c>
      <c r="E322" s="61">
        <v>82.4</v>
      </c>
    </row>
    <row r="323" spans="2:5">
      <c r="B323" s="78" t="s">
        <v>1402</v>
      </c>
      <c r="C323" s="60" t="s">
        <v>1403</v>
      </c>
      <c r="D323" s="61">
        <v>237.95</v>
      </c>
      <c r="E323" s="61">
        <v>237.95</v>
      </c>
    </row>
    <row r="324" spans="2:5">
      <c r="B324" s="78" t="s">
        <v>1404</v>
      </c>
      <c r="C324" s="60" t="s">
        <v>1405</v>
      </c>
      <c r="D324" s="61">
        <v>143.19999999999999</v>
      </c>
      <c r="E324" s="61">
        <v>143.19999999999999</v>
      </c>
    </row>
    <row r="325" spans="2:5">
      <c r="B325" s="78" t="s">
        <v>1406</v>
      </c>
      <c r="C325" s="60" t="s">
        <v>1407</v>
      </c>
      <c r="D325" s="61">
        <v>69</v>
      </c>
      <c r="E325" s="61">
        <v>69</v>
      </c>
    </row>
    <row r="326" spans="2:5">
      <c r="B326" s="78" t="s">
        <v>1408</v>
      </c>
      <c r="C326" s="60" t="s">
        <v>1409</v>
      </c>
      <c r="D326" s="61">
        <v>46.35</v>
      </c>
      <c r="E326" s="61">
        <v>46.35</v>
      </c>
    </row>
    <row r="327" spans="2:5">
      <c r="B327" s="78" t="s">
        <v>1410</v>
      </c>
      <c r="C327" s="60" t="s">
        <v>1411</v>
      </c>
      <c r="D327" s="61">
        <v>1.08</v>
      </c>
      <c r="E327" s="61">
        <v>1.08</v>
      </c>
    </row>
    <row r="328" spans="2:5">
      <c r="B328" s="78" t="s">
        <v>1412</v>
      </c>
      <c r="C328" s="60" t="s">
        <v>1413</v>
      </c>
      <c r="D328" s="61">
        <v>17.5</v>
      </c>
      <c r="E328" s="61">
        <v>17.5</v>
      </c>
    </row>
    <row r="329" spans="2:5">
      <c r="B329" s="78" t="s">
        <v>1414</v>
      </c>
      <c r="C329" s="60" t="s">
        <v>1415</v>
      </c>
      <c r="D329" s="61">
        <v>48.4</v>
      </c>
      <c r="E329" s="61">
        <v>48.4</v>
      </c>
    </row>
    <row r="330" spans="2:5">
      <c r="B330" s="78" t="s">
        <v>1416</v>
      </c>
      <c r="C330" s="60" t="s">
        <v>1417</v>
      </c>
      <c r="D330" s="61">
        <v>534</v>
      </c>
      <c r="E330" s="61">
        <v>534</v>
      </c>
    </row>
    <row r="331" spans="2:5">
      <c r="B331" s="78" t="s">
        <v>1418</v>
      </c>
      <c r="C331" s="60" t="s">
        <v>1419</v>
      </c>
      <c r="D331" s="61">
        <v>1116.55</v>
      </c>
      <c r="E331" s="61">
        <v>1116.55</v>
      </c>
    </row>
    <row r="332" spans="2:5">
      <c r="B332" s="78" t="s">
        <v>1420</v>
      </c>
      <c r="C332" s="60" t="s">
        <v>1421</v>
      </c>
      <c r="D332" s="61">
        <v>27.8</v>
      </c>
      <c r="E332" s="61">
        <v>27.8</v>
      </c>
    </row>
    <row r="333" spans="2:5">
      <c r="B333" s="78" t="s">
        <v>1422</v>
      </c>
      <c r="C333" s="60" t="s">
        <v>1423</v>
      </c>
      <c r="D333" s="61">
        <v>35</v>
      </c>
      <c r="E333" s="61">
        <v>35</v>
      </c>
    </row>
    <row r="334" spans="2:5">
      <c r="B334" s="78" t="s">
        <v>1424</v>
      </c>
      <c r="C334" s="60" t="s">
        <v>1425</v>
      </c>
      <c r="D334" s="61">
        <v>42.25</v>
      </c>
      <c r="E334" s="61">
        <v>42.25</v>
      </c>
    </row>
    <row r="335" spans="2:5">
      <c r="B335" s="78" t="s">
        <v>1426</v>
      </c>
      <c r="C335" s="60" t="s">
        <v>1427</v>
      </c>
      <c r="D335" s="61">
        <v>18.05</v>
      </c>
      <c r="E335" s="61">
        <v>18.05</v>
      </c>
    </row>
    <row r="336" spans="2:5" ht="29">
      <c r="B336" s="78" t="s">
        <v>1406</v>
      </c>
      <c r="C336" s="60" t="s">
        <v>1428</v>
      </c>
      <c r="D336" s="61">
        <v>658.2</v>
      </c>
      <c r="E336" s="61">
        <v>658.2</v>
      </c>
    </row>
    <row r="337" spans="2:5" ht="29">
      <c r="B337" s="78" t="s">
        <v>1429</v>
      </c>
      <c r="C337" s="60" t="s">
        <v>1430</v>
      </c>
      <c r="D337" s="61">
        <v>356.4</v>
      </c>
      <c r="E337" s="61">
        <v>356.4</v>
      </c>
    </row>
    <row r="338" spans="2:5" ht="29">
      <c r="B338" s="78" t="s">
        <v>1431</v>
      </c>
      <c r="C338" s="60" t="s">
        <v>1432</v>
      </c>
      <c r="D338" s="61">
        <v>1699.5</v>
      </c>
      <c r="E338" s="61">
        <v>1699.5</v>
      </c>
    </row>
    <row r="339" spans="2:5" ht="43.5">
      <c r="B339" s="78" t="s">
        <v>1433</v>
      </c>
      <c r="C339" s="60" t="s">
        <v>1434</v>
      </c>
      <c r="D339" s="61">
        <v>1839.58</v>
      </c>
      <c r="E339" s="61">
        <v>1839.58</v>
      </c>
    </row>
    <row r="340" spans="2:5" ht="29">
      <c r="B340" s="78" t="s">
        <v>1435</v>
      </c>
      <c r="C340" s="60" t="s">
        <v>1436</v>
      </c>
      <c r="D340" s="61">
        <v>2610</v>
      </c>
      <c r="E340" s="61">
        <v>2610</v>
      </c>
    </row>
    <row r="341" spans="2:5" ht="29">
      <c r="B341" s="78" t="s">
        <v>1437</v>
      </c>
      <c r="C341" s="60" t="s">
        <v>1438</v>
      </c>
      <c r="D341" s="61">
        <v>2258</v>
      </c>
      <c r="E341" s="61">
        <v>2258</v>
      </c>
    </row>
    <row r="342" spans="2:5" ht="29">
      <c r="B342" s="78" t="s">
        <v>1439</v>
      </c>
      <c r="C342" s="60" t="s">
        <v>1440</v>
      </c>
      <c r="D342" s="61">
        <v>2573</v>
      </c>
      <c r="E342" s="61">
        <v>2573</v>
      </c>
    </row>
    <row r="343" spans="2:5" ht="29">
      <c r="B343" s="78" t="s">
        <v>1441</v>
      </c>
      <c r="C343" s="60" t="s">
        <v>1442</v>
      </c>
      <c r="D343" s="61">
        <v>2190</v>
      </c>
      <c r="E343" s="61">
        <v>2190</v>
      </c>
    </row>
    <row r="344" spans="2:5" ht="29">
      <c r="B344" s="78" t="s">
        <v>1443</v>
      </c>
      <c r="C344" s="60" t="s">
        <v>1444</v>
      </c>
      <c r="D344" s="61">
        <v>1625.34</v>
      </c>
      <c r="E344" s="61">
        <v>1625.34</v>
      </c>
    </row>
    <row r="345" spans="2:5" ht="29">
      <c r="B345" s="78" t="s">
        <v>1445</v>
      </c>
      <c r="C345" s="60" t="s">
        <v>1446</v>
      </c>
      <c r="D345" s="61">
        <v>1479.08</v>
      </c>
      <c r="E345" s="61">
        <v>1479.08</v>
      </c>
    </row>
    <row r="346" spans="2:5" ht="29">
      <c r="B346" s="78" t="s">
        <v>1447</v>
      </c>
      <c r="C346" s="60" t="s">
        <v>1448</v>
      </c>
      <c r="D346" s="61">
        <v>2447.2800000000002</v>
      </c>
      <c r="E346" s="61">
        <v>2447.2800000000002</v>
      </c>
    </row>
    <row r="347" spans="2:5" ht="29">
      <c r="B347" s="78" t="s">
        <v>1449</v>
      </c>
      <c r="C347" s="60" t="s">
        <v>1450</v>
      </c>
      <c r="D347" s="61">
        <v>2303.08</v>
      </c>
      <c r="E347" s="61">
        <v>2303.08</v>
      </c>
    </row>
    <row r="348" spans="2:5" ht="29">
      <c r="B348" s="78" t="s">
        <v>1451</v>
      </c>
      <c r="C348" s="60" t="s">
        <v>1452</v>
      </c>
      <c r="D348" s="61">
        <v>2669</v>
      </c>
      <c r="E348" s="61">
        <v>2669</v>
      </c>
    </row>
    <row r="349" spans="2:5" ht="29">
      <c r="B349" s="78" t="s">
        <v>1453</v>
      </c>
      <c r="C349" s="60" t="s">
        <v>1454</v>
      </c>
      <c r="D349" s="61">
        <v>2326</v>
      </c>
      <c r="E349" s="61">
        <v>2326</v>
      </c>
    </row>
    <row r="350" spans="2:5" ht="29">
      <c r="B350" s="78" t="s">
        <v>1455</v>
      </c>
      <c r="C350" s="60" t="s">
        <v>1456</v>
      </c>
      <c r="D350" s="61">
        <v>3599</v>
      </c>
      <c r="E350" s="61">
        <v>3599</v>
      </c>
    </row>
    <row r="351" spans="2:5" ht="29">
      <c r="B351" s="78" t="s">
        <v>1457</v>
      </c>
      <c r="C351" s="60" t="s">
        <v>1458</v>
      </c>
      <c r="D351" s="61">
        <v>3275</v>
      </c>
      <c r="E351" s="61">
        <v>3275</v>
      </c>
    </row>
    <row r="352" spans="2:5" ht="43.5">
      <c r="B352" s="78" t="s">
        <v>1459</v>
      </c>
      <c r="C352" s="60" t="s">
        <v>1460</v>
      </c>
      <c r="D352" s="61">
        <v>2811.9</v>
      </c>
      <c r="E352" s="61">
        <v>2811.9</v>
      </c>
    </row>
    <row r="353" spans="2:5" ht="29">
      <c r="B353" s="78" t="s">
        <v>1461</v>
      </c>
      <c r="C353" s="60" t="s">
        <v>1462</v>
      </c>
      <c r="D353" s="61">
        <v>2521.44</v>
      </c>
      <c r="E353" s="61">
        <v>2521.44</v>
      </c>
    </row>
    <row r="354" spans="2:5" ht="43.5">
      <c r="B354" s="78" t="s">
        <v>1463</v>
      </c>
      <c r="C354" s="60" t="s">
        <v>1464</v>
      </c>
      <c r="D354" s="61">
        <v>2303.08</v>
      </c>
      <c r="E354" s="61">
        <v>2303.08</v>
      </c>
    </row>
    <row r="355" spans="2:5" ht="29">
      <c r="B355" s="78" t="s">
        <v>1465</v>
      </c>
      <c r="C355" s="60" t="s">
        <v>1466</v>
      </c>
      <c r="D355" s="61">
        <v>2014</v>
      </c>
      <c r="E355" s="61">
        <v>2014</v>
      </c>
    </row>
    <row r="356" spans="2:5" ht="43.5">
      <c r="B356" s="78" t="s">
        <v>1467</v>
      </c>
      <c r="C356" s="60" t="s">
        <v>1468</v>
      </c>
      <c r="D356" s="61">
        <v>3320.72</v>
      </c>
      <c r="E356" s="61">
        <v>3320.72</v>
      </c>
    </row>
    <row r="357" spans="2:5" ht="29">
      <c r="B357" s="78" t="s">
        <v>1469</v>
      </c>
      <c r="C357" s="60" t="s">
        <v>1470</v>
      </c>
      <c r="D357" s="61">
        <v>2809.84</v>
      </c>
      <c r="E357" s="61">
        <v>2809.84</v>
      </c>
    </row>
    <row r="358" spans="2:5" ht="29">
      <c r="B358" s="78" t="s">
        <v>1471</v>
      </c>
      <c r="C358" s="60" t="s">
        <v>1472</v>
      </c>
      <c r="D358" s="61">
        <v>2109.44</v>
      </c>
      <c r="E358" s="61">
        <v>2109.44</v>
      </c>
    </row>
    <row r="359" spans="2:5" ht="29">
      <c r="B359" s="78" t="s">
        <v>1473</v>
      </c>
      <c r="C359" s="60" t="s">
        <v>1474</v>
      </c>
      <c r="D359" s="61">
        <v>1810.74</v>
      </c>
      <c r="E359" s="61">
        <v>1810.74</v>
      </c>
    </row>
    <row r="360" spans="2:5" ht="29">
      <c r="B360" s="78" t="s">
        <v>1475</v>
      </c>
      <c r="C360" s="60" t="s">
        <v>1476</v>
      </c>
      <c r="D360" s="61">
        <v>2480</v>
      </c>
      <c r="E360" s="61">
        <v>2480</v>
      </c>
    </row>
    <row r="361" spans="2:5" ht="29">
      <c r="B361" s="78" t="s">
        <v>1477</v>
      </c>
      <c r="C361" s="60" t="s">
        <v>1478</v>
      </c>
      <c r="D361" s="61">
        <v>3661</v>
      </c>
      <c r="E361" s="61">
        <v>3661</v>
      </c>
    </row>
    <row r="362" spans="2:5" ht="43.5">
      <c r="B362" s="78" t="s">
        <v>1479</v>
      </c>
      <c r="C362" s="60" t="s">
        <v>1480</v>
      </c>
      <c r="D362" s="61">
        <v>2358.6999999999998</v>
      </c>
      <c r="E362" s="61">
        <v>2358.6999999999998</v>
      </c>
    </row>
    <row r="363" spans="2:5" ht="29">
      <c r="B363" s="78" t="s">
        <v>1481</v>
      </c>
      <c r="C363" s="60" t="s">
        <v>1482</v>
      </c>
      <c r="D363" s="61">
        <v>2975</v>
      </c>
      <c r="E363" s="61">
        <v>2975</v>
      </c>
    </row>
    <row r="364" spans="2:5" ht="29">
      <c r="B364" s="78" t="s">
        <v>1483</v>
      </c>
      <c r="C364" s="60" t="s">
        <v>1484</v>
      </c>
      <c r="D364" s="61">
        <v>2900</v>
      </c>
      <c r="E364" s="61">
        <v>2900</v>
      </c>
    </row>
    <row r="365" spans="2:5" ht="29">
      <c r="B365" s="78" t="s">
        <v>1485</v>
      </c>
      <c r="C365" s="60" t="s">
        <v>1486</v>
      </c>
      <c r="D365" s="61">
        <v>2215</v>
      </c>
      <c r="E365" s="61">
        <v>2215</v>
      </c>
    </row>
    <row r="366" spans="2:5" ht="29">
      <c r="B366" s="78" t="s">
        <v>1487</v>
      </c>
      <c r="C366" s="60" t="s">
        <v>1488</v>
      </c>
      <c r="D366" s="61">
        <v>2064.12</v>
      </c>
      <c r="E366" s="61">
        <v>2064.12</v>
      </c>
    </row>
    <row r="367" spans="2:5" ht="43.5">
      <c r="B367" s="78" t="s">
        <v>1489</v>
      </c>
      <c r="C367" s="60" t="s">
        <v>1490</v>
      </c>
      <c r="D367" s="61">
        <v>2657.4</v>
      </c>
      <c r="E367" s="61">
        <v>2657.4</v>
      </c>
    </row>
    <row r="368" spans="2:5" ht="29">
      <c r="B368" s="78" t="s">
        <v>1491</v>
      </c>
      <c r="C368" s="60" t="s">
        <v>1492</v>
      </c>
      <c r="D368" s="61">
        <v>3910</v>
      </c>
      <c r="E368" s="61">
        <v>3910</v>
      </c>
    </row>
    <row r="369" spans="2:5" ht="29">
      <c r="B369" s="78" t="s">
        <v>1493</v>
      </c>
      <c r="C369" s="60" t="s">
        <v>1494</v>
      </c>
      <c r="D369" s="61">
        <v>3224.0520000000001</v>
      </c>
      <c r="E369" s="61">
        <v>3224.05</v>
      </c>
    </row>
    <row r="370" spans="2:5" ht="29">
      <c r="B370" s="78" t="s">
        <v>1495</v>
      </c>
      <c r="C370" s="60" t="s">
        <v>1496</v>
      </c>
      <c r="D370" s="61">
        <v>6700</v>
      </c>
      <c r="E370" s="61">
        <v>6700</v>
      </c>
    </row>
    <row r="371" spans="2:5" ht="29">
      <c r="B371" s="78" t="s">
        <v>1497</v>
      </c>
      <c r="C371" s="60" t="s">
        <v>1498</v>
      </c>
      <c r="D371" s="61">
        <v>5929.2862999999998</v>
      </c>
      <c r="E371" s="61">
        <v>5929.28</v>
      </c>
    </row>
    <row r="372" spans="2:5" ht="43.5">
      <c r="B372" s="78" t="s">
        <v>1499</v>
      </c>
      <c r="C372" s="60" t="s">
        <v>1500</v>
      </c>
      <c r="D372" s="61">
        <v>2811.9</v>
      </c>
      <c r="E372" s="61">
        <v>2811.9</v>
      </c>
    </row>
    <row r="373" spans="2:5" ht="29">
      <c r="B373" s="78" t="s">
        <v>1501</v>
      </c>
      <c r="C373" s="60" t="s">
        <v>1502</v>
      </c>
      <c r="D373" s="61">
        <v>2272.1799999999998</v>
      </c>
      <c r="E373" s="61">
        <v>2272.1799999999998</v>
      </c>
    </row>
    <row r="374" spans="2:5" ht="43.5">
      <c r="B374" s="78" t="s">
        <v>1503</v>
      </c>
      <c r="C374" s="60" t="s">
        <v>1504</v>
      </c>
      <c r="D374" s="61">
        <v>2663.58</v>
      </c>
      <c r="E374" s="61">
        <v>2663.58</v>
      </c>
    </row>
    <row r="375" spans="2:5" ht="29">
      <c r="B375" s="78" t="s">
        <v>1505</v>
      </c>
      <c r="C375" s="60" t="s">
        <v>1506</v>
      </c>
      <c r="D375" s="61">
        <v>2123.86</v>
      </c>
      <c r="E375" s="61">
        <v>2123.86</v>
      </c>
    </row>
    <row r="376" spans="2:5" ht="43.5">
      <c r="B376" s="78" t="s">
        <v>1507</v>
      </c>
      <c r="C376" s="60" t="s">
        <v>1508</v>
      </c>
      <c r="D376" s="61">
        <v>3050.86</v>
      </c>
      <c r="E376" s="61">
        <v>3050.86</v>
      </c>
    </row>
    <row r="377" spans="2:5" ht="29">
      <c r="B377" s="78" t="s">
        <v>1509</v>
      </c>
      <c r="C377" s="60" t="s">
        <v>1510</v>
      </c>
      <c r="D377" s="61">
        <v>2513.1999999999998</v>
      </c>
      <c r="E377" s="61">
        <v>2513.1999999999998</v>
      </c>
    </row>
    <row r="378" spans="2:5" ht="43.5">
      <c r="B378" s="78" t="s">
        <v>1511</v>
      </c>
      <c r="C378" s="60" t="s">
        <v>1512</v>
      </c>
      <c r="D378" s="61">
        <v>2770.7</v>
      </c>
      <c r="E378" s="61">
        <v>2770.7</v>
      </c>
    </row>
    <row r="379" spans="2:5" ht="29">
      <c r="B379" s="78" t="s">
        <v>1513</v>
      </c>
      <c r="C379" s="60" t="s">
        <v>1514</v>
      </c>
      <c r="D379" s="61">
        <v>2377.2399999999998</v>
      </c>
      <c r="E379" s="61">
        <v>2377.2399999999998</v>
      </c>
    </row>
    <row r="380" spans="2:5" ht="43.5">
      <c r="B380" s="78" t="s">
        <v>1515</v>
      </c>
      <c r="C380" s="60" t="s">
        <v>1516</v>
      </c>
      <c r="D380" s="61">
        <v>3145.62</v>
      </c>
      <c r="E380" s="61">
        <v>3145.62</v>
      </c>
    </row>
    <row r="381" spans="2:5" ht="29">
      <c r="B381" s="78" t="s">
        <v>1517</v>
      </c>
      <c r="C381" s="60" t="s">
        <v>1518</v>
      </c>
      <c r="D381" s="61">
        <v>2758.34</v>
      </c>
      <c r="E381" s="61">
        <v>2758.34</v>
      </c>
    </row>
    <row r="382" spans="2:5" ht="29">
      <c r="B382" s="78" t="s">
        <v>1519</v>
      </c>
      <c r="C382" s="60" t="s">
        <v>1520</v>
      </c>
      <c r="D382" s="61">
        <v>4845</v>
      </c>
      <c r="E382" s="61">
        <v>4845</v>
      </c>
    </row>
    <row r="383" spans="2:5" ht="29">
      <c r="B383" s="78" t="s">
        <v>1521</v>
      </c>
      <c r="C383" s="60" t="s">
        <v>1522</v>
      </c>
      <c r="D383" s="61">
        <v>3774</v>
      </c>
      <c r="E383" s="61">
        <v>3774</v>
      </c>
    </row>
    <row r="384" spans="2:5" ht="29">
      <c r="B384" s="78" t="s">
        <v>1523</v>
      </c>
      <c r="C384" s="60" t="s">
        <v>1524</v>
      </c>
      <c r="D384" s="61">
        <v>3996</v>
      </c>
      <c r="E384" s="61">
        <v>3996</v>
      </c>
    </row>
    <row r="385" spans="2:5" ht="29">
      <c r="B385" s="78" t="s">
        <v>1525</v>
      </c>
      <c r="C385" s="60" t="s">
        <v>1526</v>
      </c>
      <c r="D385" s="61">
        <v>2932</v>
      </c>
      <c r="E385" s="61">
        <v>2932</v>
      </c>
    </row>
    <row r="386" spans="2:5" ht="43.5">
      <c r="B386" s="78" t="s">
        <v>1527</v>
      </c>
      <c r="C386" s="60" t="s">
        <v>1528</v>
      </c>
      <c r="D386" s="61">
        <v>3524.66</v>
      </c>
      <c r="E386" s="61">
        <v>3524.66</v>
      </c>
    </row>
    <row r="387" spans="2:5" ht="29">
      <c r="B387" s="78" t="s">
        <v>1529</v>
      </c>
      <c r="C387" s="60" t="s">
        <v>1530</v>
      </c>
      <c r="D387" s="61">
        <v>2758.34</v>
      </c>
      <c r="E387" s="61">
        <v>2758.34</v>
      </c>
    </row>
    <row r="388" spans="2:5" ht="29">
      <c r="B388" s="78" t="s">
        <v>1531</v>
      </c>
      <c r="C388" s="60" t="s">
        <v>1532</v>
      </c>
      <c r="D388" s="61">
        <v>4845</v>
      </c>
      <c r="E388" s="61">
        <v>4845</v>
      </c>
    </row>
    <row r="389" spans="2:5" ht="29">
      <c r="B389" s="78" t="s">
        <v>1533</v>
      </c>
      <c r="C389" s="60" t="s">
        <v>1534</v>
      </c>
      <c r="D389" s="61">
        <v>3774</v>
      </c>
      <c r="E389" s="61">
        <v>3774</v>
      </c>
    </row>
    <row r="390" spans="2:5" ht="43.5">
      <c r="B390" s="78" t="s">
        <v>1535</v>
      </c>
      <c r="C390" s="60" t="s">
        <v>1536</v>
      </c>
      <c r="D390" s="61">
        <v>3996</v>
      </c>
      <c r="E390" s="61">
        <v>3996</v>
      </c>
    </row>
    <row r="391" spans="2:5" ht="29">
      <c r="B391" s="78" t="s">
        <v>1537</v>
      </c>
      <c r="C391" s="60" t="s">
        <v>1538</v>
      </c>
      <c r="D391" s="61">
        <v>2932</v>
      </c>
      <c r="E391" s="61">
        <v>2932</v>
      </c>
    </row>
    <row r="392" spans="2:5" ht="43.5">
      <c r="B392" s="78" t="s">
        <v>1539</v>
      </c>
      <c r="C392" s="60" t="s">
        <v>1540</v>
      </c>
      <c r="D392" s="61">
        <v>3524.66</v>
      </c>
      <c r="E392" s="61">
        <v>3524.66</v>
      </c>
    </row>
    <row r="393" spans="2:5" ht="29">
      <c r="B393" s="78" t="s">
        <v>1541</v>
      </c>
      <c r="C393" s="60" t="s">
        <v>1542</v>
      </c>
      <c r="D393" s="61">
        <v>3135.32</v>
      </c>
      <c r="E393" s="61">
        <v>3135.32</v>
      </c>
    </row>
    <row r="394" spans="2:5" ht="43.5">
      <c r="B394" s="78" t="s">
        <v>1543</v>
      </c>
      <c r="C394" s="60" t="s">
        <v>1544</v>
      </c>
      <c r="D394" s="61">
        <v>5558</v>
      </c>
      <c r="E394" s="61">
        <v>5558</v>
      </c>
    </row>
    <row r="395" spans="2:5" ht="29">
      <c r="B395" s="78" t="s">
        <v>1545</v>
      </c>
      <c r="C395" s="60" t="s">
        <v>1546</v>
      </c>
      <c r="D395" s="61">
        <v>4487.88</v>
      </c>
      <c r="E395" s="61">
        <v>4487.88</v>
      </c>
    </row>
    <row r="396" spans="2:5">
      <c r="B396" s="78" t="s">
        <v>1547</v>
      </c>
      <c r="C396" s="60" t="s">
        <v>1548</v>
      </c>
      <c r="D396" s="61">
        <v>65</v>
      </c>
      <c r="E396" s="61">
        <v>78</v>
      </c>
    </row>
    <row r="397" spans="2:5">
      <c r="B397" s="78" t="s">
        <v>1549</v>
      </c>
      <c r="C397" s="60" t="s">
        <v>1550</v>
      </c>
      <c r="D397" s="61">
        <v>0</v>
      </c>
      <c r="E397" s="61">
        <v>0</v>
      </c>
    </row>
    <row r="398" spans="2:5">
      <c r="B398" s="78" t="s">
        <v>1551</v>
      </c>
      <c r="C398" s="60" t="s">
        <v>1552</v>
      </c>
      <c r="D398" s="61">
        <v>70</v>
      </c>
      <c r="E398" s="61">
        <v>84</v>
      </c>
    </row>
    <row r="399" spans="2:5">
      <c r="B399" s="78" t="s">
        <v>1553</v>
      </c>
      <c r="C399" s="60" t="s">
        <v>1554</v>
      </c>
      <c r="D399" s="61">
        <v>90</v>
      </c>
      <c r="E399" s="61">
        <v>108</v>
      </c>
    </row>
    <row r="400" spans="2:5">
      <c r="B400" s="78" t="s">
        <v>1555</v>
      </c>
      <c r="C400" s="60" t="s">
        <v>1556</v>
      </c>
      <c r="D400" s="61">
        <v>240</v>
      </c>
      <c r="E400" s="61">
        <v>288</v>
      </c>
    </row>
    <row r="401" spans="2:5">
      <c r="B401" s="78" t="s">
        <v>1557</v>
      </c>
      <c r="C401" s="60" t="s">
        <v>1558</v>
      </c>
      <c r="D401" s="61">
        <v>117</v>
      </c>
      <c r="E401" s="61">
        <v>140.4</v>
      </c>
    </row>
    <row r="402" spans="2:5">
      <c r="B402" s="78" t="s">
        <v>1559</v>
      </c>
      <c r="C402" s="60" t="s">
        <v>1560</v>
      </c>
      <c r="D402" s="61">
        <v>215</v>
      </c>
      <c r="E402" s="61">
        <v>258</v>
      </c>
    </row>
    <row r="403" spans="2:5">
      <c r="B403" s="78" t="s">
        <v>1561</v>
      </c>
      <c r="C403" s="60" t="s">
        <v>1562</v>
      </c>
      <c r="D403" s="61">
        <v>1169</v>
      </c>
      <c r="E403" s="61">
        <v>1402.8</v>
      </c>
    </row>
    <row r="404" spans="2:5">
      <c r="B404" s="78" t="s">
        <v>1563</v>
      </c>
      <c r="C404" s="60" t="s">
        <v>1564</v>
      </c>
      <c r="D404" s="61">
        <v>2314</v>
      </c>
      <c r="E404" s="61">
        <v>2776.8</v>
      </c>
    </row>
    <row r="405" spans="2:5">
      <c r="B405" s="78" t="s">
        <v>1565</v>
      </c>
      <c r="C405" s="60" t="s">
        <v>1566</v>
      </c>
      <c r="D405" s="61">
        <v>3206</v>
      </c>
      <c r="E405" s="61">
        <v>3847.2</v>
      </c>
    </row>
    <row r="406" spans="2:5">
      <c r="B406" s="78" t="s">
        <v>1567</v>
      </c>
      <c r="C406" s="60" t="s">
        <v>1568</v>
      </c>
      <c r="D406" s="61">
        <v>104</v>
      </c>
      <c r="E406" s="61">
        <v>124.8</v>
      </c>
    </row>
    <row r="407" spans="2:5">
      <c r="B407" s="78" t="s">
        <v>1569</v>
      </c>
      <c r="C407" s="60" t="s">
        <v>1570</v>
      </c>
      <c r="D407" s="61">
        <v>100</v>
      </c>
      <c r="E407" s="61">
        <v>120</v>
      </c>
    </row>
    <row r="408" spans="2:5">
      <c r="B408" s="78" t="s">
        <v>1571</v>
      </c>
      <c r="C408" s="60" t="s">
        <v>1572</v>
      </c>
      <c r="D408" s="61">
        <v>46</v>
      </c>
      <c r="E408" s="61">
        <v>55.2</v>
      </c>
    </row>
    <row r="409" spans="2:5">
      <c r="B409" s="78" t="s">
        <v>1573</v>
      </c>
      <c r="C409" s="60" t="s">
        <v>1574</v>
      </c>
      <c r="D409" s="61">
        <v>100</v>
      </c>
      <c r="E409" s="61">
        <v>120</v>
      </c>
    </row>
    <row r="410" spans="2:5">
      <c r="B410" s="78" t="s">
        <v>1575</v>
      </c>
      <c r="C410" s="60" t="s">
        <v>1576</v>
      </c>
      <c r="D410" s="61">
        <v>88</v>
      </c>
      <c r="E410" s="61">
        <v>105.6</v>
      </c>
    </row>
    <row r="411" spans="2:5">
      <c r="B411" s="78" t="s">
        <v>1577</v>
      </c>
      <c r="C411" s="60" t="s">
        <v>1578</v>
      </c>
      <c r="D411" s="61">
        <v>20</v>
      </c>
      <c r="E411" s="61">
        <v>24</v>
      </c>
    </row>
    <row r="412" spans="2:5">
      <c r="B412" s="78" t="s">
        <v>1579</v>
      </c>
      <c r="C412" s="60" t="s">
        <v>1580</v>
      </c>
      <c r="D412" s="61">
        <v>44</v>
      </c>
      <c r="E412" s="61">
        <v>52.8</v>
      </c>
    </row>
    <row r="413" spans="2:5">
      <c r="B413" s="78" t="s">
        <v>1581</v>
      </c>
      <c r="C413" s="60" t="s">
        <v>1582</v>
      </c>
      <c r="D413" s="61">
        <v>50</v>
      </c>
      <c r="E413" s="61">
        <v>60</v>
      </c>
    </row>
    <row r="414" spans="2:5">
      <c r="B414" s="78" t="s">
        <v>1583</v>
      </c>
      <c r="C414" s="60" t="s">
        <v>1584</v>
      </c>
      <c r="D414" s="61">
        <v>78</v>
      </c>
      <c r="E414" s="61">
        <v>93.6</v>
      </c>
    </row>
    <row r="415" spans="2:5">
      <c r="B415" s="78" t="s">
        <v>1585</v>
      </c>
      <c r="C415" s="60" t="s">
        <v>1586</v>
      </c>
      <c r="D415" s="61">
        <v>56.25</v>
      </c>
      <c r="E415" s="61">
        <v>67.5</v>
      </c>
    </row>
    <row r="416" spans="2:5">
      <c r="B416" s="78" t="s">
        <v>1587</v>
      </c>
      <c r="C416" s="60" t="s">
        <v>1588</v>
      </c>
      <c r="D416" s="61">
        <v>82</v>
      </c>
      <c r="E416" s="61">
        <v>98.4</v>
      </c>
    </row>
    <row r="417" spans="2:5">
      <c r="B417" s="78" t="s">
        <v>1589</v>
      </c>
      <c r="C417" s="60" t="s">
        <v>1590</v>
      </c>
      <c r="D417" s="61">
        <v>98</v>
      </c>
      <c r="E417" s="61">
        <v>117.6</v>
      </c>
    </row>
    <row r="418" spans="2:5">
      <c r="B418" s="78" t="s">
        <v>1591</v>
      </c>
      <c r="C418" s="60" t="s">
        <v>1592</v>
      </c>
      <c r="D418" s="61">
        <v>175</v>
      </c>
      <c r="E418" s="61">
        <v>210</v>
      </c>
    </row>
    <row r="419" spans="2:5">
      <c r="B419" s="78" t="s">
        <v>1593</v>
      </c>
      <c r="C419" s="60" t="s">
        <v>1594</v>
      </c>
      <c r="D419" s="61">
        <v>223</v>
      </c>
      <c r="E419" s="61">
        <v>267.60000000000002</v>
      </c>
    </row>
    <row r="420" spans="2:5">
      <c r="B420" s="78" t="s">
        <v>1595</v>
      </c>
      <c r="C420" s="60" t="s">
        <v>1596</v>
      </c>
      <c r="D420" s="61">
        <v>199</v>
      </c>
      <c r="E420" s="61">
        <v>238.8</v>
      </c>
    </row>
    <row r="421" spans="2:5">
      <c r="B421" s="78" t="s">
        <v>1597</v>
      </c>
      <c r="C421" s="60" t="s">
        <v>1598</v>
      </c>
      <c r="D421" s="61">
        <v>72</v>
      </c>
      <c r="E421" s="61">
        <v>86.4</v>
      </c>
    </row>
    <row r="422" spans="2:5">
      <c r="B422" s="78" t="s">
        <v>1599</v>
      </c>
      <c r="C422" s="60" t="s">
        <v>1600</v>
      </c>
      <c r="D422" s="61">
        <v>94</v>
      </c>
      <c r="E422" s="61">
        <v>112.8</v>
      </c>
    </row>
    <row r="423" spans="2:5">
      <c r="B423" s="78" t="s">
        <v>1601</v>
      </c>
      <c r="C423" s="60" t="s">
        <v>1602</v>
      </c>
      <c r="D423" s="61">
        <v>46.35</v>
      </c>
      <c r="E423" s="61">
        <v>55.62</v>
      </c>
    </row>
    <row r="424" spans="2:5">
      <c r="B424" s="78" t="s">
        <v>1603</v>
      </c>
      <c r="C424" s="60" t="s">
        <v>1604</v>
      </c>
      <c r="D424" s="61">
        <v>25.75</v>
      </c>
      <c r="E424" s="61">
        <v>30.9</v>
      </c>
    </row>
    <row r="425" spans="2:5">
      <c r="B425" s="78" t="s">
        <v>1605</v>
      </c>
      <c r="C425" s="60" t="s">
        <v>1606</v>
      </c>
      <c r="D425" s="61">
        <v>139</v>
      </c>
      <c r="E425" s="61">
        <v>166.8</v>
      </c>
    </row>
    <row r="426" spans="2:5">
      <c r="B426" s="78" t="s">
        <v>1607</v>
      </c>
      <c r="C426" s="60" t="s">
        <v>1608</v>
      </c>
      <c r="D426" s="61">
        <v>278.10000000000002</v>
      </c>
      <c r="E426" s="61">
        <v>333.72</v>
      </c>
    </row>
    <row r="427" spans="2:5">
      <c r="B427" s="78" t="s">
        <v>1609</v>
      </c>
      <c r="C427" s="60" t="s">
        <v>1610</v>
      </c>
      <c r="D427" s="61">
        <v>417</v>
      </c>
      <c r="E427" s="61">
        <v>500.4</v>
      </c>
    </row>
    <row r="428" spans="2:5">
      <c r="B428" s="78" t="s">
        <v>1611</v>
      </c>
      <c r="C428" s="60" t="s">
        <v>1612</v>
      </c>
      <c r="D428" s="61">
        <v>371</v>
      </c>
      <c r="E428" s="61">
        <v>445.2</v>
      </c>
    </row>
    <row r="429" spans="2:5">
      <c r="B429" s="78" t="s">
        <v>1613</v>
      </c>
      <c r="C429" s="60" t="s">
        <v>1614</v>
      </c>
      <c r="D429" s="61">
        <v>556.6</v>
      </c>
      <c r="E429" s="61">
        <v>667.92</v>
      </c>
    </row>
    <row r="430" spans="2:5">
      <c r="B430" s="78" t="s">
        <v>1615</v>
      </c>
      <c r="C430" s="60" t="s">
        <v>1616</v>
      </c>
      <c r="D430" s="61">
        <v>742</v>
      </c>
      <c r="E430" s="61">
        <v>890.4</v>
      </c>
    </row>
    <row r="431" spans="2:5">
      <c r="B431" s="78" t="s">
        <v>1617</v>
      </c>
      <c r="C431" s="60" t="s">
        <v>1618</v>
      </c>
      <c r="D431" s="61">
        <v>232</v>
      </c>
      <c r="E431" s="61">
        <v>278.39999999999998</v>
      </c>
    </row>
    <row r="432" spans="2:5">
      <c r="B432" s="78" t="s">
        <v>1619</v>
      </c>
      <c r="C432" s="60" t="s">
        <v>1620</v>
      </c>
      <c r="D432" s="61">
        <v>464</v>
      </c>
      <c r="E432" s="61">
        <v>556.79999999999995</v>
      </c>
    </row>
    <row r="433" spans="2:5">
      <c r="B433" s="78" t="s">
        <v>1621</v>
      </c>
      <c r="C433" s="60" t="s">
        <v>1622</v>
      </c>
      <c r="D433" s="61">
        <v>695</v>
      </c>
      <c r="E433" s="61">
        <v>834</v>
      </c>
    </row>
    <row r="434" spans="2:5">
      <c r="B434" s="78" t="s">
        <v>1623</v>
      </c>
      <c r="C434" s="60" t="s">
        <v>1624</v>
      </c>
      <c r="D434" s="61">
        <v>927</v>
      </c>
      <c r="E434" s="61">
        <v>1112.4000000000001</v>
      </c>
    </row>
    <row r="435" spans="2:5">
      <c r="B435" s="78" t="s">
        <v>1625</v>
      </c>
      <c r="C435" s="60" t="s">
        <v>1626</v>
      </c>
      <c r="D435" s="61">
        <v>1159</v>
      </c>
      <c r="E435" s="61">
        <v>1390.8</v>
      </c>
    </row>
    <row r="436" spans="2:5">
      <c r="B436" s="78" t="s">
        <v>1627</v>
      </c>
      <c r="C436" s="60" t="s">
        <v>1628</v>
      </c>
      <c r="D436" s="61">
        <v>556</v>
      </c>
      <c r="E436" s="61">
        <v>667.2</v>
      </c>
    </row>
    <row r="437" spans="2:5">
      <c r="B437" s="78" t="s">
        <v>1629</v>
      </c>
      <c r="C437" s="60" t="s">
        <v>1630</v>
      </c>
      <c r="D437" s="61">
        <v>834</v>
      </c>
      <c r="E437" s="61">
        <v>1000.8</v>
      </c>
    </row>
    <row r="438" spans="2:5">
      <c r="B438" s="78" t="s">
        <v>1631</v>
      </c>
      <c r="C438" s="60" t="s">
        <v>1632</v>
      </c>
      <c r="D438" s="61">
        <v>1120</v>
      </c>
      <c r="E438" s="61">
        <v>1344</v>
      </c>
    </row>
    <row r="439" spans="2:5">
      <c r="B439" s="78" t="s">
        <v>1633</v>
      </c>
      <c r="C439" s="60" t="s">
        <v>1634</v>
      </c>
      <c r="D439" s="61">
        <v>1390</v>
      </c>
      <c r="E439" s="61">
        <v>1668</v>
      </c>
    </row>
    <row r="440" spans="2:5">
      <c r="B440" s="78" t="s">
        <v>1635</v>
      </c>
      <c r="C440" s="60" t="s">
        <v>1636</v>
      </c>
      <c r="D440" s="61">
        <v>50.99</v>
      </c>
      <c r="E440" s="61">
        <v>61.188000000000002</v>
      </c>
    </row>
    <row r="441" spans="2:5">
      <c r="B441" s="78" t="s">
        <v>1637</v>
      </c>
      <c r="C441" s="60" t="s">
        <v>1638</v>
      </c>
      <c r="D441" s="61">
        <v>77.5</v>
      </c>
      <c r="E441" s="61">
        <v>93</v>
      </c>
    </row>
    <row r="442" spans="2:5">
      <c r="B442" s="78" t="s">
        <v>1639</v>
      </c>
      <c r="C442" s="60" t="s">
        <v>1640</v>
      </c>
      <c r="D442" s="61">
        <v>155</v>
      </c>
      <c r="E442" s="61">
        <v>186</v>
      </c>
    </row>
    <row r="443" spans="2:5">
      <c r="B443" s="78" t="s">
        <v>1641</v>
      </c>
      <c r="C443" s="60" t="s">
        <v>1642</v>
      </c>
      <c r="D443" s="61">
        <v>232</v>
      </c>
      <c r="E443" s="61">
        <v>278.39999999999998</v>
      </c>
    </row>
    <row r="444" spans="2:5">
      <c r="B444" s="78" t="s">
        <v>1643</v>
      </c>
      <c r="C444" s="60" t="s">
        <v>1644</v>
      </c>
      <c r="D444" s="61">
        <v>206</v>
      </c>
      <c r="E444" s="61">
        <v>247.2</v>
      </c>
    </row>
    <row r="445" spans="2:5">
      <c r="B445" s="78" t="s">
        <v>1645</v>
      </c>
      <c r="C445" s="60" t="s">
        <v>1646</v>
      </c>
      <c r="D445" s="61">
        <v>335</v>
      </c>
      <c r="E445" s="61">
        <v>402</v>
      </c>
    </row>
    <row r="446" spans="2:5">
      <c r="B446" s="78" t="s">
        <v>1647</v>
      </c>
      <c r="C446" s="60" t="s">
        <v>1648</v>
      </c>
      <c r="D446" s="61">
        <v>412</v>
      </c>
      <c r="E446" s="61">
        <v>494.4</v>
      </c>
    </row>
    <row r="447" spans="2:5">
      <c r="B447" s="78" t="s">
        <v>1649</v>
      </c>
      <c r="C447" s="60" t="s">
        <v>1650</v>
      </c>
      <c r="D447" s="61">
        <v>129</v>
      </c>
      <c r="E447" s="61">
        <v>154.80000000000001</v>
      </c>
    </row>
    <row r="448" spans="2:5">
      <c r="B448" s="78" t="s">
        <v>1651</v>
      </c>
      <c r="C448" s="60" t="s">
        <v>1652</v>
      </c>
      <c r="D448" s="61">
        <v>258</v>
      </c>
      <c r="E448" s="61">
        <v>309.60000000000002</v>
      </c>
    </row>
    <row r="449" spans="2:5">
      <c r="B449" s="78" t="s">
        <v>1653</v>
      </c>
      <c r="C449" s="60" t="s">
        <v>1654</v>
      </c>
      <c r="D449" s="61">
        <v>386</v>
      </c>
      <c r="E449" s="61">
        <v>463.2</v>
      </c>
    </row>
    <row r="450" spans="2:5">
      <c r="B450" s="78" t="s">
        <v>1655</v>
      </c>
      <c r="C450" s="60" t="s">
        <v>1656</v>
      </c>
      <c r="D450" s="61">
        <v>515</v>
      </c>
      <c r="E450" s="61">
        <v>618</v>
      </c>
    </row>
    <row r="451" spans="2:5">
      <c r="B451" s="78" t="s">
        <v>1657</v>
      </c>
      <c r="C451" s="60" t="s">
        <v>1658</v>
      </c>
      <c r="D451" s="61">
        <v>644</v>
      </c>
      <c r="E451" s="61">
        <v>772.8</v>
      </c>
    </row>
    <row r="452" spans="2:5">
      <c r="B452" s="78" t="s">
        <v>1659</v>
      </c>
      <c r="C452" s="60" t="s">
        <v>1660</v>
      </c>
      <c r="D452" s="61">
        <v>309</v>
      </c>
      <c r="E452" s="61">
        <v>370.8</v>
      </c>
    </row>
    <row r="453" spans="2:5">
      <c r="B453" s="78" t="s">
        <v>1661</v>
      </c>
      <c r="C453" s="60" t="s">
        <v>1662</v>
      </c>
      <c r="D453" s="61">
        <v>450</v>
      </c>
      <c r="E453" s="61">
        <v>540</v>
      </c>
    </row>
    <row r="454" spans="2:5">
      <c r="B454" s="78" t="s">
        <v>1663</v>
      </c>
      <c r="C454" s="60" t="s">
        <v>1664</v>
      </c>
      <c r="D454" s="61">
        <v>630</v>
      </c>
      <c r="E454" s="61">
        <v>756</v>
      </c>
    </row>
    <row r="455" spans="2:5">
      <c r="B455" s="78" t="s">
        <v>1665</v>
      </c>
      <c r="C455" s="60" t="s">
        <v>1666</v>
      </c>
      <c r="D455" s="61">
        <v>773</v>
      </c>
      <c r="E455" s="61">
        <v>927.6</v>
      </c>
    </row>
    <row r="456" spans="2:5">
      <c r="B456" s="78" t="s">
        <v>1667</v>
      </c>
      <c r="C456" s="60" t="s">
        <v>1668</v>
      </c>
      <c r="D456" s="61">
        <v>28.33</v>
      </c>
      <c r="E456" s="61">
        <v>33.996000000000002</v>
      </c>
    </row>
    <row r="457" spans="2:5" ht="29">
      <c r="B457" s="78" t="s">
        <v>1669</v>
      </c>
      <c r="C457" s="60" t="s">
        <v>1670</v>
      </c>
      <c r="D457" s="61">
        <v>3168</v>
      </c>
      <c r="E457" s="61">
        <v>3801.6</v>
      </c>
    </row>
    <row r="458" spans="2:5" ht="29">
      <c r="B458" s="78" t="s">
        <v>1671</v>
      </c>
      <c r="C458" s="60" t="s">
        <v>1672</v>
      </c>
      <c r="D458" s="61">
        <v>5054</v>
      </c>
      <c r="E458" s="61">
        <v>6064.8</v>
      </c>
    </row>
    <row r="459" spans="2:5" ht="29">
      <c r="B459" s="78" t="s">
        <v>1673</v>
      </c>
      <c r="C459" s="60" t="s">
        <v>1674</v>
      </c>
      <c r="D459" s="61">
        <v>8845</v>
      </c>
      <c r="E459" s="61">
        <v>10614</v>
      </c>
    </row>
    <row r="460" spans="2:5" ht="29">
      <c r="B460" s="78" t="s">
        <v>1675</v>
      </c>
      <c r="C460" s="60" t="s">
        <v>1676</v>
      </c>
      <c r="D460" s="61">
        <v>5537.1993000000002</v>
      </c>
      <c r="E460" s="61">
        <v>6644.4</v>
      </c>
    </row>
    <row r="461" spans="2:5" ht="29">
      <c r="B461" s="78" t="s">
        <v>1677</v>
      </c>
      <c r="C461" s="60" t="s">
        <v>1678</v>
      </c>
      <c r="D461" s="61">
        <v>7427.2004999999999</v>
      </c>
      <c r="E461" s="61">
        <v>8912.4</v>
      </c>
    </row>
    <row r="462" spans="2:5" ht="29">
      <c r="B462" s="78" t="s">
        <v>1679</v>
      </c>
      <c r="C462" s="60" t="s">
        <v>1680</v>
      </c>
      <c r="D462" s="61">
        <v>13068</v>
      </c>
      <c r="E462" s="61">
        <v>15681.6</v>
      </c>
    </row>
    <row r="463" spans="2:5" ht="29">
      <c r="B463" s="78" t="s">
        <v>1681</v>
      </c>
      <c r="C463" s="60" t="s">
        <v>1682</v>
      </c>
      <c r="D463" s="61">
        <v>3724.5864999999999</v>
      </c>
      <c r="E463" s="61">
        <v>4470</v>
      </c>
    </row>
    <row r="464" spans="2:5" ht="29">
      <c r="B464" s="78" t="s">
        <v>1683</v>
      </c>
      <c r="C464" s="60" t="s">
        <v>1684</v>
      </c>
      <c r="D464" s="61">
        <v>5703.1027000000004</v>
      </c>
      <c r="E464" s="61">
        <v>6843.6</v>
      </c>
    </row>
    <row r="465" spans="2:5" ht="29">
      <c r="B465" s="78" t="s">
        <v>1685</v>
      </c>
      <c r="C465" s="60" t="s">
        <v>1686</v>
      </c>
      <c r="D465" s="61">
        <v>9999</v>
      </c>
      <c r="E465" s="61">
        <v>11998.8</v>
      </c>
    </row>
    <row r="466" spans="2:5">
      <c r="B466" s="78" t="s">
        <v>1687</v>
      </c>
      <c r="C466" s="60" t="s">
        <v>1688</v>
      </c>
      <c r="D466" s="61">
        <v>208</v>
      </c>
      <c r="E466" s="61">
        <v>249.6</v>
      </c>
    </row>
    <row r="467" spans="2:5">
      <c r="B467" s="78" t="s">
        <v>1689</v>
      </c>
      <c r="C467" s="60" t="s">
        <v>1690</v>
      </c>
      <c r="D467" s="61">
        <v>78</v>
      </c>
      <c r="E467" s="61">
        <v>93.6</v>
      </c>
    </row>
    <row r="468" spans="2:5">
      <c r="B468" s="78" t="s">
        <v>1691</v>
      </c>
      <c r="C468" s="60" t="s">
        <v>1692</v>
      </c>
      <c r="D468" s="61">
        <v>156</v>
      </c>
      <c r="E468" s="61">
        <v>187.2</v>
      </c>
    </row>
    <row r="469" spans="2:5">
      <c r="B469" s="78" t="s">
        <v>1693</v>
      </c>
      <c r="C469" s="60" t="s">
        <v>1694</v>
      </c>
      <c r="D469" s="61">
        <v>220</v>
      </c>
      <c r="E469" s="61">
        <v>264</v>
      </c>
    </row>
    <row r="470" spans="2:5">
      <c r="B470" s="78" t="s">
        <v>1695</v>
      </c>
      <c r="C470" s="60" t="s">
        <v>1696</v>
      </c>
      <c r="D470" s="61">
        <v>230</v>
      </c>
      <c r="E470" s="61">
        <v>276</v>
      </c>
    </row>
    <row r="471" spans="2:5">
      <c r="B471" s="78" t="s">
        <v>1697</v>
      </c>
      <c r="C471" s="60" t="s">
        <v>1698</v>
      </c>
      <c r="D471" s="61">
        <v>90</v>
      </c>
      <c r="E471" s="61">
        <v>90</v>
      </c>
    </row>
    <row r="472" spans="2:5">
      <c r="B472" s="78" t="s">
        <v>1699</v>
      </c>
      <c r="C472" s="60" t="s">
        <v>1700</v>
      </c>
      <c r="D472" s="61">
        <v>65</v>
      </c>
      <c r="E472" s="61">
        <v>65</v>
      </c>
    </row>
    <row r="473" spans="2:5">
      <c r="B473" s="78" t="s">
        <v>1701</v>
      </c>
      <c r="C473" s="60" t="s">
        <v>1702</v>
      </c>
      <c r="D473" s="61">
        <v>338</v>
      </c>
      <c r="E473" s="61">
        <v>338</v>
      </c>
    </row>
    <row r="474" spans="2:5">
      <c r="B474" s="78" t="s">
        <v>1703</v>
      </c>
      <c r="C474" s="60" t="s">
        <v>1704</v>
      </c>
      <c r="D474" s="61">
        <v>356</v>
      </c>
      <c r="E474" s="61">
        <v>356</v>
      </c>
    </row>
    <row r="475" spans="2:5">
      <c r="B475" s="78" t="s">
        <v>1705</v>
      </c>
      <c r="C475" s="60" t="s">
        <v>1706</v>
      </c>
      <c r="D475" s="61">
        <v>394</v>
      </c>
      <c r="E475" s="61">
        <v>394</v>
      </c>
    </row>
    <row r="476" spans="2:5">
      <c r="B476" s="78" t="s">
        <v>1707</v>
      </c>
      <c r="C476" s="60" t="s">
        <v>1708</v>
      </c>
      <c r="D476" s="61">
        <v>0</v>
      </c>
      <c r="E476" s="61">
        <v>0</v>
      </c>
    </row>
    <row r="477" spans="2:5">
      <c r="B477" s="78" t="s">
        <v>1709</v>
      </c>
      <c r="C477" s="60" t="s">
        <v>1710</v>
      </c>
      <c r="D477" s="61">
        <v>0</v>
      </c>
      <c r="E477" s="61">
        <v>0</v>
      </c>
    </row>
    <row r="478" spans="2:5">
      <c r="B478" s="78" t="s">
        <v>1711</v>
      </c>
      <c r="C478" s="60" t="s">
        <v>1712</v>
      </c>
      <c r="D478" s="61">
        <v>99</v>
      </c>
      <c r="E478" s="61">
        <v>99</v>
      </c>
    </row>
    <row r="479" spans="2:5">
      <c r="B479" s="78" t="s">
        <v>1713</v>
      </c>
      <c r="C479" s="60" t="s">
        <v>1714</v>
      </c>
      <c r="D479" s="61">
        <v>102</v>
      </c>
      <c r="E479" s="61">
        <v>102</v>
      </c>
    </row>
    <row r="480" spans="2:5">
      <c r="B480" s="78" t="s">
        <v>1715</v>
      </c>
      <c r="C480" s="60" t="s">
        <v>1716</v>
      </c>
      <c r="D480" s="61">
        <v>110</v>
      </c>
      <c r="E480" s="61">
        <v>110</v>
      </c>
    </row>
    <row r="481" spans="2:5" ht="29">
      <c r="B481" s="78" t="s">
        <v>1717</v>
      </c>
      <c r="C481" s="60" t="s">
        <v>1718</v>
      </c>
      <c r="D481" s="61">
        <v>136</v>
      </c>
      <c r="E481" s="61">
        <v>136</v>
      </c>
    </row>
    <row r="482" spans="2:5">
      <c r="B482" s="78" t="s">
        <v>1719</v>
      </c>
      <c r="C482" s="60" t="s">
        <v>1720</v>
      </c>
      <c r="D482" s="61">
        <v>160</v>
      </c>
      <c r="E482" s="61">
        <v>160</v>
      </c>
    </row>
    <row r="483" spans="2:5">
      <c r="B483" s="78" t="s">
        <v>1721</v>
      </c>
      <c r="C483" s="60" t="s">
        <v>1722</v>
      </c>
      <c r="D483" s="61">
        <v>190</v>
      </c>
      <c r="E483" s="61">
        <v>190</v>
      </c>
    </row>
    <row r="484" spans="2:5">
      <c r="B484" s="78" t="s">
        <v>1723</v>
      </c>
      <c r="C484" s="60" t="s">
        <v>1724</v>
      </c>
      <c r="D484" s="61">
        <v>534</v>
      </c>
      <c r="E484" s="61">
        <v>534</v>
      </c>
    </row>
    <row r="485" spans="2:5">
      <c r="B485" s="78" t="s">
        <v>1725</v>
      </c>
      <c r="C485" s="60" t="s">
        <v>1726</v>
      </c>
      <c r="D485" s="61">
        <v>1116.55</v>
      </c>
      <c r="E485" s="61">
        <v>1116.55</v>
      </c>
    </row>
    <row r="486" spans="2:5">
      <c r="B486" s="78" t="s">
        <v>1727</v>
      </c>
      <c r="C486" s="60" t="s">
        <v>1728</v>
      </c>
      <c r="D486" s="61">
        <v>534</v>
      </c>
      <c r="E486" s="61">
        <v>534</v>
      </c>
    </row>
    <row r="487" spans="2:5">
      <c r="B487" s="78" t="s">
        <v>1729</v>
      </c>
      <c r="C487" s="60" t="s">
        <v>1730</v>
      </c>
      <c r="D487" s="61">
        <v>1116.55</v>
      </c>
      <c r="E487" s="61">
        <v>1116.55</v>
      </c>
    </row>
    <row r="488" spans="2:5">
      <c r="B488" s="78" t="s">
        <v>1731</v>
      </c>
      <c r="C488" s="60" t="s">
        <v>1732</v>
      </c>
      <c r="D488" s="61">
        <v>534</v>
      </c>
      <c r="E488" s="61">
        <v>534</v>
      </c>
    </row>
    <row r="489" spans="2:5">
      <c r="B489" s="78" t="s">
        <v>1733</v>
      </c>
      <c r="C489" s="60" t="s">
        <v>1734</v>
      </c>
      <c r="D489" s="61">
        <v>1116.55</v>
      </c>
      <c r="E489" s="61">
        <v>1116.55</v>
      </c>
    </row>
    <row r="490" spans="2:5">
      <c r="B490" s="78" t="s">
        <v>1735</v>
      </c>
      <c r="C490" s="60" t="s">
        <v>1736</v>
      </c>
      <c r="D490" s="61">
        <v>534</v>
      </c>
      <c r="E490" s="61">
        <v>534</v>
      </c>
    </row>
    <row r="491" spans="2:5">
      <c r="B491" s="78" t="s">
        <v>1737</v>
      </c>
      <c r="C491" s="60" t="s">
        <v>1738</v>
      </c>
      <c r="D491" s="61">
        <v>1116.55</v>
      </c>
      <c r="E491" s="61">
        <v>1116.55</v>
      </c>
    </row>
    <row r="492" spans="2:5">
      <c r="B492" s="78" t="s">
        <v>1739</v>
      </c>
      <c r="C492" s="60" t="s">
        <v>1740</v>
      </c>
      <c r="D492" s="61">
        <v>534</v>
      </c>
      <c r="E492" s="61">
        <v>534</v>
      </c>
    </row>
    <row r="493" spans="2:5">
      <c r="B493" s="78" t="s">
        <v>1741</v>
      </c>
      <c r="C493" s="60" t="s">
        <v>1742</v>
      </c>
      <c r="D493" s="61">
        <v>1116.55</v>
      </c>
      <c r="E493" s="61">
        <v>1116.55</v>
      </c>
    </row>
    <row r="494" spans="2:5">
      <c r="B494" s="78" t="s">
        <v>1743</v>
      </c>
      <c r="C494" s="60" t="s">
        <v>1744</v>
      </c>
      <c r="D494" s="61">
        <v>534</v>
      </c>
      <c r="E494" s="61">
        <v>534</v>
      </c>
    </row>
    <row r="495" spans="2:5">
      <c r="B495" s="78" t="s">
        <v>1745</v>
      </c>
      <c r="C495" s="60" t="s">
        <v>1746</v>
      </c>
      <c r="D495" s="61">
        <v>1116.55</v>
      </c>
      <c r="E495" s="61">
        <v>1116.55</v>
      </c>
    </row>
    <row r="496" spans="2:5">
      <c r="B496" s="78" t="s">
        <v>1747</v>
      </c>
      <c r="C496" s="60" t="s">
        <v>1748</v>
      </c>
      <c r="D496" s="61">
        <v>534</v>
      </c>
      <c r="E496" s="61">
        <v>534</v>
      </c>
    </row>
    <row r="497" spans="2:5">
      <c r="B497" s="78" t="s">
        <v>1749</v>
      </c>
      <c r="C497" s="60" t="s">
        <v>1750</v>
      </c>
      <c r="D497" s="61">
        <v>1116.55</v>
      </c>
      <c r="E497" s="61">
        <v>1116.55</v>
      </c>
    </row>
    <row r="498" spans="2:5">
      <c r="B498" s="78" t="s">
        <v>1751</v>
      </c>
      <c r="C498" s="60" t="s">
        <v>1752</v>
      </c>
      <c r="D498" s="61">
        <v>534</v>
      </c>
      <c r="E498" s="61">
        <v>534</v>
      </c>
    </row>
    <row r="499" spans="2:5">
      <c r="B499" s="78" t="s">
        <v>1753</v>
      </c>
      <c r="C499" s="60" t="s">
        <v>1754</v>
      </c>
      <c r="D499" s="61">
        <v>1116.55</v>
      </c>
      <c r="E499" s="61">
        <v>1116.55</v>
      </c>
    </row>
    <row r="500" spans="2:5">
      <c r="B500" s="78" t="s">
        <v>1755</v>
      </c>
      <c r="C500" s="60" t="s">
        <v>1756</v>
      </c>
      <c r="D500" s="61">
        <v>534</v>
      </c>
      <c r="E500" s="61">
        <v>534</v>
      </c>
    </row>
    <row r="501" spans="2:5">
      <c r="B501" s="78" t="s">
        <v>1757</v>
      </c>
      <c r="C501" s="60" t="s">
        <v>1758</v>
      </c>
      <c r="D501" s="61">
        <v>1116.55</v>
      </c>
      <c r="E501" s="61">
        <v>1116.55</v>
      </c>
    </row>
    <row r="502" spans="2:5">
      <c r="B502" s="78" t="s">
        <v>1759</v>
      </c>
      <c r="C502" s="60" t="s">
        <v>1760</v>
      </c>
      <c r="D502" s="61">
        <v>534</v>
      </c>
      <c r="E502" s="61">
        <v>534</v>
      </c>
    </row>
    <row r="503" spans="2:5">
      <c r="B503" s="78" t="s">
        <v>1761</v>
      </c>
      <c r="C503" s="60" t="s">
        <v>1762</v>
      </c>
      <c r="D503" s="61">
        <v>1116.55</v>
      </c>
      <c r="E503" s="61">
        <v>1116.55</v>
      </c>
    </row>
    <row r="504" spans="2:5">
      <c r="B504" s="78" t="s">
        <v>1763</v>
      </c>
      <c r="C504" s="60" t="s">
        <v>1764</v>
      </c>
      <c r="D504" s="61">
        <v>534</v>
      </c>
      <c r="E504" s="61">
        <v>534</v>
      </c>
    </row>
    <row r="505" spans="2:5">
      <c r="B505" s="78" t="s">
        <v>1765</v>
      </c>
      <c r="C505" s="60" t="s">
        <v>1766</v>
      </c>
      <c r="D505" s="61">
        <v>1116.55</v>
      </c>
      <c r="E505" s="61">
        <v>1116.55</v>
      </c>
    </row>
    <row r="506" spans="2:5">
      <c r="B506" s="78" t="s">
        <v>1767</v>
      </c>
      <c r="C506" s="60" t="s">
        <v>1768</v>
      </c>
      <c r="D506" s="61">
        <v>534</v>
      </c>
      <c r="E506" s="61">
        <v>534</v>
      </c>
    </row>
    <row r="507" spans="2:5">
      <c r="B507" s="78" t="s">
        <v>1769</v>
      </c>
      <c r="C507" s="60" t="s">
        <v>1770</v>
      </c>
      <c r="D507" s="61">
        <v>1116.55</v>
      </c>
      <c r="E507" s="61">
        <v>1116.55</v>
      </c>
    </row>
    <row r="508" spans="2:5">
      <c r="B508" s="78" t="s">
        <v>1771</v>
      </c>
      <c r="C508" s="60" t="s">
        <v>1772</v>
      </c>
      <c r="D508" s="61">
        <v>534</v>
      </c>
      <c r="E508" s="61">
        <v>534</v>
      </c>
    </row>
    <row r="509" spans="2:5">
      <c r="B509" s="78" t="s">
        <v>1773</v>
      </c>
      <c r="C509" s="60" t="s">
        <v>1774</v>
      </c>
      <c r="D509" s="61">
        <v>1116.55</v>
      </c>
      <c r="E509" s="61">
        <v>1116.55</v>
      </c>
    </row>
    <row r="510" spans="2:5">
      <c r="B510" s="78" t="s">
        <v>1775</v>
      </c>
      <c r="C510" s="60" t="s">
        <v>1776</v>
      </c>
      <c r="D510" s="61">
        <v>534</v>
      </c>
      <c r="E510" s="61">
        <v>534</v>
      </c>
    </row>
    <row r="511" spans="2:5">
      <c r="B511" s="78" t="s">
        <v>1777</v>
      </c>
      <c r="C511" s="60" t="s">
        <v>1778</v>
      </c>
      <c r="D511" s="61">
        <v>1116.55</v>
      </c>
      <c r="E511" s="61">
        <v>1116.55</v>
      </c>
    </row>
    <row r="512" spans="2:5">
      <c r="B512" s="78" t="s">
        <v>1779</v>
      </c>
      <c r="C512" s="60" t="s">
        <v>1780</v>
      </c>
      <c r="D512" s="61">
        <v>534</v>
      </c>
      <c r="E512" s="61">
        <v>534</v>
      </c>
    </row>
    <row r="513" spans="2:5">
      <c r="B513" s="78" t="s">
        <v>1781</v>
      </c>
      <c r="C513" s="60" t="s">
        <v>1782</v>
      </c>
      <c r="D513" s="61">
        <v>1116.55</v>
      </c>
      <c r="E513" s="61">
        <v>1116.55</v>
      </c>
    </row>
    <row r="514" spans="2:5">
      <c r="B514" s="78" t="s">
        <v>1783</v>
      </c>
      <c r="C514" s="60" t="s">
        <v>1784</v>
      </c>
      <c r="D514" s="61">
        <v>534</v>
      </c>
      <c r="E514" s="61">
        <v>534</v>
      </c>
    </row>
    <row r="515" spans="2:5">
      <c r="B515" s="78" t="s">
        <v>1785</v>
      </c>
      <c r="C515" s="60" t="s">
        <v>1786</v>
      </c>
      <c r="D515" s="61">
        <v>1116.55</v>
      </c>
      <c r="E515" s="61">
        <v>1116.55</v>
      </c>
    </row>
    <row r="516" spans="2:5">
      <c r="B516" s="78" t="s">
        <v>1787</v>
      </c>
      <c r="C516" s="60" t="s">
        <v>1788</v>
      </c>
      <c r="D516" s="61">
        <v>534</v>
      </c>
      <c r="E516" s="61">
        <v>534</v>
      </c>
    </row>
    <row r="517" spans="2:5">
      <c r="B517" s="78" t="s">
        <v>1789</v>
      </c>
      <c r="C517" s="60" t="s">
        <v>1790</v>
      </c>
      <c r="D517" s="61">
        <v>1116.55</v>
      </c>
      <c r="E517" s="61">
        <v>1116.55</v>
      </c>
    </row>
    <row r="518" spans="2:5">
      <c r="B518" s="78" t="s">
        <v>1791</v>
      </c>
      <c r="C518" s="60" t="s">
        <v>1792</v>
      </c>
      <c r="D518" s="61">
        <v>0</v>
      </c>
      <c r="E518" s="61">
        <v>0</v>
      </c>
    </row>
    <row r="519" spans="2:5">
      <c r="B519" s="78" t="s">
        <v>1793</v>
      </c>
      <c r="C519" s="60" t="s">
        <v>1794</v>
      </c>
      <c r="D519" s="61">
        <v>56</v>
      </c>
      <c r="E519" s="61">
        <v>56</v>
      </c>
    </row>
    <row r="520" spans="2:5">
      <c r="B520" s="78" t="s">
        <v>1795</v>
      </c>
      <c r="C520" s="60" t="s">
        <v>1796</v>
      </c>
      <c r="D520" s="61">
        <v>45</v>
      </c>
      <c r="E520" s="61">
        <v>45</v>
      </c>
    </row>
    <row r="521" spans="2:5">
      <c r="B521" s="78" t="s">
        <v>1797</v>
      </c>
      <c r="C521" s="60" t="s">
        <v>1798</v>
      </c>
      <c r="D521" s="61">
        <v>100</v>
      </c>
      <c r="E521" s="61">
        <v>100</v>
      </c>
    </row>
    <row r="522" spans="2:5">
      <c r="B522" s="78" t="s">
        <v>1799</v>
      </c>
      <c r="C522" s="60" t="s">
        <v>1800</v>
      </c>
      <c r="D522" s="61">
        <v>70</v>
      </c>
      <c r="E522" s="61">
        <v>70</v>
      </c>
    </row>
    <row r="523" spans="2:5">
      <c r="B523" s="78" t="s">
        <v>1801</v>
      </c>
      <c r="C523" s="60" t="s">
        <v>1802</v>
      </c>
      <c r="D523" s="61">
        <v>325</v>
      </c>
      <c r="E523" s="61">
        <v>325</v>
      </c>
    </row>
    <row r="524" spans="2:5">
      <c r="B524" s="78" t="s">
        <v>1803</v>
      </c>
      <c r="C524" s="60" t="s">
        <v>1804</v>
      </c>
      <c r="D524" s="61">
        <v>325</v>
      </c>
      <c r="E524" s="61">
        <v>325</v>
      </c>
    </row>
    <row r="525" spans="2:5">
      <c r="B525" s="78" t="s">
        <v>1805</v>
      </c>
      <c r="C525" s="60" t="s">
        <v>1806</v>
      </c>
      <c r="D525" s="61">
        <v>0</v>
      </c>
      <c r="E525" s="61">
        <v>0</v>
      </c>
    </row>
    <row r="526" spans="2:5" ht="29">
      <c r="B526" s="78" t="s">
        <v>1807</v>
      </c>
      <c r="C526" s="60" t="s">
        <v>1808</v>
      </c>
      <c r="D526" s="61">
        <v>260</v>
      </c>
      <c r="E526" s="61">
        <v>260</v>
      </c>
    </row>
    <row r="527" spans="2:5">
      <c r="B527" s="78" t="s">
        <v>1809</v>
      </c>
      <c r="C527" s="60" t="s">
        <v>1810</v>
      </c>
      <c r="D527" s="61">
        <v>25</v>
      </c>
      <c r="E527" s="61">
        <v>25</v>
      </c>
    </row>
    <row r="528" spans="2:5">
      <c r="B528" s="78" t="s">
        <v>1811</v>
      </c>
      <c r="C528" s="60" t="s">
        <v>1812</v>
      </c>
      <c r="D528" s="61">
        <v>500</v>
      </c>
      <c r="E528" s="61">
        <v>500</v>
      </c>
    </row>
    <row r="529" spans="2:5" ht="29">
      <c r="B529" s="78" t="s">
        <v>1813</v>
      </c>
      <c r="C529" s="60" t="s">
        <v>1814</v>
      </c>
      <c r="D529" s="61">
        <v>600</v>
      </c>
      <c r="E529" s="61">
        <v>600</v>
      </c>
    </row>
    <row r="530" spans="2:5" ht="29">
      <c r="B530" s="78" t="s">
        <v>1815</v>
      </c>
      <c r="C530" s="60" t="s">
        <v>1816</v>
      </c>
      <c r="D530" s="61">
        <v>550</v>
      </c>
      <c r="E530" s="61">
        <v>550</v>
      </c>
    </row>
    <row r="531" spans="2:5" ht="29">
      <c r="B531" s="78" t="s">
        <v>1817</v>
      </c>
      <c r="C531" s="60" t="s">
        <v>1818</v>
      </c>
      <c r="D531" s="61">
        <v>790</v>
      </c>
      <c r="E531" s="61">
        <v>790</v>
      </c>
    </row>
    <row r="532" spans="2:5" ht="29">
      <c r="B532" s="78" t="s">
        <v>1819</v>
      </c>
      <c r="C532" s="60" t="s">
        <v>1820</v>
      </c>
      <c r="D532" s="61">
        <v>740</v>
      </c>
      <c r="E532" s="61">
        <v>740</v>
      </c>
    </row>
    <row r="533" spans="2:5">
      <c r="B533" s="78" t="s">
        <v>1821</v>
      </c>
      <c r="C533" s="60" t="s">
        <v>1822</v>
      </c>
      <c r="D533" s="61">
        <v>700</v>
      </c>
      <c r="E533" s="61">
        <v>700</v>
      </c>
    </row>
    <row r="534" spans="2:5">
      <c r="B534" s="78" t="s">
        <v>1823</v>
      </c>
      <c r="C534" s="60" t="s">
        <v>1822</v>
      </c>
      <c r="D534" s="61">
        <v>750</v>
      </c>
      <c r="E534" s="61">
        <v>750</v>
      </c>
    </row>
    <row r="535" spans="2:5">
      <c r="B535" s="78" t="s">
        <v>1824</v>
      </c>
      <c r="C535" s="60" t="s">
        <v>1825</v>
      </c>
      <c r="D535" s="61">
        <v>240</v>
      </c>
      <c r="E535" s="61">
        <v>240</v>
      </c>
    </row>
    <row r="536" spans="2:5">
      <c r="B536" s="78" t="s">
        <v>1826</v>
      </c>
      <c r="C536" s="60" t="s">
        <v>1827</v>
      </c>
      <c r="D536" s="61">
        <v>190</v>
      </c>
      <c r="E536" s="61">
        <v>190</v>
      </c>
    </row>
    <row r="537" spans="2:5">
      <c r="B537" s="78" t="s">
        <v>1828</v>
      </c>
      <c r="C537" s="60" t="s">
        <v>1829</v>
      </c>
      <c r="D537" s="61">
        <v>0</v>
      </c>
      <c r="E537" s="61">
        <v>0</v>
      </c>
    </row>
    <row r="538" spans="2:5">
      <c r="B538" s="78" t="s">
        <v>523</v>
      </c>
      <c r="C538" s="60" t="s">
        <v>1830</v>
      </c>
      <c r="D538" s="61">
        <v>71.069999999999993</v>
      </c>
      <c r="E538" s="61">
        <v>82.711100000000002</v>
      </c>
    </row>
    <row r="539" spans="2:5">
      <c r="B539" s="78" t="s">
        <v>524</v>
      </c>
      <c r="C539" s="60" t="s">
        <v>1831</v>
      </c>
      <c r="D539" s="61">
        <v>71.069999999999993</v>
      </c>
      <c r="E539" s="61">
        <v>85.284000000000006</v>
      </c>
    </row>
    <row r="540" spans="2:5" ht="29">
      <c r="B540" s="78" t="s">
        <v>525</v>
      </c>
      <c r="C540" s="60" t="s">
        <v>1832</v>
      </c>
      <c r="D540" s="61">
        <v>1215</v>
      </c>
      <c r="E540" s="61">
        <v>1458</v>
      </c>
    </row>
    <row r="541" spans="2:5">
      <c r="B541" s="78" t="s">
        <v>1833</v>
      </c>
      <c r="C541" s="60" t="s">
        <v>1834</v>
      </c>
      <c r="D541" s="61">
        <v>226.6</v>
      </c>
      <c r="E541" s="61">
        <v>271.92</v>
      </c>
    </row>
    <row r="542" spans="2:5">
      <c r="B542" s="78" t="s">
        <v>1835</v>
      </c>
      <c r="C542" s="60" t="s">
        <v>1836</v>
      </c>
      <c r="D542" s="61">
        <v>173</v>
      </c>
      <c r="E542" s="61">
        <v>207.6</v>
      </c>
    </row>
    <row r="543" spans="2:5" ht="29">
      <c r="B543" s="78" t="s">
        <v>1837</v>
      </c>
      <c r="C543" s="60" t="s">
        <v>1838</v>
      </c>
      <c r="D543" s="61">
        <v>241.02</v>
      </c>
      <c r="E543" s="61">
        <v>289.22399999999999</v>
      </c>
    </row>
    <row r="544" spans="2:5">
      <c r="B544" s="78" t="s">
        <v>1839</v>
      </c>
      <c r="C544" s="60" t="s">
        <v>1840</v>
      </c>
      <c r="D544" s="61">
        <v>0</v>
      </c>
      <c r="E544" s="61">
        <v>0</v>
      </c>
    </row>
    <row r="545" spans="2:5">
      <c r="B545" s="78" t="s">
        <v>526</v>
      </c>
      <c r="C545" s="60" t="s">
        <v>1841</v>
      </c>
      <c r="D545" s="61">
        <v>418.18</v>
      </c>
      <c r="E545" s="61">
        <v>501.81599999999997</v>
      </c>
    </row>
    <row r="546" spans="2:5" ht="29">
      <c r="B546" s="78" t="s">
        <v>527</v>
      </c>
      <c r="C546" s="60" t="s">
        <v>1842</v>
      </c>
      <c r="D546" s="61">
        <v>752.93</v>
      </c>
      <c r="E546" s="61">
        <v>903.51220000000001</v>
      </c>
    </row>
    <row r="547" spans="2:5">
      <c r="B547" s="78" t="s">
        <v>1843</v>
      </c>
      <c r="C547" s="60" t="s">
        <v>1844</v>
      </c>
      <c r="D547" s="61">
        <v>0</v>
      </c>
      <c r="E547" s="61">
        <v>0</v>
      </c>
    </row>
    <row r="548" spans="2:5" ht="29">
      <c r="B548" s="78" t="s">
        <v>1845</v>
      </c>
      <c r="C548" s="60" t="s">
        <v>1846</v>
      </c>
      <c r="D548" s="61">
        <v>752.93</v>
      </c>
      <c r="E548" s="61">
        <v>903.51599999999996</v>
      </c>
    </row>
    <row r="549" spans="2:5" ht="29">
      <c r="B549" s="78" t="s">
        <v>528</v>
      </c>
      <c r="C549" s="60" t="s">
        <v>1847</v>
      </c>
      <c r="D549" s="61">
        <v>824</v>
      </c>
      <c r="E549" s="61">
        <v>988.8</v>
      </c>
    </row>
    <row r="550" spans="2:5" ht="29">
      <c r="B550" s="78" t="s">
        <v>1848</v>
      </c>
      <c r="C550" s="60" t="s">
        <v>1849</v>
      </c>
      <c r="D550" s="61">
        <v>896.1</v>
      </c>
      <c r="E550" s="61">
        <v>1075.32</v>
      </c>
    </row>
    <row r="551" spans="2:5" ht="29">
      <c r="B551" s="78" t="s">
        <v>529</v>
      </c>
      <c r="C551" s="60" t="s">
        <v>1850</v>
      </c>
      <c r="D551" s="61">
        <v>1506.89</v>
      </c>
      <c r="E551" s="61">
        <v>1808.268</v>
      </c>
    </row>
    <row r="552" spans="2:5" ht="29">
      <c r="B552" s="78" t="s">
        <v>530</v>
      </c>
      <c r="C552" s="60" t="s">
        <v>1851</v>
      </c>
      <c r="D552" s="61">
        <v>824</v>
      </c>
      <c r="E552" s="61">
        <v>988.8</v>
      </c>
    </row>
    <row r="553" spans="2:5" ht="29">
      <c r="B553" s="78" t="s">
        <v>1852</v>
      </c>
      <c r="C553" s="60" t="s">
        <v>1853</v>
      </c>
      <c r="D553" s="61">
        <v>824</v>
      </c>
      <c r="E553" s="61">
        <v>988.8</v>
      </c>
    </row>
    <row r="554" spans="2:5" ht="29">
      <c r="B554" s="78" t="s">
        <v>1854</v>
      </c>
      <c r="C554" s="60" t="s">
        <v>1855</v>
      </c>
      <c r="D554" s="61">
        <v>1577.96</v>
      </c>
      <c r="E554" s="61">
        <v>1893.5519999999999</v>
      </c>
    </row>
    <row r="555" spans="2:5">
      <c r="B555" s="78" t="s">
        <v>531</v>
      </c>
      <c r="C555" s="60" t="s">
        <v>1856</v>
      </c>
      <c r="D555" s="61">
        <v>418.18</v>
      </c>
      <c r="E555" s="61">
        <v>501.81599999999997</v>
      </c>
    </row>
    <row r="556" spans="2:5" ht="29">
      <c r="B556" s="78" t="s">
        <v>532</v>
      </c>
      <c r="C556" s="60" t="s">
        <v>1857</v>
      </c>
      <c r="D556" s="61">
        <v>169.95</v>
      </c>
      <c r="E556" s="61">
        <v>203.94</v>
      </c>
    </row>
    <row r="557" spans="2:5" ht="43.5">
      <c r="B557" s="78" t="s">
        <v>533</v>
      </c>
      <c r="C557" s="60" t="s">
        <v>1858</v>
      </c>
      <c r="D557" s="61">
        <v>752.93</v>
      </c>
      <c r="E557" s="61">
        <v>903.51599999999996</v>
      </c>
    </row>
    <row r="558" spans="2:5" ht="29">
      <c r="B558" s="78" t="s">
        <v>534</v>
      </c>
      <c r="C558" s="60" t="s">
        <v>1859</v>
      </c>
      <c r="D558" s="61">
        <v>169.95</v>
      </c>
      <c r="E558" s="61">
        <v>203.94</v>
      </c>
    </row>
    <row r="559" spans="2:5">
      <c r="B559" s="78" t="s">
        <v>535</v>
      </c>
      <c r="C559" s="60" t="s">
        <v>140</v>
      </c>
      <c r="D559" s="61">
        <v>78.28</v>
      </c>
      <c r="E559" s="61">
        <v>78.28</v>
      </c>
    </row>
    <row r="560" spans="2:5">
      <c r="B560" s="78" t="s">
        <v>536</v>
      </c>
      <c r="C560" s="60" t="s">
        <v>1860</v>
      </c>
      <c r="D560" s="61">
        <v>752.93</v>
      </c>
      <c r="E560" s="61">
        <v>903.51599999999996</v>
      </c>
    </row>
    <row r="561" spans="2:5">
      <c r="B561" s="78" t="s">
        <v>1861</v>
      </c>
      <c r="C561" s="60" t="s">
        <v>1862</v>
      </c>
      <c r="D561" s="61">
        <v>0</v>
      </c>
      <c r="E561" s="61">
        <v>0</v>
      </c>
    </row>
    <row r="562" spans="2:5">
      <c r="B562" s="78" t="s">
        <v>1863</v>
      </c>
      <c r="C562" s="60" t="s">
        <v>1862</v>
      </c>
      <c r="D562" s="61">
        <v>0</v>
      </c>
      <c r="E562" s="61">
        <v>0</v>
      </c>
    </row>
    <row r="563" spans="2:5" ht="29">
      <c r="B563" s="78" t="s">
        <v>1864</v>
      </c>
      <c r="C563" s="60" t="s">
        <v>1865</v>
      </c>
      <c r="D563" s="61">
        <v>0</v>
      </c>
      <c r="E563" s="61">
        <v>0</v>
      </c>
    </row>
    <row r="564" spans="2:5" ht="29">
      <c r="B564" s="78" t="s">
        <v>1866</v>
      </c>
      <c r="C564" s="60" t="s">
        <v>1867</v>
      </c>
      <c r="D564" s="61">
        <v>0</v>
      </c>
      <c r="E564" s="61">
        <v>0</v>
      </c>
    </row>
    <row r="565" spans="2:5" ht="43.5">
      <c r="B565" s="78" t="s">
        <v>1868</v>
      </c>
      <c r="C565" s="60" t="s">
        <v>1858</v>
      </c>
      <c r="D565" s="61">
        <v>0</v>
      </c>
      <c r="E565" s="61">
        <v>0</v>
      </c>
    </row>
    <row r="566" spans="2:5">
      <c r="B566" s="78" t="s">
        <v>1869</v>
      </c>
      <c r="C566" s="60" t="s">
        <v>1870</v>
      </c>
      <c r="D566" s="61">
        <v>0</v>
      </c>
      <c r="E566" s="61">
        <v>0</v>
      </c>
    </row>
    <row r="567" spans="2:5">
      <c r="B567" s="78" t="s">
        <v>1871</v>
      </c>
      <c r="C567" s="60" t="s">
        <v>1860</v>
      </c>
      <c r="D567" s="61">
        <v>0</v>
      </c>
      <c r="E567" s="61">
        <v>0</v>
      </c>
    </row>
    <row r="568" spans="2:5">
      <c r="B568" s="78" t="s">
        <v>537</v>
      </c>
      <c r="C568" s="60" t="s">
        <v>1872</v>
      </c>
      <c r="D568" s="61">
        <v>20</v>
      </c>
      <c r="E568" s="61">
        <v>25</v>
      </c>
    </row>
    <row r="569" spans="2:5">
      <c r="B569" s="78" t="s">
        <v>1873</v>
      </c>
      <c r="C569" s="60" t="s">
        <v>1874</v>
      </c>
      <c r="D569" s="61">
        <v>11.5</v>
      </c>
      <c r="E569" s="61">
        <v>11.5</v>
      </c>
    </row>
    <row r="570" spans="2:5">
      <c r="B570" s="78" t="s">
        <v>1875</v>
      </c>
      <c r="C570" s="60" t="s">
        <v>1876</v>
      </c>
      <c r="D570" s="61">
        <v>0</v>
      </c>
      <c r="E570" s="61">
        <v>0</v>
      </c>
    </row>
    <row r="571" spans="2:5" ht="29">
      <c r="B571" s="78" t="s">
        <v>1877</v>
      </c>
      <c r="C571" s="60" t="s">
        <v>1878</v>
      </c>
      <c r="D571" s="61">
        <v>0</v>
      </c>
      <c r="E571" s="61">
        <v>0</v>
      </c>
    </row>
    <row r="572" spans="2:5">
      <c r="B572" s="78" t="s">
        <v>1879</v>
      </c>
      <c r="C572" s="60" t="s">
        <v>1880</v>
      </c>
      <c r="D572" s="61">
        <v>0</v>
      </c>
      <c r="E572" s="61">
        <v>0</v>
      </c>
    </row>
    <row r="573" spans="2:5">
      <c r="B573" s="78" t="s">
        <v>1881</v>
      </c>
      <c r="C573" s="60" t="s">
        <v>1882</v>
      </c>
      <c r="D573" s="61">
        <v>1168</v>
      </c>
      <c r="E573" s="61">
        <v>1168</v>
      </c>
    </row>
    <row r="574" spans="2:5">
      <c r="B574" s="78" t="s">
        <v>1883</v>
      </c>
      <c r="C574" s="60" t="s">
        <v>1884</v>
      </c>
      <c r="D574" s="61">
        <v>0</v>
      </c>
      <c r="E574" s="61">
        <v>0</v>
      </c>
    </row>
    <row r="575" spans="2:5">
      <c r="B575" s="78" t="s">
        <v>1885</v>
      </c>
      <c r="C575" s="60" t="s">
        <v>1886</v>
      </c>
      <c r="D575" s="61">
        <v>1531</v>
      </c>
      <c r="E575" s="61">
        <v>1531</v>
      </c>
    </row>
    <row r="576" spans="2:5">
      <c r="B576" s="78" t="s">
        <v>1887</v>
      </c>
      <c r="C576" s="60" t="s">
        <v>1888</v>
      </c>
      <c r="D576" s="61">
        <v>1168</v>
      </c>
      <c r="E576" s="61">
        <v>1168</v>
      </c>
    </row>
    <row r="577" spans="2:5">
      <c r="B577" s="78" t="s">
        <v>1889</v>
      </c>
      <c r="C577" s="60" t="s">
        <v>1841</v>
      </c>
      <c r="D577" s="61">
        <v>0</v>
      </c>
      <c r="E577" s="61">
        <v>0</v>
      </c>
    </row>
    <row r="578" spans="2:5" ht="29">
      <c r="B578" s="78" t="s">
        <v>1890</v>
      </c>
      <c r="C578" s="60" t="s">
        <v>1891</v>
      </c>
      <c r="D578" s="61">
        <v>0</v>
      </c>
      <c r="E578" s="61">
        <v>0</v>
      </c>
    </row>
    <row r="579" spans="2:5" ht="29">
      <c r="B579" s="78" t="s">
        <v>1892</v>
      </c>
      <c r="C579" s="60" t="s">
        <v>1847</v>
      </c>
      <c r="D579" s="61">
        <v>0</v>
      </c>
      <c r="E579" s="61">
        <v>0</v>
      </c>
    </row>
    <row r="580" spans="2:5" ht="29">
      <c r="B580" s="78" t="s">
        <v>1893</v>
      </c>
      <c r="C580" s="60" t="s">
        <v>1894</v>
      </c>
      <c r="D580" s="61">
        <v>0</v>
      </c>
      <c r="E580" s="61">
        <v>0</v>
      </c>
    </row>
    <row r="581" spans="2:5" ht="29">
      <c r="B581" s="78" t="s">
        <v>1895</v>
      </c>
      <c r="C581" s="60" t="s">
        <v>1851</v>
      </c>
      <c r="D581" s="61">
        <v>0</v>
      </c>
      <c r="E581" s="61">
        <v>0</v>
      </c>
    </row>
    <row r="582" spans="2:5" ht="29">
      <c r="B582" s="78" t="s">
        <v>1896</v>
      </c>
      <c r="C582" s="60" t="s">
        <v>1853</v>
      </c>
      <c r="D582" s="61">
        <v>0</v>
      </c>
      <c r="E582" s="61">
        <v>0</v>
      </c>
    </row>
    <row r="583" spans="2:5">
      <c r="B583" s="78" t="s">
        <v>1897</v>
      </c>
      <c r="C583" s="60" t="s">
        <v>1898</v>
      </c>
      <c r="D583" s="61">
        <v>0</v>
      </c>
      <c r="E583" s="61">
        <v>0</v>
      </c>
    </row>
    <row r="584" spans="2:5">
      <c r="B584" s="78" t="s">
        <v>1899</v>
      </c>
      <c r="C584" s="60" t="s">
        <v>1856</v>
      </c>
      <c r="D584" s="61">
        <v>0</v>
      </c>
      <c r="E584" s="61">
        <v>0</v>
      </c>
    </row>
    <row r="585" spans="2:5" ht="29">
      <c r="B585" s="78" t="s">
        <v>525</v>
      </c>
      <c r="C585" s="60" t="s">
        <v>1832</v>
      </c>
      <c r="D585" s="61">
        <v>0</v>
      </c>
      <c r="E585" s="61">
        <v>0</v>
      </c>
    </row>
    <row r="586" spans="2:5">
      <c r="B586" s="78" t="s">
        <v>1900</v>
      </c>
      <c r="C586" s="60" t="s">
        <v>1901</v>
      </c>
      <c r="D586" s="61">
        <v>0</v>
      </c>
      <c r="E586" s="61">
        <v>0</v>
      </c>
    </row>
    <row r="587" spans="2:5">
      <c r="B587" s="78" t="s">
        <v>1902</v>
      </c>
      <c r="C587" s="60" t="s">
        <v>1903</v>
      </c>
      <c r="D587" s="61">
        <v>0</v>
      </c>
      <c r="E587" s="61">
        <v>0</v>
      </c>
    </row>
    <row r="588" spans="2:5">
      <c r="B588" s="78" t="s">
        <v>1904</v>
      </c>
      <c r="C588" s="60" t="s">
        <v>1905</v>
      </c>
      <c r="D588" s="61">
        <v>0</v>
      </c>
      <c r="E588" s="61">
        <v>0</v>
      </c>
    </row>
    <row r="589" spans="2:5">
      <c r="B589" s="78" t="s">
        <v>1906</v>
      </c>
      <c r="C589" s="60" t="s">
        <v>1907</v>
      </c>
      <c r="D589" s="61">
        <v>360.71</v>
      </c>
      <c r="E589" s="61">
        <v>360.71</v>
      </c>
    </row>
    <row r="590" spans="2:5">
      <c r="B590" s="78" t="s">
        <v>1908</v>
      </c>
      <c r="C590" s="60" t="s">
        <v>1909</v>
      </c>
      <c r="D590" s="61">
        <v>564.44000000000005</v>
      </c>
      <c r="E590" s="61">
        <v>564.44000000000005</v>
      </c>
    </row>
    <row r="591" spans="2:5">
      <c r="B591" s="78" t="s">
        <v>1910</v>
      </c>
      <c r="C591" s="60" t="s">
        <v>1911</v>
      </c>
      <c r="D591" s="61">
        <v>48.31</v>
      </c>
      <c r="E591" s="61">
        <v>48.31</v>
      </c>
    </row>
    <row r="592" spans="2:5">
      <c r="B592" s="78" t="s">
        <v>1912</v>
      </c>
      <c r="C592" s="60" t="s">
        <v>1913</v>
      </c>
      <c r="D592" s="61">
        <v>19.309999999999999</v>
      </c>
      <c r="E592" s="61">
        <v>19.309999999999999</v>
      </c>
    </row>
    <row r="593" spans="2:5">
      <c r="B593" s="78" t="s">
        <v>1914</v>
      </c>
      <c r="C593" s="60" t="s">
        <v>1915</v>
      </c>
      <c r="D593" s="61">
        <v>19.309999999999999</v>
      </c>
      <c r="E593" s="61">
        <v>19.309999999999999</v>
      </c>
    </row>
    <row r="594" spans="2:5">
      <c r="B594" s="78" t="s">
        <v>1916</v>
      </c>
      <c r="C594" s="60" t="s">
        <v>1917</v>
      </c>
      <c r="D594" s="61">
        <v>19.309999999999999</v>
      </c>
      <c r="E594" s="61">
        <v>19.309999999999999</v>
      </c>
    </row>
    <row r="595" spans="2:5">
      <c r="B595" s="78" t="s">
        <v>1918</v>
      </c>
      <c r="C595" s="60" t="s">
        <v>1919</v>
      </c>
      <c r="D595" s="61">
        <v>19.309999999999999</v>
      </c>
      <c r="E595" s="61">
        <v>19.309999999999999</v>
      </c>
    </row>
    <row r="596" spans="2:5">
      <c r="B596" s="78" t="s">
        <v>1920</v>
      </c>
      <c r="C596" s="60" t="s">
        <v>1921</v>
      </c>
      <c r="D596" s="61">
        <v>21.22</v>
      </c>
      <c r="E596" s="61">
        <v>21.22</v>
      </c>
    </row>
    <row r="597" spans="2:5">
      <c r="B597" s="78" t="s">
        <v>1922</v>
      </c>
      <c r="C597" s="60" t="s">
        <v>1923</v>
      </c>
      <c r="D597" s="61">
        <v>14.32</v>
      </c>
      <c r="E597" s="61">
        <v>14.32</v>
      </c>
    </row>
    <row r="598" spans="2:5">
      <c r="B598" s="78" t="s">
        <v>1924</v>
      </c>
      <c r="C598" s="60" t="s">
        <v>1925</v>
      </c>
      <c r="D598" s="61">
        <v>78.540000000000006</v>
      </c>
      <c r="E598" s="61">
        <v>78.540000000000006</v>
      </c>
    </row>
    <row r="599" spans="2:5">
      <c r="B599" s="78" t="s">
        <v>538</v>
      </c>
      <c r="C599" s="60" t="s">
        <v>1926</v>
      </c>
      <c r="D599" s="61">
        <v>116.7</v>
      </c>
      <c r="E599" s="61">
        <v>116.7</v>
      </c>
    </row>
    <row r="600" spans="2:5">
      <c r="B600" s="78" t="s">
        <v>539</v>
      </c>
      <c r="C600" s="60" t="s">
        <v>1927</v>
      </c>
      <c r="D600" s="61">
        <v>78.540000000000006</v>
      </c>
      <c r="E600" s="61">
        <v>78.540000000000006</v>
      </c>
    </row>
    <row r="601" spans="2:5">
      <c r="B601" s="78" t="s">
        <v>540</v>
      </c>
      <c r="C601" s="60" t="s">
        <v>1928</v>
      </c>
      <c r="D601" s="61">
        <v>77.459999999999994</v>
      </c>
      <c r="E601" s="61">
        <v>77.459999999999994</v>
      </c>
    </row>
    <row r="602" spans="2:5">
      <c r="B602" s="78" t="s">
        <v>541</v>
      </c>
      <c r="C602" s="60" t="s">
        <v>1929</v>
      </c>
      <c r="D602" s="61">
        <v>46.71</v>
      </c>
      <c r="E602" s="61">
        <v>46.71</v>
      </c>
    </row>
    <row r="603" spans="2:5">
      <c r="B603" s="78" t="s">
        <v>542</v>
      </c>
      <c r="C603" s="60" t="s">
        <v>1930</v>
      </c>
      <c r="D603" s="61">
        <v>120</v>
      </c>
      <c r="E603" s="61">
        <v>120</v>
      </c>
    </row>
    <row r="604" spans="2:5">
      <c r="B604" s="78" t="s">
        <v>543</v>
      </c>
      <c r="C604" s="60" t="s">
        <v>1931</v>
      </c>
      <c r="D604" s="61">
        <v>24</v>
      </c>
      <c r="E604" s="61">
        <v>24</v>
      </c>
    </row>
    <row r="605" spans="2:5">
      <c r="B605" s="78" t="s">
        <v>544</v>
      </c>
      <c r="C605" s="60" t="s">
        <v>1932</v>
      </c>
      <c r="D605" s="61">
        <v>36</v>
      </c>
      <c r="E605" s="61">
        <v>36</v>
      </c>
    </row>
    <row r="606" spans="2:5">
      <c r="B606" s="78" t="s">
        <v>545</v>
      </c>
      <c r="C606" s="60" t="s">
        <v>1933</v>
      </c>
      <c r="D606" s="61">
        <v>48</v>
      </c>
      <c r="E606" s="61">
        <v>48</v>
      </c>
    </row>
    <row r="607" spans="2:5">
      <c r="B607" s="78" t="s">
        <v>546</v>
      </c>
      <c r="C607" s="60" t="s">
        <v>1934</v>
      </c>
      <c r="D607" s="61">
        <v>72</v>
      </c>
      <c r="E607" s="61">
        <v>72</v>
      </c>
    </row>
    <row r="608" spans="2:5">
      <c r="B608" s="78" t="s">
        <v>1935</v>
      </c>
      <c r="C608" s="60" t="s">
        <v>1936</v>
      </c>
      <c r="D608" s="61">
        <v>0</v>
      </c>
      <c r="E608" s="61">
        <v>0</v>
      </c>
    </row>
    <row r="609" spans="2:5">
      <c r="B609" s="78" t="s">
        <v>1937</v>
      </c>
      <c r="C609" s="60" t="s">
        <v>1938</v>
      </c>
      <c r="D609" s="61">
        <v>12</v>
      </c>
      <c r="E609" s="61">
        <v>12</v>
      </c>
    </row>
    <row r="610" spans="2:5">
      <c r="B610" s="78" t="s">
        <v>1939</v>
      </c>
      <c r="C610" s="60" t="s">
        <v>1940</v>
      </c>
      <c r="D610" s="61">
        <v>0</v>
      </c>
      <c r="E610" s="61">
        <v>0</v>
      </c>
    </row>
    <row r="611" spans="2:5">
      <c r="B611" s="78" t="s">
        <v>547</v>
      </c>
      <c r="C611" s="60" t="s">
        <v>1941</v>
      </c>
      <c r="D611" s="61">
        <v>235.56</v>
      </c>
      <c r="E611" s="61">
        <v>235.56</v>
      </c>
    </row>
    <row r="612" spans="2:5">
      <c r="B612" s="78" t="s">
        <v>548</v>
      </c>
      <c r="C612" s="60" t="s">
        <v>1942</v>
      </c>
      <c r="D612" s="61">
        <v>78.540000000000006</v>
      </c>
      <c r="E612" s="61">
        <v>78.540000000000006</v>
      </c>
    </row>
    <row r="613" spans="2:5">
      <c r="B613" s="78" t="s">
        <v>549</v>
      </c>
      <c r="C613" s="60" t="s">
        <v>1943</v>
      </c>
      <c r="D613" s="61">
        <v>157.02000000000001</v>
      </c>
      <c r="E613" s="61">
        <v>157.02000000000001</v>
      </c>
    </row>
    <row r="614" spans="2:5">
      <c r="B614" s="78" t="s">
        <v>550</v>
      </c>
      <c r="C614" s="60" t="s">
        <v>1944</v>
      </c>
      <c r="D614" s="61">
        <v>14.37</v>
      </c>
      <c r="E614" s="61">
        <v>14.37</v>
      </c>
    </row>
    <row r="615" spans="2:5">
      <c r="B615" s="78" t="s">
        <v>551</v>
      </c>
      <c r="C615" s="60" t="s">
        <v>1945</v>
      </c>
      <c r="D615" s="61">
        <v>14.37</v>
      </c>
      <c r="E615" s="61">
        <v>14.37</v>
      </c>
    </row>
    <row r="616" spans="2:5">
      <c r="B616" s="78" t="s">
        <v>552</v>
      </c>
      <c r="C616" s="60" t="s">
        <v>1946</v>
      </c>
      <c r="D616" s="61">
        <v>14.37</v>
      </c>
      <c r="E616" s="61">
        <v>14.37</v>
      </c>
    </row>
    <row r="617" spans="2:5">
      <c r="B617" s="78" t="s">
        <v>553</v>
      </c>
      <c r="C617" s="60" t="s">
        <v>1947</v>
      </c>
      <c r="D617" s="61">
        <v>141.11000000000001</v>
      </c>
      <c r="E617" s="61">
        <v>141.11000000000001</v>
      </c>
    </row>
    <row r="618" spans="2:5">
      <c r="B618" s="78" t="s">
        <v>554</v>
      </c>
      <c r="C618" s="60" t="s">
        <v>1948</v>
      </c>
      <c r="D618" s="61">
        <v>83.84</v>
      </c>
      <c r="E618" s="61">
        <v>83.84</v>
      </c>
    </row>
    <row r="619" spans="2:5">
      <c r="B619" s="78" t="s">
        <v>555</v>
      </c>
      <c r="C619" s="60" t="s">
        <v>1949</v>
      </c>
      <c r="D619" s="61">
        <v>65.25</v>
      </c>
      <c r="E619" s="61">
        <v>65.25</v>
      </c>
    </row>
    <row r="620" spans="2:5">
      <c r="B620" s="78" t="s">
        <v>556</v>
      </c>
      <c r="C620" s="60" t="s">
        <v>1950</v>
      </c>
      <c r="D620" s="61">
        <v>10.87</v>
      </c>
      <c r="E620" s="61">
        <v>10.87</v>
      </c>
    </row>
    <row r="621" spans="2:5">
      <c r="B621" s="78" t="s">
        <v>1951</v>
      </c>
      <c r="C621" s="60" t="s">
        <v>1952</v>
      </c>
      <c r="D621" s="61">
        <v>9.58</v>
      </c>
      <c r="E621" s="61">
        <v>9.58</v>
      </c>
    </row>
    <row r="622" spans="2:5">
      <c r="B622" s="78" t="s">
        <v>1953</v>
      </c>
      <c r="C622" s="60" t="s">
        <v>1954</v>
      </c>
      <c r="D622" s="61">
        <v>1.1100000000000001</v>
      </c>
      <c r="E622" s="61">
        <v>1.1100000000000001</v>
      </c>
    </row>
    <row r="623" spans="2:5">
      <c r="B623" s="78" t="s">
        <v>1955</v>
      </c>
      <c r="C623" s="60" t="s">
        <v>1956</v>
      </c>
      <c r="D623" s="61">
        <v>42.64</v>
      </c>
      <c r="E623" s="61">
        <v>42.64</v>
      </c>
    </row>
    <row r="624" spans="2:5" ht="29">
      <c r="B624" s="78" t="s">
        <v>1957</v>
      </c>
      <c r="C624" s="60" t="s">
        <v>1958</v>
      </c>
      <c r="D624" s="61">
        <v>91.26</v>
      </c>
      <c r="E624" s="61">
        <v>91.26</v>
      </c>
    </row>
    <row r="625" spans="2:5">
      <c r="B625" s="78" t="s">
        <v>1959</v>
      </c>
      <c r="C625" s="60" t="s">
        <v>1960</v>
      </c>
      <c r="D625" s="61">
        <v>42.64</v>
      </c>
      <c r="E625" s="61">
        <v>42.64</v>
      </c>
    </row>
    <row r="626" spans="2:5" ht="29">
      <c r="B626" s="78" t="s">
        <v>1961</v>
      </c>
      <c r="C626" s="60" t="s">
        <v>1962</v>
      </c>
      <c r="D626" s="61">
        <v>334.75</v>
      </c>
      <c r="E626" s="61">
        <v>334.75</v>
      </c>
    </row>
    <row r="627" spans="2:5" ht="29">
      <c r="B627" s="78" t="s">
        <v>1963</v>
      </c>
      <c r="C627" s="60" t="s">
        <v>1964</v>
      </c>
      <c r="D627" s="61">
        <v>1.1100000000000001</v>
      </c>
      <c r="E627" s="61">
        <v>1.1100000000000001</v>
      </c>
    </row>
    <row r="628" spans="2:5" ht="29">
      <c r="B628" s="78" t="s">
        <v>1965</v>
      </c>
      <c r="C628" s="60" t="s">
        <v>1966</v>
      </c>
      <c r="D628" s="61">
        <v>39.909999999999997</v>
      </c>
      <c r="E628" s="61">
        <v>39.909999999999997</v>
      </c>
    </row>
    <row r="629" spans="2:5" ht="29">
      <c r="B629" s="78" t="s">
        <v>1967</v>
      </c>
      <c r="C629" s="60" t="s">
        <v>1968</v>
      </c>
      <c r="D629" s="61">
        <v>69.53</v>
      </c>
      <c r="E629" s="61">
        <v>69.53</v>
      </c>
    </row>
    <row r="630" spans="2:5" ht="29">
      <c r="B630" s="78" t="s">
        <v>1969</v>
      </c>
      <c r="C630" s="60" t="s">
        <v>1970</v>
      </c>
      <c r="D630" s="61">
        <v>28.63</v>
      </c>
      <c r="E630" s="61">
        <v>28.63</v>
      </c>
    </row>
    <row r="631" spans="2:5" ht="29">
      <c r="B631" s="78" t="s">
        <v>1971</v>
      </c>
      <c r="C631" s="60" t="s">
        <v>1972</v>
      </c>
      <c r="D631" s="61">
        <v>28.63</v>
      </c>
      <c r="E631" s="61">
        <v>28.63</v>
      </c>
    </row>
    <row r="632" spans="2:5" ht="29">
      <c r="B632" s="78" t="s">
        <v>1973</v>
      </c>
      <c r="C632" s="60" t="s">
        <v>1974</v>
      </c>
      <c r="D632" s="61">
        <v>419.06</v>
      </c>
      <c r="E632" s="61">
        <v>419.06</v>
      </c>
    </row>
    <row r="633" spans="2:5" ht="29">
      <c r="B633" s="78" t="s">
        <v>1975</v>
      </c>
      <c r="C633" s="60" t="s">
        <v>1976</v>
      </c>
      <c r="D633" s="61">
        <v>6.39</v>
      </c>
      <c r="E633" s="61">
        <v>6.39</v>
      </c>
    </row>
    <row r="634" spans="2:5" ht="29">
      <c r="B634" s="78" t="s">
        <v>1977</v>
      </c>
      <c r="C634" s="60" t="s">
        <v>1978</v>
      </c>
      <c r="D634" s="61">
        <v>29.72</v>
      </c>
      <c r="E634" s="61">
        <v>29.72</v>
      </c>
    </row>
    <row r="635" spans="2:5" ht="29">
      <c r="B635" s="78" t="s">
        <v>1979</v>
      </c>
      <c r="C635" s="60" t="s">
        <v>1980</v>
      </c>
      <c r="D635" s="61">
        <v>352.26</v>
      </c>
      <c r="E635" s="61">
        <v>352.26</v>
      </c>
    </row>
    <row r="636" spans="2:5" ht="29">
      <c r="B636" s="78" t="s">
        <v>1981</v>
      </c>
      <c r="C636" s="60" t="s">
        <v>1982</v>
      </c>
      <c r="D636" s="61">
        <v>1.1100000000000001</v>
      </c>
      <c r="E636" s="61">
        <v>1.1100000000000001</v>
      </c>
    </row>
    <row r="637" spans="2:5" ht="29">
      <c r="B637" s="78" t="s">
        <v>1983</v>
      </c>
      <c r="C637" s="60" t="s">
        <v>1984</v>
      </c>
      <c r="D637" s="61">
        <v>752.21</v>
      </c>
      <c r="E637" s="61">
        <v>752.21</v>
      </c>
    </row>
    <row r="638" spans="2:5" ht="29">
      <c r="B638" s="78" t="s">
        <v>1985</v>
      </c>
      <c r="C638" s="60" t="s">
        <v>1986</v>
      </c>
      <c r="D638" s="61">
        <v>11.11</v>
      </c>
      <c r="E638" s="61">
        <v>11.11</v>
      </c>
    </row>
    <row r="639" spans="2:5" ht="29">
      <c r="B639" s="78" t="s">
        <v>1987</v>
      </c>
      <c r="C639" s="60" t="s">
        <v>1988</v>
      </c>
      <c r="D639" s="61">
        <v>40.32</v>
      </c>
      <c r="E639" s="61">
        <v>40.32</v>
      </c>
    </row>
    <row r="640" spans="2:5" ht="29">
      <c r="B640" s="78" t="s">
        <v>1989</v>
      </c>
      <c r="C640" s="60" t="s">
        <v>1990</v>
      </c>
      <c r="D640" s="61">
        <v>84.36</v>
      </c>
      <c r="E640" s="61">
        <v>84.36</v>
      </c>
    </row>
    <row r="641" spans="2:5" ht="29">
      <c r="B641" s="78" t="s">
        <v>1991</v>
      </c>
      <c r="C641" s="60" t="s">
        <v>1992</v>
      </c>
      <c r="D641" s="61">
        <v>28.63</v>
      </c>
      <c r="E641" s="61">
        <v>28.63</v>
      </c>
    </row>
    <row r="642" spans="2:5" ht="29">
      <c r="B642" s="78" t="s">
        <v>1993</v>
      </c>
      <c r="C642" s="60" t="s">
        <v>1994</v>
      </c>
      <c r="D642" s="61">
        <v>52.02</v>
      </c>
      <c r="E642" s="61">
        <v>52.02</v>
      </c>
    </row>
    <row r="643" spans="2:5" ht="29">
      <c r="B643" s="78" t="s">
        <v>1995</v>
      </c>
      <c r="C643" s="60" t="s">
        <v>1996</v>
      </c>
      <c r="D643" s="61">
        <v>1178.28</v>
      </c>
      <c r="E643" s="61">
        <v>1178.28</v>
      </c>
    </row>
    <row r="644" spans="2:5" ht="29">
      <c r="B644" s="78" t="s">
        <v>1997</v>
      </c>
      <c r="C644" s="60" t="s">
        <v>1998</v>
      </c>
      <c r="D644" s="61">
        <v>1284.77</v>
      </c>
      <c r="E644" s="61">
        <v>1284.77</v>
      </c>
    </row>
    <row r="645" spans="2:5" ht="29">
      <c r="B645" s="78" t="s">
        <v>1999</v>
      </c>
      <c r="C645" s="60" t="s">
        <v>2000</v>
      </c>
      <c r="D645" s="61">
        <v>1508.64</v>
      </c>
      <c r="E645" s="61">
        <v>1508.64</v>
      </c>
    </row>
    <row r="646" spans="2:5" ht="29">
      <c r="B646" s="78" t="s">
        <v>2001</v>
      </c>
      <c r="C646" s="60" t="s">
        <v>2002</v>
      </c>
      <c r="D646" s="61">
        <v>1065.17</v>
      </c>
      <c r="E646" s="61">
        <v>1065.17</v>
      </c>
    </row>
    <row r="647" spans="2:5" ht="29">
      <c r="B647" s="78" t="s">
        <v>2003</v>
      </c>
      <c r="C647" s="60" t="s">
        <v>2004</v>
      </c>
      <c r="D647" s="61">
        <v>2054.44</v>
      </c>
      <c r="E647" s="61">
        <v>2054.44</v>
      </c>
    </row>
    <row r="648" spans="2:5" ht="29">
      <c r="B648" s="78" t="s">
        <v>2005</v>
      </c>
      <c r="C648" s="60" t="s">
        <v>2006</v>
      </c>
      <c r="D648" s="61">
        <v>2907.95</v>
      </c>
      <c r="E648" s="61">
        <v>2907.95</v>
      </c>
    </row>
    <row r="649" spans="2:5" ht="29">
      <c r="B649" s="78" t="s">
        <v>2007</v>
      </c>
      <c r="C649" s="60" t="s">
        <v>2008</v>
      </c>
      <c r="D649" s="61">
        <v>460.41</v>
      </c>
      <c r="E649" s="61">
        <v>460.41</v>
      </c>
    </row>
    <row r="650" spans="2:5" ht="29">
      <c r="B650" s="78" t="s">
        <v>2009</v>
      </c>
      <c r="C650" s="60" t="s">
        <v>2010</v>
      </c>
      <c r="D650" s="61">
        <v>364.98</v>
      </c>
      <c r="E650" s="61">
        <v>364.98</v>
      </c>
    </row>
    <row r="651" spans="2:5" ht="29">
      <c r="B651" s="78" t="s">
        <v>2011</v>
      </c>
      <c r="C651" s="60" t="s">
        <v>2012</v>
      </c>
      <c r="D651" s="61">
        <v>52.02</v>
      </c>
      <c r="E651" s="61">
        <v>52.02</v>
      </c>
    </row>
    <row r="652" spans="2:5" ht="29">
      <c r="B652" s="78" t="s">
        <v>2013</v>
      </c>
      <c r="C652" s="60" t="s">
        <v>2014</v>
      </c>
      <c r="D652" s="61">
        <v>62.54</v>
      </c>
      <c r="E652" s="61">
        <v>62.54</v>
      </c>
    </row>
    <row r="653" spans="2:5" ht="29">
      <c r="B653" s="78" t="s">
        <v>2015</v>
      </c>
      <c r="C653" s="60" t="s">
        <v>2016</v>
      </c>
      <c r="D653" s="61">
        <v>279.02999999999997</v>
      </c>
      <c r="E653" s="61">
        <v>279.02999999999997</v>
      </c>
    </row>
    <row r="654" spans="2:5" ht="29">
      <c r="B654" s="78" t="s">
        <v>2017</v>
      </c>
      <c r="C654" s="60" t="s">
        <v>2018</v>
      </c>
      <c r="D654" s="61">
        <v>237.67</v>
      </c>
      <c r="E654" s="61">
        <v>237.67</v>
      </c>
    </row>
    <row r="655" spans="2:5" ht="29">
      <c r="B655" s="78" t="s">
        <v>2019</v>
      </c>
      <c r="C655" s="60" t="s">
        <v>2020</v>
      </c>
      <c r="D655" s="61">
        <v>332.07</v>
      </c>
      <c r="E655" s="61">
        <v>332.07</v>
      </c>
    </row>
    <row r="656" spans="2:5">
      <c r="B656" s="78" t="s">
        <v>2021</v>
      </c>
      <c r="C656" s="60" t="s">
        <v>2022</v>
      </c>
      <c r="D656" s="61">
        <v>67.930000000000007</v>
      </c>
      <c r="E656" s="61">
        <v>67.930000000000007</v>
      </c>
    </row>
    <row r="657" spans="2:5">
      <c r="B657" s="78" t="s">
        <v>2023</v>
      </c>
      <c r="C657" s="60" t="s">
        <v>2024</v>
      </c>
      <c r="D657" s="61">
        <v>2.63</v>
      </c>
      <c r="E657" s="61">
        <v>3.79</v>
      </c>
    </row>
    <row r="658" spans="2:5">
      <c r="B658" s="78" t="s">
        <v>2025</v>
      </c>
      <c r="C658" s="60" t="s">
        <v>2026</v>
      </c>
      <c r="D658" s="61">
        <v>3.58</v>
      </c>
      <c r="E658" s="61">
        <v>3.83</v>
      </c>
    </row>
    <row r="659" spans="2:5">
      <c r="B659" s="78" t="s">
        <v>2027</v>
      </c>
      <c r="C659" s="60" t="s">
        <v>2028</v>
      </c>
      <c r="D659" s="61">
        <v>2.63</v>
      </c>
      <c r="E659" s="61">
        <v>3.79</v>
      </c>
    </row>
    <row r="660" spans="2:5">
      <c r="B660" s="78" t="s">
        <v>2029</v>
      </c>
      <c r="C660" s="60" t="s">
        <v>2030</v>
      </c>
      <c r="D660" s="61">
        <v>3.58</v>
      </c>
      <c r="E660" s="61">
        <v>3.83</v>
      </c>
    </row>
    <row r="661" spans="2:5">
      <c r="B661" s="78" t="s">
        <v>2031</v>
      </c>
      <c r="C661" s="60" t="s">
        <v>2032</v>
      </c>
      <c r="D661" s="61">
        <v>3.58</v>
      </c>
      <c r="E661" s="61">
        <v>3.83</v>
      </c>
    </row>
    <row r="662" spans="2:5">
      <c r="B662" s="78" t="s">
        <v>2033</v>
      </c>
      <c r="C662" s="60" t="s">
        <v>2034</v>
      </c>
      <c r="D662" s="61">
        <v>1.42</v>
      </c>
      <c r="E662" s="61">
        <v>1.5</v>
      </c>
    </row>
    <row r="663" spans="2:5">
      <c r="B663" s="78" t="s">
        <v>2035</v>
      </c>
      <c r="C663" s="60" t="s">
        <v>2036</v>
      </c>
      <c r="D663" s="61">
        <v>4.7</v>
      </c>
      <c r="E663" s="61">
        <v>4.95</v>
      </c>
    </row>
    <row r="664" spans="2:5">
      <c r="B664" s="78" t="s">
        <v>2037</v>
      </c>
      <c r="C664" s="60" t="s">
        <v>2038</v>
      </c>
      <c r="D664" s="61">
        <v>4.13</v>
      </c>
      <c r="E664" s="61">
        <v>4.25</v>
      </c>
    </row>
    <row r="665" spans="2:5">
      <c r="B665" s="78" t="s">
        <v>2039</v>
      </c>
      <c r="C665" s="60" t="s">
        <v>2040</v>
      </c>
      <c r="D665" s="61">
        <v>1.88</v>
      </c>
      <c r="E665" s="61">
        <v>1.9599</v>
      </c>
    </row>
    <row r="666" spans="2:5">
      <c r="B666" s="78" t="s">
        <v>2041</v>
      </c>
      <c r="C666" s="60" t="s">
        <v>2042</v>
      </c>
      <c r="D666" s="61">
        <v>3.75</v>
      </c>
      <c r="E666" s="61">
        <v>3.85</v>
      </c>
    </row>
    <row r="667" spans="2:5">
      <c r="B667" s="78" t="s">
        <v>2043</v>
      </c>
      <c r="C667" s="60" t="s">
        <v>2044</v>
      </c>
      <c r="D667" s="61">
        <v>3.75</v>
      </c>
      <c r="E667" s="61">
        <v>3.85</v>
      </c>
    </row>
    <row r="668" spans="2:5">
      <c r="B668" s="78" t="s">
        <v>2045</v>
      </c>
      <c r="C668" s="60" t="s">
        <v>2046</v>
      </c>
      <c r="D668" s="61">
        <v>2.63</v>
      </c>
      <c r="E668" s="61">
        <v>3.79</v>
      </c>
    </row>
    <row r="669" spans="2:5">
      <c r="B669" s="78" t="s">
        <v>2047</v>
      </c>
      <c r="C669" s="60" t="s">
        <v>2048</v>
      </c>
      <c r="D669" s="61">
        <v>2.63</v>
      </c>
      <c r="E669" s="61">
        <v>3.79</v>
      </c>
    </row>
    <row r="670" spans="2:5">
      <c r="B670" s="78" t="s">
        <v>428</v>
      </c>
      <c r="C670" s="60" t="s">
        <v>2049</v>
      </c>
      <c r="D670" s="61">
        <v>0</v>
      </c>
      <c r="E670" s="61">
        <v>0</v>
      </c>
    </row>
    <row r="671" spans="2:5">
      <c r="B671" s="78" t="s">
        <v>2050</v>
      </c>
      <c r="C671" s="60" t="s">
        <v>2051</v>
      </c>
      <c r="D671" s="61">
        <v>0</v>
      </c>
      <c r="E671" s="61">
        <v>0</v>
      </c>
    </row>
    <row r="672" spans="2:5">
      <c r="B672" s="78" t="s">
        <v>2052</v>
      </c>
      <c r="C672" s="60" t="s">
        <v>2053</v>
      </c>
      <c r="D672" s="61">
        <v>3.83</v>
      </c>
      <c r="E672" s="61">
        <v>3.83</v>
      </c>
    </row>
    <row r="673" spans="2:5">
      <c r="B673" s="78" t="s">
        <v>2054</v>
      </c>
      <c r="C673" s="60" t="s">
        <v>2055</v>
      </c>
      <c r="D673" s="61">
        <v>2.75</v>
      </c>
      <c r="E673" s="61">
        <v>2.75</v>
      </c>
    </row>
    <row r="674" spans="2:5">
      <c r="B674" s="78" t="s">
        <v>2056</v>
      </c>
      <c r="C674" s="60" t="s">
        <v>2057</v>
      </c>
      <c r="D674" s="61">
        <v>3.29</v>
      </c>
      <c r="E674" s="61">
        <v>3.29</v>
      </c>
    </row>
    <row r="675" spans="2:5">
      <c r="B675" s="78" t="s">
        <v>2052</v>
      </c>
      <c r="C675" s="60" t="s">
        <v>2053</v>
      </c>
      <c r="D675" s="61">
        <v>3.83</v>
      </c>
      <c r="E675" s="61">
        <v>3.83</v>
      </c>
    </row>
    <row r="676" spans="2:5">
      <c r="B676" s="78" t="s">
        <v>2052</v>
      </c>
      <c r="C676" s="60" t="s">
        <v>2053</v>
      </c>
      <c r="D676" s="61">
        <v>3.83</v>
      </c>
      <c r="E676" s="61">
        <v>3.83</v>
      </c>
    </row>
    <row r="677" spans="2:5">
      <c r="B677" s="78" t="s">
        <v>2054</v>
      </c>
      <c r="C677" s="60" t="s">
        <v>2055</v>
      </c>
      <c r="D677" s="61">
        <v>2.75</v>
      </c>
      <c r="E677" s="61">
        <v>2.75</v>
      </c>
    </row>
    <row r="678" spans="2:5">
      <c r="B678" s="78" t="s">
        <v>2056</v>
      </c>
      <c r="C678" s="60" t="s">
        <v>2057</v>
      </c>
      <c r="D678" s="61">
        <v>3.29</v>
      </c>
      <c r="E678" s="61">
        <v>3.29</v>
      </c>
    </row>
    <row r="679" spans="2:5">
      <c r="B679" s="78" t="s">
        <v>2052</v>
      </c>
      <c r="C679" s="60" t="s">
        <v>2053</v>
      </c>
      <c r="D679" s="61">
        <v>3.83</v>
      </c>
      <c r="E679" s="61">
        <v>3.83</v>
      </c>
    </row>
    <row r="680" spans="2:5">
      <c r="B680" s="78" t="s">
        <v>2058</v>
      </c>
      <c r="C680" s="60" t="s">
        <v>2059</v>
      </c>
      <c r="D680" s="61">
        <v>6.75</v>
      </c>
      <c r="E680" s="61">
        <v>6.75</v>
      </c>
    </row>
    <row r="681" spans="2:5">
      <c r="B681" s="78" t="s">
        <v>2060</v>
      </c>
      <c r="C681" s="60" t="s">
        <v>2061</v>
      </c>
      <c r="D681" s="61">
        <v>6.75</v>
      </c>
      <c r="E681" s="61">
        <v>6.75</v>
      </c>
    </row>
    <row r="682" spans="2:5">
      <c r="B682" s="78" t="s">
        <v>2062</v>
      </c>
      <c r="C682" s="60" t="s">
        <v>2063</v>
      </c>
      <c r="D682" s="61">
        <v>6.75</v>
      </c>
      <c r="E682" s="61">
        <v>6.75</v>
      </c>
    </row>
    <row r="683" spans="2:5">
      <c r="B683" s="78" t="s">
        <v>2064</v>
      </c>
      <c r="C683" s="60" t="s">
        <v>2065</v>
      </c>
      <c r="D683" s="61">
        <v>735</v>
      </c>
      <c r="E683" s="61">
        <v>735</v>
      </c>
    </row>
    <row r="684" spans="2:5">
      <c r="B684" s="78" t="s">
        <v>2066</v>
      </c>
      <c r="C684" s="60" t="s">
        <v>2067</v>
      </c>
      <c r="D684" s="61">
        <v>595</v>
      </c>
      <c r="E684" s="61">
        <v>595</v>
      </c>
    </row>
    <row r="685" spans="2:5">
      <c r="B685" s="78" t="s">
        <v>2068</v>
      </c>
      <c r="C685" s="60" t="s">
        <v>2069</v>
      </c>
      <c r="D685" s="61">
        <v>995</v>
      </c>
      <c r="E685" s="61">
        <v>995</v>
      </c>
    </row>
    <row r="686" spans="2:5">
      <c r="B686" s="78" t="s">
        <v>2070</v>
      </c>
      <c r="C686" s="60" t="s">
        <v>2071</v>
      </c>
      <c r="D686" s="61">
        <v>855</v>
      </c>
      <c r="E686" s="61">
        <v>855</v>
      </c>
    </row>
    <row r="687" spans="2:5">
      <c r="B687" s="78" t="s">
        <v>2072</v>
      </c>
      <c r="C687" s="60" t="s">
        <v>2073</v>
      </c>
      <c r="D687" s="61">
        <v>475</v>
      </c>
      <c r="E687" s="61">
        <v>475</v>
      </c>
    </row>
    <row r="688" spans="2:5">
      <c r="B688" s="78" t="s">
        <v>2074</v>
      </c>
      <c r="C688" s="60" t="s">
        <v>2075</v>
      </c>
      <c r="D688" s="61">
        <v>335</v>
      </c>
      <c r="E688" s="61">
        <v>335</v>
      </c>
    </row>
    <row r="689" spans="2:5">
      <c r="B689" s="78" t="s">
        <v>2076</v>
      </c>
      <c r="C689" s="60" t="s">
        <v>2077</v>
      </c>
      <c r="D689" s="61">
        <v>551</v>
      </c>
      <c r="E689" s="61">
        <v>551</v>
      </c>
    </row>
    <row r="690" spans="2:5">
      <c r="B690" s="78" t="s">
        <v>2078</v>
      </c>
      <c r="C690" s="60" t="s">
        <v>2079</v>
      </c>
      <c r="D690" s="61">
        <v>411</v>
      </c>
      <c r="E690" s="61">
        <v>411</v>
      </c>
    </row>
    <row r="691" spans="2:5">
      <c r="B691" s="78" t="s">
        <v>2080</v>
      </c>
      <c r="C691" s="60" t="s">
        <v>2081</v>
      </c>
      <c r="D691" s="61">
        <v>719</v>
      </c>
      <c r="E691" s="61">
        <v>719</v>
      </c>
    </row>
    <row r="692" spans="2:5">
      <c r="B692" s="78" t="s">
        <v>2082</v>
      </c>
      <c r="C692" s="60" t="s">
        <v>2083</v>
      </c>
      <c r="D692" s="61">
        <v>579</v>
      </c>
      <c r="E692" s="61">
        <v>579</v>
      </c>
    </row>
    <row r="693" spans="2:5">
      <c r="B693" s="78" t="s">
        <v>2084</v>
      </c>
      <c r="C693" s="60" t="s">
        <v>2085</v>
      </c>
      <c r="D693" s="61">
        <v>383</v>
      </c>
      <c r="E693" s="61">
        <v>383</v>
      </c>
    </row>
    <row r="694" spans="2:5">
      <c r="B694" s="78" t="s">
        <v>2086</v>
      </c>
      <c r="C694" s="60" t="s">
        <v>2087</v>
      </c>
      <c r="D694" s="61">
        <v>243</v>
      </c>
      <c r="E694" s="61">
        <v>243</v>
      </c>
    </row>
    <row r="695" spans="2:5">
      <c r="B695" s="78" t="s">
        <v>2088</v>
      </c>
      <c r="C695" s="60" t="s">
        <v>2089</v>
      </c>
      <c r="D695" s="61">
        <v>735</v>
      </c>
      <c r="E695" s="61">
        <v>735</v>
      </c>
    </row>
    <row r="696" spans="2:5">
      <c r="B696" s="78" t="s">
        <v>2090</v>
      </c>
      <c r="C696" s="60" t="s">
        <v>2091</v>
      </c>
      <c r="D696" s="61">
        <v>595</v>
      </c>
      <c r="E696" s="61">
        <v>595</v>
      </c>
    </row>
    <row r="697" spans="2:5">
      <c r="B697" s="78" t="s">
        <v>2092</v>
      </c>
      <c r="C697" s="60" t="s">
        <v>2093</v>
      </c>
      <c r="D697" s="61">
        <v>995</v>
      </c>
      <c r="E697" s="61">
        <v>995</v>
      </c>
    </row>
    <row r="698" spans="2:5">
      <c r="B698" s="78" t="s">
        <v>2094</v>
      </c>
      <c r="C698" s="60" t="s">
        <v>2095</v>
      </c>
      <c r="D698" s="61">
        <v>855</v>
      </c>
      <c r="E698" s="61">
        <v>855</v>
      </c>
    </row>
    <row r="699" spans="2:5">
      <c r="B699" s="78" t="s">
        <v>2096</v>
      </c>
      <c r="C699" s="60" t="s">
        <v>2097</v>
      </c>
      <c r="D699" s="61">
        <v>475</v>
      </c>
      <c r="E699" s="61">
        <v>475</v>
      </c>
    </row>
    <row r="700" spans="2:5">
      <c r="B700" s="78" t="s">
        <v>2098</v>
      </c>
      <c r="C700" s="60" t="s">
        <v>2099</v>
      </c>
      <c r="D700" s="61">
        <v>335</v>
      </c>
      <c r="E700" s="61">
        <v>335</v>
      </c>
    </row>
    <row r="701" spans="2:5">
      <c r="B701" s="78" t="s">
        <v>428</v>
      </c>
      <c r="C701" s="60" t="s">
        <v>2100</v>
      </c>
      <c r="D701" s="61">
        <v>9.0760000000000005</v>
      </c>
      <c r="E701" s="61">
        <v>0</v>
      </c>
    </row>
    <row r="702" spans="2:5">
      <c r="B702" s="78" t="s">
        <v>2101</v>
      </c>
      <c r="C702" s="60" t="s">
        <v>2102</v>
      </c>
      <c r="D702" s="61">
        <v>7.17</v>
      </c>
      <c r="E702" s="61">
        <v>8.6966999999999999</v>
      </c>
    </row>
    <row r="703" spans="2:5">
      <c r="B703" s="78" t="s">
        <v>2103</v>
      </c>
      <c r="C703" s="60" t="s">
        <v>2104</v>
      </c>
      <c r="D703" s="61">
        <v>7.17</v>
      </c>
      <c r="E703" s="61">
        <v>8.6966999999999999</v>
      </c>
    </row>
    <row r="704" spans="2:5">
      <c r="B704" s="78" t="s">
        <v>2105</v>
      </c>
      <c r="C704" s="60" t="s">
        <v>2106</v>
      </c>
      <c r="D704" s="61">
        <v>7.17</v>
      </c>
      <c r="E704" s="61">
        <v>8.6966999999999999</v>
      </c>
    </row>
    <row r="705" spans="2:5">
      <c r="B705" s="78" t="s">
        <v>2107</v>
      </c>
      <c r="C705" s="60" t="s">
        <v>2108</v>
      </c>
      <c r="D705" s="61">
        <v>7.17</v>
      </c>
      <c r="E705" s="61">
        <v>8.6966999999999999</v>
      </c>
    </row>
    <row r="706" spans="2:5">
      <c r="B706" s="78" t="s">
        <v>2109</v>
      </c>
      <c r="C706" s="60" t="s">
        <v>2110</v>
      </c>
      <c r="D706" s="61">
        <v>7.17</v>
      </c>
      <c r="E706" s="61">
        <v>8.6966999999999999</v>
      </c>
    </row>
    <row r="707" spans="2:5">
      <c r="B707" s="78" t="s">
        <v>2111</v>
      </c>
      <c r="C707" s="60" t="s">
        <v>2112</v>
      </c>
      <c r="D707" s="61">
        <v>7.17</v>
      </c>
      <c r="E707" s="61">
        <v>8.6966999999999999</v>
      </c>
    </row>
    <row r="708" spans="2:5">
      <c r="B708" s="78" t="s">
        <v>2113</v>
      </c>
      <c r="C708" s="60" t="s">
        <v>2114</v>
      </c>
      <c r="D708" s="61">
        <v>7.17</v>
      </c>
      <c r="E708" s="61">
        <v>8.6966999999999999</v>
      </c>
    </row>
    <row r="709" spans="2:5">
      <c r="B709" s="78" t="s">
        <v>2115</v>
      </c>
      <c r="C709" s="60" t="s">
        <v>2116</v>
      </c>
      <c r="D709" s="61">
        <v>7.17</v>
      </c>
      <c r="E709" s="61">
        <v>8.6966999999999999</v>
      </c>
    </row>
    <row r="710" spans="2:5">
      <c r="B710" s="78" t="s">
        <v>2117</v>
      </c>
      <c r="C710" s="60" t="s">
        <v>2118</v>
      </c>
      <c r="D710" s="61">
        <v>7.17</v>
      </c>
      <c r="E710" s="61">
        <v>8.6966999999999999</v>
      </c>
    </row>
    <row r="711" spans="2:5">
      <c r="B711" s="78" t="s">
        <v>2119</v>
      </c>
      <c r="C711" s="60" t="s">
        <v>2120</v>
      </c>
      <c r="D711" s="61">
        <v>7.17</v>
      </c>
      <c r="E711" s="61">
        <v>8.6966999999999999</v>
      </c>
    </row>
    <row r="712" spans="2:5">
      <c r="B712" s="78" t="s">
        <v>2121</v>
      </c>
      <c r="C712" s="60" t="s">
        <v>2122</v>
      </c>
      <c r="D712" s="61">
        <v>7.17</v>
      </c>
      <c r="E712" s="61">
        <v>8.6966999999999999</v>
      </c>
    </row>
    <row r="713" spans="2:5">
      <c r="B713" s="78" t="s">
        <v>2123</v>
      </c>
      <c r="C713" s="60" t="s">
        <v>2124</v>
      </c>
      <c r="D713" s="61">
        <v>7.17</v>
      </c>
      <c r="E713" s="61">
        <v>8.6979000000000006</v>
      </c>
    </row>
    <row r="714" spans="2:5">
      <c r="B714" s="78" t="s">
        <v>2125</v>
      </c>
      <c r="C714" s="60" t="s">
        <v>2126</v>
      </c>
      <c r="D714" s="61">
        <v>7.17</v>
      </c>
      <c r="E714" s="61">
        <v>8.1315000000000008</v>
      </c>
    </row>
    <row r="715" spans="2:5">
      <c r="B715" s="78" t="s">
        <v>2127</v>
      </c>
      <c r="C715" s="60" t="s">
        <v>2128</v>
      </c>
      <c r="D715" s="61">
        <v>7.17</v>
      </c>
      <c r="E715" s="61">
        <v>8.6966999999999999</v>
      </c>
    </row>
    <row r="716" spans="2:5">
      <c r="B716" s="78" t="s">
        <v>2129</v>
      </c>
      <c r="C716" s="60" t="s">
        <v>2130</v>
      </c>
      <c r="D716" s="61">
        <v>7.17</v>
      </c>
      <c r="E716" s="61">
        <v>8.6966999999999999</v>
      </c>
    </row>
    <row r="717" spans="2:5">
      <c r="B717" s="78" t="s">
        <v>2131</v>
      </c>
      <c r="C717" s="60" t="s">
        <v>2132</v>
      </c>
      <c r="D717" s="61">
        <v>7.17</v>
      </c>
      <c r="E717" s="61">
        <v>8.6966999999999999</v>
      </c>
    </row>
    <row r="718" spans="2:5">
      <c r="B718" s="78" t="s">
        <v>2133</v>
      </c>
      <c r="C718" s="60" t="s">
        <v>2134</v>
      </c>
      <c r="D718" s="61">
        <v>7.17</v>
      </c>
      <c r="E718" s="61">
        <v>8.6966999999999999</v>
      </c>
    </row>
    <row r="719" spans="2:5">
      <c r="B719" s="78" t="s">
        <v>2135</v>
      </c>
      <c r="C719" s="60" t="s">
        <v>2136</v>
      </c>
      <c r="D719" s="61">
        <v>7.17</v>
      </c>
      <c r="E719" s="61">
        <v>8.6966999999999999</v>
      </c>
    </row>
    <row r="720" spans="2:5">
      <c r="B720" s="78" t="s">
        <v>2137</v>
      </c>
      <c r="C720" s="60" t="s">
        <v>2138</v>
      </c>
      <c r="D720" s="61">
        <v>7.17</v>
      </c>
      <c r="E720" s="61">
        <v>8.6966999999999999</v>
      </c>
    </row>
    <row r="721" spans="2:5">
      <c r="B721" s="78" t="s">
        <v>2139</v>
      </c>
      <c r="C721" s="60" t="s">
        <v>2140</v>
      </c>
      <c r="D721" s="61">
        <v>7.17</v>
      </c>
      <c r="E721" s="61">
        <v>8.6966999999999999</v>
      </c>
    </row>
    <row r="722" spans="2:5">
      <c r="B722" s="78" t="s">
        <v>2141</v>
      </c>
      <c r="C722" s="60" t="s">
        <v>2142</v>
      </c>
      <c r="D722" s="61">
        <v>7.17</v>
      </c>
      <c r="E722" s="61">
        <v>8.6966999999999999</v>
      </c>
    </row>
    <row r="723" spans="2:5">
      <c r="B723" s="78" t="s">
        <v>2143</v>
      </c>
      <c r="C723" s="60" t="s">
        <v>2144</v>
      </c>
      <c r="D723" s="61">
        <v>7.17</v>
      </c>
      <c r="E723" s="61">
        <v>8.6966999999999999</v>
      </c>
    </row>
    <row r="724" spans="2:5">
      <c r="B724" s="78" t="s">
        <v>2145</v>
      </c>
      <c r="C724" s="60" t="s">
        <v>2146</v>
      </c>
      <c r="D724" s="61">
        <v>7.17</v>
      </c>
      <c r="E724" s="61">
        <v>8.6966999999999999</v>
      </c>
    </row>
    <row r="725" spans="2:5">
      <c r="B725" s="78" t="s">
        <v>2147</v>
      </c>
      <c r="C725" s="60" t="s">
        <v>2148</v>
      </c>
      <c r="D725" s="61">
        <v>7.17</v>
      </c>
      <c r="E725" s="61">
        <v>8.6966999999999999</v>
      </c>
    </row>
    <row r="726" spans="2:5">
      <c r="B726" s="78" t="s">
        <v>2149</v>
      </c>
      <c r="C726" s="60" t="s">
        <v>2150</v>
      </c>
      <c r="D726" s="61">
        <v>7.17</v>
      </c>
      <c r="E726" s="61">
        <v>8.6966999999999999</v>
      </c>
    </row>
    <row r="727" spans="2:5">
      <c r="B727" s="78" t="s">
        <v>2151</v>
      </c>
      <c r="C727" s="60" t="s">
        <v>2152</v>
      </c>
      <c r="D727" s="61">
        <v>7.17</v>
      </c>
      <c r="E727" s="61">
        <v>8.6966999999999999</v>
      </c>
    </row>
    <row r="728" spans="2:5">
      <c r="B728" s="78" t="s">
        <v>2153</v>
      </c>
      <c r="C728" s="60" t="s">
        <v>2154</v>
      </c>
      <c r="D728" s="61">
        <v>7.6360000000000001</v>
      </c>
      <c r="E728" s="61">
        <v>8.6966999999999999</v>
      </c>
    </row>
    <row r="729" spans="2:5">
      <c r="B729" s="78" t="s">
        <v>428</v>
      </c>
      <c r="C729" s="60" t="s">
        <v>2155</v>
      </c>
      <c r="D729" s="61">
        <v>0</v>
      </c>
      <c r="E729" s="61">
        <v>0</v>
      </c>
    </row>
    <row r="730" spans="2:5">
      <c r="B730" s="78" t="s">
        <v>2101</v>
      </c>
      <c r="C730" s="60" t="s">
        <v>2156</v>
      </c>
      <c r="D730" s="61">
        <v>8.4429999999999996</v>
      </c>
      <c r="E730" s="61">
        <v>10.547499999999999</v>
      </c>
    </row>
    <row r="731" spans="2:5">
      <c r="B731" s="78" t="s">
        <v>2103</v>
      </c>
      <c r="C731" s="60" t="s">
        <v>2157</v>
      </c>
      <c r="D731" s="61">
        <v>8.4429999999999996</v>
      </c>
      <c r="E731" s="61">
        <v>10.547499999999999</v>
      </c>
    </row>
    <row r="732" spans="2:5">
      <c r="B732" s="78" t="s">
        <v>2105</v>
      </c>
      <c r="C732" s="60" t="s">
        <v>2158</v>
      </c>
      <c r="D732" s="61">
        <v>8.4429999999999996</v>
      </c>
      <c r="E732" s="61">
        <v>10.547499999999999</v>
      </c>
    </row>
    <row r="733" spans="2:5">
      <c r="B733" s="78" t="s">
        <v>2107</v>
      </c>
      <c r="C733" s="60" t="s">
        <v>2159</v>
      </c>
      <c r="D733" s="61">
        <v>8.4429999999999996</v>
      </c>
      <c r="E733" s="61">
        <v>10.547499999999999</v>
      </c>
    </row>
    <row r="734" spans="2:5">
      <c r="B734" s="78" t="s">
        <v>2109</v>
      </c>
      <c r="C734" s="60" t="s">
        <v>2160</v>
      </c>
      <c r="D734" s="61">
        <v>8.4429999999999996</v>
      </c>
      <c r="E734" s="61">
        <v>10.547499999999999</v>
      </c>
    </row>
    <row r="735" spans="2:5">
      <c r="B735" s="78" t="s">
        <v>2111</v>
      </c>
      <c r="C735" s="60" t="s">
        <v>2161</v>
      </c>
      <c r="D735" s="61">
        <v>8.4429999999999996</v>
      </c>
      <c r="E735" s="61">
        <v>10.547499999999999</v>
      </c>
    </row>
    <row r="736" spans="2:5">
      <c r="B736" s="78" t="s">
        <v>2113</v>
      </c>
      <c r="C736" s="60" t="s">
        <v>2162</v>
      </c>
      <c r="D736" s="61">
        <v>8.4429999999999996</v>
      </c>
      <c r="E736" s="61">
        <v>10.547499999999999</v>
      </c>
    </row>
    <row r="737" spans="2:5">
      <c r="B737" s="78" t="s">
        <v>2115</v>
      </c>
      <c r="C737" s="60" t="s">
        <v>2163</v>
      </c>
      <c r="D737" s="61">
        <v>8.4429999999999996</v>
      </c>
      <c r="E737" s="61">
        <v>10.547499999999999</v>
      </c>
    </row>
    <row r="738" spans="2:5">
      <c r="B738" s="78" t="s">
        <v>2117</v>
      </c>
      <c r="C738" s="60" t="s">
        <v>2164</v>
      </c>
      <c r="D738" s="61">
        <v>8.4429999999999996</v>
      </c>
      <c r="E738" s="61">
        <v>10.547499999999999</v>
      </c>
    </row>
    <row r="739" spans="2:5">
      <c r="B739" s="78" t="s">
        <v>2119</v>
      </c>
      <c r="C739" s="60" t="s">
        <v>2165</v>
      </c>
      <c r="D739" s="61">
        <v>8.4429999999999996</v>
      </c>
      <c r="E739" s="61">
        <v>10.547499999999999</v>
      </c>
    </row>
    <row r="740" spans="2:5">
      <c r="B740" s="78" t="s">
        <v>2121</v>
      </c>
      <c r="C740" s="60" t="s">
        <v>2166</v>
      </c>
      <c r="D740" s="61">
        <v>8.4429999999999996</v>
      </c>
      <c r="E740" s="61">
        <v>10.547499999999999</v>
      </c>
    </row>
    <row r="741" spans="2:5">
      <c r="B741" s="78" t="s">
        <v>2123</v>
      </c>
      <c r="C741" s="60" t="s">
        <v>2167</v>
      </c>
      <c r="D741" s="61">
        <v>8.4429999999999996</v>
      </c>
      <c r="E741" s="61">
        <v>10.547499999999999</v>
      </c>
    </row>
    <row r="742" spans="2:5">
      <c r="B742" s="78" t="s">
        <v>2125</v>
      </c>
      <c r="C742" s="60" t="s">
        <v>2168</v>
      </c>
      <c r="D742" s="61">
        <v>8.4429999999999996</v>
      </c>
      <c r="E742" s="61">
        <v>10.547499999999999</v>
      </c>
    </row>
    <row r="743" spans="2:5">
      <c r="B743" s="78" t="s">
        <v>2127</v>
      </c>
      <c r="C743" s="60" t="s">
        <v>2169</v>
      </c>
      <c r="D743" s="61">
        <v>8.43</v>
      </c>
      <c r="E743" s="61">
        <v>8.6966999999999999</v>
      </c>
    </row>
    <row r="744" spans="2:5">
      <c r="B744" s="78" t="s">
        <v>2129</v>
      </c>
      <c r="C744" s="60" t="s">
        <v>2170</v>
      </c>
      <c r="D744" s="61">
        <v>8.4429999999999996</v>
      </c>
      <c r="E744" s="61">
        <v>10.547499999999999</v>
      </c>
    </row>
    <row r="745" spans="2:5">
      <c r="B745" s="78" t="s">
        <v>2131</v>
      </c>
      <c r="C745" s="60" t="s">
        <v>2171</v>
      </c>
      <c r="D745" s="61">
        <v>8.4429999999999996</v>
      </c>
      <c r="E745" s="61">
        <v>10.547499999999999</v>
      </c>
    </row>
    <row r="746" spans="2:5">
      <c r="B746" s="78" t="s">
        <v>2133</v>
      </c>
      <c r="C746" s="60" t="s">
        <v>2172</v>
      </c>
      <c r="D746" s="61">
        <v>8.4429999999999996</v>
      </c>
      <c r="E746" s="61">
        <v>10.547499999999999</v>
      </c>
    </row>
    <row r="747" spans="2:5">
      <c r="B747" s="78" t="s">
        <v>2135</v>
      </c>
      <c r="C747" s="60" t="s">
        <v>2173</v>
      </c>
      <c r="D747" s="61">
        <v>8.4429999999999996</v>
      </c>
      <c r="E747" s="61">
        <v>10.547499999999999</v>
      </c>
    </row>
    <row r="748" spans="2:5">
      <c r="B748" s="78" t="s">
        <v>2137</v>
      </c>
      <c r="C748" s="60" t="s">
        <v>2174</v>
      </c>
      <c r="D748" s="61">
        <v>8.4429999999999996</v>
      </c>
      <c r="E748" s="61">
        <v>10.547499999999999</v>
      </c>
    </row>
    <row r="749" spans="2:5">
      <c r="B749" s="78" t="s">
        <v>2139</v>
      </c>
      <c r="C749" s="60" t="s">
        <v>2175</v>
      </c>
      <c r="D749" s="61">
        <v>8.4429999999999996</v>
      </c>
      <c r="E749" s="61">
        <v>10.547499999999999</v>
      </c>
    </row>
    <row r="750" spans="2:5">
      <c r="B750" s="78" t="s">
        <v>2141</v>
      </c>
      <c r="C750" s="60" t="s">
        <v>2176</v>
      </c>
      <c r="D750" s="61">
        <v>8.4429999999999996</v>
      </c>
      <c r="E750" s="61">
        <v>10.547499999999999</v>
      </c>
    </row>
    <row r="751" spans="2:5">
      <c r="B751" s="78" t="s">
        <v>2143</v>
      </c>
      <c r="C751" s="60" t="s">
        <v>2177</v>
      </c>
      <c r="D751" s="61">
        <v>8.4429999999999996</v>
      </c>
      <c r="E751" s="61">
        <v>10.547499999999999</v>
      </c>
    </row>
    <row r="752" spans="2:5">
      <c r="B752" s="78" t="s">
        <v>2145</v>
      </c>
      <c r="C752" s="60" t="s">
        <v>2178</v>
      </c>
      <c r="D752" s="61">
        <v>8.4429999999999996</v>
      </c>
      <c r="E752" s="61">
        <v>10.547499999999999</v>
      </c>
    </row>
    <row r="753" spans="2:5">
      <c r="B753" s="78" t="s">
        <v>2147</v>
      </c>
      <c r="C753" s="60" t="s">
        <v>2179</v>
      </c>
      <c r="D753" s="61">
        <v>8.4429999999999996</v>
      </c>
      <c r="E753" s="61">
        <v>10.547499999999999</v>
      </c>
    </row>
    <row r="754" spans="2:5">
      <c r="B754" s="78" t="s">
        <v>2149</v>
      </c>
      <c r="C754" s="60" t="s">
        <v>2180</v>
      </c>
      <c r="D754" s="61">
        <v>8.4429999999999996</v>
      </c>
      <c r="E754" s="61">
        <v>10.547499999999999</v>
      </c>
    </row>
    <row r="755" spans="2:5">
      <c r="B755" s="78" t="s">
        <v>2151</v>
      </c>
      <c r="C755" s="60" t="s">
        <v>2181</v>
      </c>
      <c r="D755" s="61">
        <v>8.4429999999999996</v>
      </c>
      <c r="E755" s="61">
        <v>10.547499999999999</v>
      </c>
    </row>
    <row r="756" spans="2:5">
      <c r="B756" s="78" t="s">
        <v>2153</v>
      </c>
      <c r="C756" s="60" t="s">
        <v>2154</v>
      </c>
      <c r="D756" s="61">
        <v>9.0760000000000005</v>
      </c>
      <c r="E756" s="61">
        <v>10.547499999999999</v>
      </c>
    </row>
    <row r="757" spans="2:5">
      <c r="B757" s="78" t="s">
        <v>428</v>
      </c>
      <c r="C757" s="60" t="s">
        <v>2182</v>
      </c>
      <c r="D757" s="61">
        <v>0</v>
      </c>
      <c r="E757" s="61">
        <v>0</v>
      </c>
    </row>
    <row r="758" spans="2:5">
      <c r="B758" s="78" t="s">
        <v>2101</v>
      </c>
      <c r="C758" s="60" t="s">
        <v>2183</v>
      </c>
      <c r="D758" s="61">
        <v>7170</v>
      </c>
      <c r="E758" s="61">
        <v>8.6966999999999999</v>
      </c>
    </row>
    <row r="759" spans="2:5">
      <c r="B759" s="78" t="s">
        <v>2103</v>
      </c>
      <c r="C759" s="60" t="s">
        <v>2184</v>
      </c>
      <c r="D759" s="61">
        <v>7.17</v>
      </c>
      <c r="E759" s="61">
        <v>8.6966999999999999</v>
      </c>
    </row>
    <row r="760" spans="2:5">
      <c r="B760" s="78" t="s">
        <v>2105</v>
      </c>
      <c r="C760" s="60" t="s">
        <v>2185</v>
      </c>
      <c r="D760" s="61">
        <v>7.17</v>
      </c>
      <c r="E760" s="61">
        <v>8.6966999999999999</v>
      </c>
    </row>
    <row r="761" spans="2:5">
      <c r="B761" s="78" t="s">
        <v>2107</v>
      </c>
      <c r="C761" s="60" t="s">
        <v>2186</v>
      </c>
      <c r="D761" s="61">
        <v>7.17</v>
      </c>
      <c r="E761" s="61">
        <v>8.6966999999999999</v>
      </c>
    </row>
    <row r="762" spans="2:5">
      <c r="B762" s="78" t="s">
        <v>2109</v>
      </c>
      <c r="C762" s="60" t="s">
        <v>2187</v>
      </c>
      <c r="D762" s="61">
        <v>7.17</v>
      </c>
      <c r="E762" s="61">
        <v>8.6966999999999999</v>
      </c>
    </row>
    <row r="763" spans="2:5">
      <c r="B763" s="78" t="s">
        <v>2113</v>
      </c>
      <c r="C763" s="60" t="s">
        <v>2188</v>
      </c>
      <c r="D763" s="61">
        <v>7.17</v>
      </c>
      <c r="E763" s="61">
        <v>8.6966999999999999</v>
      </c>
    </row>
    <row r="764" spans="2:5">
      <c r="B764" s="78" t="s">
        <v>2115</v>
      </c>
      <c r="C764" s="60" t="s">
        <v>2189</v>
      </c>
      <c r="D764" s="61">
        <v>7.17</v>
      </c>
      <c r="E764" s="61">
        <v>8.6966999999999999</v>
      </c>
    </row>
    <row r="765" spans="2:5">
      <c r="B765" s="78" t="s">
        <v>2117</v>
      </c>
      <c r="C765" s="60" t="s">
        <v>2190</v>
      </c>
      <c r="D765" s="61">
        <v>8170</v>
      </c>
      <c r="E765" s="61">
        <v>8.6966999999999999</v>
      </c>
    </row>
    <row r="766" spans="2:5">
      <c r="B766" s="78" t="s">
        <v>2119</v>
      </c>
      <c r="C766" s="60" t="s">
        <v>2191</v>
      </c>
      <c r="D766" s="61">
        <v>7.17</v>
      </c>
      <c r="E766" s="61">
        <v>8.6966999999999999</v>
      </c>
    </row>
    <row r="767" spans="2:5">
      <c r="B767" s="78" t="s">
        <v>2121</v>
      </c>
      <c r="C767" s="60" t="s">
        <v>2192</v>
      </c>
      <c r="D767" s="61">
        <v>7.17</v>
      </c>
      <c r="E767" s="61">
        <v>8.6966999999999999</v>
      </c>
    </row>
    <row r="768" spans="2:5">
      <c r="B768" s="78" t="s">
        <v>2123</v>
      </c>
      <c r="C768" s="60" t="s">
        <v>2193</v>
      </c>
      <c r="D768" s="61">
        <v>7.17</v>
      </c>
      <c r="E768" s="61">
        <v>8.6979000000000006</v>
      </c>
    </row>
    <row r="769" spans="2:5">
      <c r="B769" s="78" t="s">
        <v>2125</v>
      </c>
      <c r="C769" s="60" t="s">
        <v>2194</v>
      </c>
      <c r="D769" s="61">
        <v>7.17</v>
      </c>
      <c r="E769" s="61">
        <v>8.6966999999999999</v>
      </c>
    </row>
    <row r="770" spans="2:5">
      <c r="B770" s="78" t="s">
        <v>2127</v>
      </c>
      <c r="C770" s="60" t="s">
        <v>2195</v>
      </c>
      <c r="D770" s="61">
        <v>7.17</v>
      </c>
      <c r="E770" s="61">
        <v>8.6966999999999999</v>
      </c>
    </row>
    <row r="771" spans="2:5">
      <c r="B771" s="78" t="s">
        <v>2129</v>
      </c>
      <c r="C771" s="60" t="s">
        <v>2196</v>
      </c>
      <c r="D771" s="61">
        <v>7.17</v>
      </c>
      <c r="E771" s="61">
        <v>8.6966999999999999</v>
      </c>
    </row>
    <row r="772" spans="2:5">
      <c r="B772" s="78" t="s">
        <v>2131</v>
      </c>
      <c r="C772" s="60" t="s">
        <v>2197</v>
      </c>
      <c r="D772" s="61">
        <v>7.17</v>
      </c>
      <c r="E772" s="61">
        <v>8.6966999999999999</v>
      </c>
    </row>
    <row r="773" spans="2:5">
      <c r="B773" s="78" t="s">
        <v>2133</v>
      </c>
      <c r="C773" s="60" t="s">
        <v>2198</v>
      </c>
      <c r="D773" s="61">
        <v>7.17</v>
      </c>
      <c r="E773" s="61">
        <v>8.6966999999999999</v>
      </c>
    </row>
    <row r="774" spans="2:5">
      <c r="B774" s="78" t="s">
        <v>2135</v>
      </c>
      <c r="C774" s="60" t="s">
        <v>2199</v>
      </c>
      <c r="D774" s="61">
        <v>7.17</v>
      </c>
      <c r="E774" s="61">
        <v>8.6966999999999999</v>
      </c>
    </row>
    <row r="775" spans="2:5">
      <c r="B775" s="78" t="s">
        <v>2137</v>
      </c>
      <c r="C775" s="60" t="s">
        <v>2200</v>
      </c>
      <c r="D775" s="61">
        <v>7.17</v>
      </c>
      <c r="E775" s="61">
        <v>8.6966999999999999</v>
      </c>
    </row>
    <row r="776" spans="2:5">
      <c r="B776" s="78" t="s">
        <v>2139</v>
      </c>
      <c r="C776" s="60" t="s">
        <v>2201</v>
      </c>
      <c r="D776" s="61">
        <v>7.17</v>
      </c>
      <c r="E776" s="61">
        <v>8.6966999999999999</v>
      </c>
    </row>
    <row r="777" spans="2:5">
      <c r="B777" s="78" t="s">
        <v>2141</v>
      </c>
      <c r="C777" s="60" t="s">
        <v>2202</v>
      </c>
      <c r="D777" s="61">
        <v>7.17</v>
      </c>
      <c r="E777" s="61">
        <v>8.6966999999999999</v>
      </c>
    </row>
    <row r="778" spans="2:5">
      <c r="B778" s="78" t="s">
        <v>2143</v>
      </c>
      <c r="C778" s="60" t="s">
        <v>2203</v>
      </c>
      <c r="D778" s="61">
        <v>7.17</v>
      </c>
      <c r="E778" s="61">
        <v>8.6966999999999999</v>
      </c>
    </row>
    <row r="779" spans="2:5">
      <c r="B779" s="78" t="s">
        <v>2145</v>
      </c>
      <c r="C779" s="60" t="s">
        <v>2204</v>
      </c>
      <c r="D779" s="61">
        <v>7.17</v>
      </c>
      <c r="E779" s="61">
        <v>8.6966999999999999</v>
      </c>
    </row>
    <row r="780" spans="2:5">
      <c r="B780" s="78" t="s">
        <v>2147</v>
      </c>
      <c r="C780" s="60" t="s">
        <v>2205</v>
      </c>
      <c r="D780" s="61">
        <v>7.17</v>
      </c>
      <c r="E780" s="61">
        <v>8.6966999999999999</v>
      </c>
    </row>
    <row r="781" spans="2:5">
      <c r="B781" s="78" t="s">
        <v>2149</v>
      </c>
      <c r="C781" s="60" t="s">
        <v>2206</v>
      </c>
      <c r="D781" s="61">
        <v>7.17</v>
      </c>
      <c r="E781" s="61">
        <v>8.6966999999999999</v>
      </c>
    </row>
    <row r="782" spans="2:5">
      <c r="B782" s="78" t="s">
        <v>2151</v>
      </c>
      <c r="C782" s="60" t="s">
        <v>2207</v>
      </c>
      <c r="D782" s="61">
        <v>7.17</v>
      </c>
      <c r="E782" s="61">
        <v>8.6966999999999999</v>
      </c>
    </row>
    <row r="783" spans="2:5">
      <c r="B783" s="78" t="s">
        <v>2153</v>
      </c>
      <c r="C783" s="60" t="s">
        <v>2208</v>
      </c>
      <c r="D783" s="61">
        <v>7.17</v>
      </c>
      <c r="E783" s="61">
        <v>8.6966999999999999</v>
      </c>
    </row>
    <row r="784" spans="2:5">
      <c r="B784" s="78" t="s">
        <v>428</v>
      </c>
      <c r="C784" s="60" t="s">
        <v>2209</v>
      </c>
      <c r="D784" s="61">
        <v>7.17</v>
      </c>
      <c r="E784" s="61">
        <v>0</v>
      </c>
    </row>
    <row r="785" spans="2:5">
      <c r="B785" s="78" t="s">
        <v>2101</v>
      </c>
      <c r="C785" s="60" t="s">
        <v>2210</v>
      </c>
      <c r="D785" s="61">
        <v>8.4429999999999996</v>
      </c>
      <c r="E785" s="61">
        <v>10.547499999999999</v>
      </c>
    </row>
    <row r="786" spans="2:5">
      <c r="B786" s="78" t="s">
        <v>2105</v>
      </c>
      <c r="C786" s="60" t="s">
        <v>2211</v>
      </c>
      <c r="D786" s="61">
        <v>7.17</v>
      </c>
      <c r="E786" s="61">
        <v>9.7565000000000008</v>
      </c>
    </row>
    <row r="787" spans="2:5">
      <c r="B787" s="78" t="s">
        <v>2107</v>
      </c>
      <c r="C787" s="60" t="s">
        <v>2212</v>
      </c>
      <c r="D787" s="61">
        <v>7.17</v>
      </c>
      <c r="E787" s="61">
        <v>10.547499999999999</v>
      </c>
    </row>
    <row r="788" spans="2:5">
      <c r="B788" s="78" t="s">
        <v>2109</v>
      </c>
      <c r="C788" s="60" t="s">
        <v>2213</v>
      </c>
      <c r="D788" s="61">
        <v>8.4429999999999996</v>
      </c>
      <c r="E788" s="61">
        <v>10.547499999999999</v>
      </c>
    </row>
    <row r="789" spans="2:5">
      <c r="B789" s="78" t="s">
        <v>2113</v>
      </c>
      <c r="C789" s="60" t="s">
        <v>2214</v>
      </c>
      <c r="D789" s="61">
        <v>8.4429999999999996</v>
      </c>
      <c r="E789" s="61">
        <v>10.547499999999999</v>
      </c>
    </row>
    <row r="790" spans="2:5">
      <c r="B790" s="78" t="s">
        <v>2115</v>
      </c>
      <c r="C790" s="60" t="s">
        <v>2215</v>
      </c>
      <c r="D790" s="61">
        <v>8.4429999999999996</v>
      </c>
      <c r="E790" s="61">
        <v>10.547499999999999</v>
      </c>
    </row>
    <row r="791" spans="2:5">
      <c r="B791" s="78" t="s">
        <v>2117</v>
      </c>
      <c r="C791" s="60" t="s">
        <v>2216</v>
      </c>
      <c r="D791" s="61">
        <v>8.4429999999999996</v>
      </c>
      <c r="E791" s="61">
        <v>10.547499999999999</v>
      </c>
    </row>
    <row r="792" spans="2:5">
      <c r="B792" s="78" t="s">
        <v>2119</v>
      </c>
      <c r="C792" s="60" t="s">
        <v>2217</v>
      </c>
      <c r="D792" s="61">
        <v>8.4429999999999996</v>
      </c>
      <c r="E792" s="61">
        <v>10.6547</v>
      </c>
    </row>
    <row r="793" spans="2:5">
      <c r="B793" s="78" t="s">
        <v>2121</v>
      </c>
      <c r="C793" s="60" t="s">
        <v>2218</v>
      </c>
      <c r="D793" s="61">
        <v>8.4429999999999996</v>
      </c>
      <c r="E793" s="61">
        <v>10.547499999999999</v>
      </c>
    </row>
    <row r="794" spans="2:5">
      <c r="B794" s="78" t="s">
        <v>2123</v>
      </c>
      <c r="C794" s="60" t="s">
        <v>2219</v>
      </c>
      <c r="D794" s="61">
        <v>8.4429999999999996</v>
      </c>
      <c r="E794" s="61">
        <v>10.547499999999999</v>
      </c>
    </row>
    <row r="795" spans="2:5">
      <c r="B795" s="78" t="s">
        <v>2125</v>
      </c>
      <c r="C795" s="60" t="s">
        <v>2220</v>
      </c>
      <c r="D795" s="61">
        <v>8.4429999999999996</v>
      </c>
      <c r="E795" s="61">
        <v>10.547499999999999</v>
      </c>
    </row>
    <row r="796" spans="2:5">
      <c r="B796" s="78" t="s">
        <v>2127</v>
      </c>
      <c r="C796" s="60" t="s">
        <v>2221</v>
      </c>
      <c r="D796" s="61">
        <v>8.4429999999999996</v>
      </c>
      <c r="E796" s="61">
        <v>10.547499999999999</v>
      </c>
    </row>
    <row r="797" spans="2:5">
      <c r="B797" s="78" t="s">
        <v>2129</v>
      </c>
      <c r="C797" s="60" t="s">
        <v>2222</v>
      </c>
      <c r="D797" s="61">
        <v>8.4429999999999996</v>
      </c>
      <c r="E797" s="61">
        <v>10.547499999999999</v>
      </c>
    </row>
    <row r="798" spans="2:5">
      <c r="B798" s="78" t="s">
        <v>2103</v>
      </c>
      <c r="C798" s="60" t="s">
        <v>2223</v>
      </c>
      <c r="D798" s="61">
        <v>8.4429999999999996</v>
      </c>
      <c r="E798" s="61">
        <v>10.547499999999999</v>
      </c>
    </row>
    <row r="799" spans="2:5">
      <c r="B799" s="78" t="s">
        <v>2131</v>
      </c>
      <c r="C799" s="60" t="s">
        <v>2224</v>
      </c>
      <c r="D799" s="61">
        <v>8.4429999999999996</v>
      </c>
      <c r="E799" s="61">
        <v>10.547499999999999</v>
      </c>
    </row>
    <row r="800" spans="2:5">
      <c r="B800" s="78" t="s">
        <v>2133</v>
      </c>
      <c r="C800" s="60" t="s">
        <v>2225</v>
      </c>
      <c r="D800" s="61">
        <v>8.4429999999999996</v>
      </c>
      <c r="E800" s="61">
        <v>10.547499999999999</v>
      </c>
    </row>
    <row r="801" spans="2:5">
      <c r="B801" s="78" t="s">
        <v>2135</v>
      </c>
      <c r="C801" s="60" t="s">
        <v>2226</v>
      </c>
      <c r="D801" s="61">
        <v>8.4429999999999996</v>
      </c>
      <c r="E801" s="61">
        <v>10.547499999999999</v>
      </c>
    </row>
    <row r="802" spans="2:5">
      <c r="B802" s="78" t="s">
        <v>2137</v>
      </c>
      <c r="C802" s="60" t="s">
        <v>2227</v>
      </c>
      <c r="D802" s="61">
        <v>8.4429999999999996</v>
      </c>
      <c r="E802" s="61">
        <v>9.0760000000000005</v>
      </c>
    </row>
    <row r="803" spans="2:5">
      <c r="B803" s="78" t="s">
        <v>2139</v>
      </c>
      <c r="C803" s="60" t="s">
        <v>2228</v>
      </c>
      <c r="D803" s="61">
        <v>8.4429999999999996</v>
      </c>
      <c r="E803" s="61">
        <v>10.547499999999999</v>
      </c>
    </row>
    <row r="804" spans="2:5">
      <c r="B804" s="78" t="s">
        <v>2141</v>
      </c>
      <c r="C804" s="60" t="s">
        <v>2229</v>
      </c>
      <c r="D804" s="61">
        <v>8.4429999999999996</v>
      </c>
      <c r="E804" s="61">
        <v>10.547499999999999</v>
      </c>
    </row>
    <row r="805" spans="2:5">
      <c r="B805" s="78" t="s">
        <v>2143</v>
      </c>
      <c r="C805" s="60" t="s">
        <v>2230</v>
      </c>
      <c r="D805" s="61">
        <v>8.4429999999999996</v>
      </c>
      <c r="E805" s="61">
        <v>10.547499999999999</v>
      </c>
    </row>
    <row r="806" spans="2:5">
      <c r="B806" s="78" t="s">
        <v>2145</v>
      </c>
      <c r="C806" s="60" t="s">
        <v>2231</v>
      </c>
      <c r="D806" s="61">
        <v>8.4429999999999996</v>
      </c>
      <c r="E806" s="61">
        <v>10.547499999999999</v>
      </c>
    </row>
    <row r="807" spans="2:5">
      <c r="B807" s="78" t="s">
        <v>2147</v>
      </c>
      <c r="C807" s="60" t="s">
        <v>2232</v>
      </c>
      <c r="D807" s="61">
        <v>8.4429999999999996</v>
      </c>
      <c r="E807" s="61">
        <v>10.547499999999999</v>
      </c>
    </row>
    <row r="808" spans="2:5">
      <c r="B808" s="78" t="s">
        <v>2149</v>
      </c>
      <c r="C808" s="60" t="s">
        <v>2233</v>
      </c>
      <c r="D808" s="61">
        <v>8.4429999999999996</v>
      </c>
      <c r="E808" s="61">
        <v>10.547499999999999</v>
      </c>
    </row>
    <row r="809" spans="2:5">
      <c r="B809" s="78" t="s">
        <v>2151</v>
      </c>
      <c r="C809" s="60" t="s">
        <v>2234</v>
      </c>
      <c r="D809" s="61">
        <v>8.4429999999999996</v>
      </c>
      <c r="E809" s="61">
        <v>10.547499999999999</v>
      </c>
    </row>
    <row r="810" spans="2:5">
      <c r="B810" s="78" t="s">
        <v>2153</v>
      </c>
      <c r="C810" s="60" t="s">
        <v>2208</v>
      </c>
      <c r="D810" s="61">
        <v>8.4429999999999996</v>
      </c>
      <c r="E810" s="61">
        <v>8.6966999999999999</v>
      </c>
    </row>
    <row r="811" spans="2:5">
      <c r="B811" s="78" t="s">
        <v>2235</v>
      </c>
      <c r="C811" s="60" t="s">
        <v>2236</v>
      </c>
      <c r="D811" s="61">
        <v>0</v>
      </c>
      <c r="E811" s="61">
        <v>0</v>
      </c>
    </row>
    <row r="812" spans="2:5">
      <c r="B812" s="78" t="s">
        <v>2237</v>
      </c>
      <c r="C812" s="60" t="s">
        <v>2238</v>
      </c>
      <c r="D812" s="61">
        <v>0</v>
      </c>
      <c r="E812" s="61">
        <v>0</v>
      </c>
    </row>
    <row r="813" spans="2:5">
      <c r="B813" s="78" t="s">
        <v>2239</v>
      </c>
      <c r="C813" s="60" t="s">
        <v>2240</v>
      </c>
      <c r="D813" s="61">
        <v>0</v>
      </c>
      <c r="E813" s="61">
        <v>0</v>
      </c>
    </row>
    <row r="814" spans="2:5">
      <c r="B814" s="78" t="s">
        <v>2241</v>
      </c>
      <c r="C814" s="60" t="s">
        <v>2242</v>
      </c>
      <c r="D814" s="61">
        <v>0</v>
      </c>
      <c r="E814" s="61">
        <v>0</v>
      </c>
    </row>
    <row r="815" spans="2:5">
      <c r="B815" s="78" t="s">
        <v>2243</v>
      </c>
      <c r="C815" s="60" t="s">
        <v>2244</v>
      </c>
      <c r="D815" s="61">
        <v>0</v>
      </c>
      <c r="E815" s="61">
        <v>0</v>
      </c>
    </row>
    <row r="816" spans="2:5">
      <c r="B816" s="78" t="s">
        <v>2245</v>
      </c>
      <c r="C816" s="60" t="s">
        <v>2246</v>
      </c>
      <c r="D816" s="61">
        <v>0</v>
      </c>
      <c r="E816" s="61">
        <v>0</v>
      </c>
    </row>
    <row r="817" spans="2:5">
      <c r="B817" s="78" t="s">
        <v>2247</v>
      </c>
      <c r="C817" s="60" t="s">
        <v>2248</v>
      </c>
      <c r="D817" s="61">
        <v>0</v>
      </c>
      <c r="E817" s="61">
        <v>0</v>
      </c>
    </row>
    <row r="818" spans="2:5">
      <c r="B818" s="78" t="s">
        <v>2249</v>
      </c>
      <c r="C818" s="60" t="s">
        <v>2250</v>
      </c>
      <c r="D818" s="61">
        <v>9.75</v>
      </c>
      <c r="E818" s="61">
        <v>0</v>
      </c>
    </row>
    <row r="819" spans="2:5">
      <c r="B819" s="78" t="s">
        <v>2251</v>
      </c>
      <c r="C819" s="60" t="s">
        <v>2252</v>
      </c>
      <c r="D819" s="61">
        <v>0</v>
      </c>
      <c r="E819" s="61">
        <v>0</v>
      </c>
    </row>
    <row r="820" spans="2:5">
      <c r="B820" s="78" t="s">
        <v>2253</v>
      </c>
      <c r="C820" s="60" t="s">
        <v>2254</v>
      </c>
      <c r="D820" s="61">
        <v>0</v>
      </c>
      <c r="E820" s="61">
        <v>0</v>
      </c>
    </row>
    <row r="821" spans="2:5">
      <c r="B821" s="78" t="s">
        <v>2255</v>
      </c>
      <c r="C821" s="60" t="s">
        <v>2256</v>
      </c>
      <c r="D821" s="61">
        <v>500</v>
      </c>
      <c r="E821" s="61">
        <v>500</v>
      </c>
    </row>
    <row r="822" spans="2:5">
      <c r="B822" s="78" t="s">
        <v>428</v>
      </c>
      <c r="C822" s="60" t="s">
        <v>2257</v>
      </c>
      <c r="D822" s="61">
        <v>0</v>
      </c>
      <c r="E822" s="61">
        <v>0</v>
      </c>
    </row>
    <row r="823" spans="2:5">
      <c r="B823" s="78" t="s">
        <v>2258</v>
      </c>
      <c r="C823" s="60" t="s">
        <v>2259</v>
      </c>
      <c r="D823" s="61">
        <v>0</v>
      </c>
      <c r="E823" s="61">
        <v>0</v>
      </c>
    </row>
    <row r="824" spans="2:5">
      <c r="B824" s="78" t="s">
        <v>2260</v>
      </c>
      <c r="C824" s="60" t="s">
        <v>2261</v>
      </c>
      <c r="D824" s="61">
        <v>0</v>
      </c>
      <c r="E824" s="61">
        <v>0</v>
      </c>
    </row>
    <row r="825" spans="2:5">
      <c r="B825" s="78" t="s">
        <v>2262</v>
      </c>
      <c r="C825" s="60" t="s">
        <v>2263</v>
      </c>
      <c r="D825" s="61">
        <v>0</v>
      </c>
      <c r="E825" s="61">
        <v>0</v>
      </c>
    </row>
    <row r="826" spans="2:5">
      <c r="B826" s="78" t="s">
        <v>2264</v>
      </c>
      <c r="C826" s="60" t="s">
        <v>2265</v>
      </c>
      <c r="D826" s="61">
        <v>0</v>
      </c>
      <c r="E826" s="61">
        <v>0</v>
      </c>
    </row>
    <row r="827" spans="2:5">
      <c r="B827" s="78" t="s">
        <v>2266</v>
      </c>
      <c r="C827" s="60" t="s">
        <v>2267</v>
      </c>
      <c r="D827" s="61">
        <v>0</v>
      </c>
      <c r="E827" s="61">
        <v>0</v>
      </c>
    </row>
    <row r="828" spans="2:5">
      <c r="B828" s="78" t="s">
        <v>2268</v>
      </c>
      <c r="C828" s="60" t="s">
        <v>2269</v>
      </c>
      <c r="D828" s="61">
        <v>0</v>
      </c>
      <c r="E828" s="61">
        <v>0</v>
      </c>
    </row>
    <row r="829" spans="2:5">
      <c r="B829" s="78" t="s">
        <v>2270</v>
      </c>
      <c r="C829" s="60" t="s">
        <v>2271</v>
      </c>
      <c r="D829" s="61">
        <v>0</v>
      </c>
      <c r="E829" s="61">
        <v>0</v>
      </c>
    </row>
    <row r="830" spans="2:5">
      <c r="B830" s="78" t="s">
        <v>2272</v>
      </c>
      <c r="C830" s="60" t="s">
        <v>2273</v>
      </c>
      <c r="D830" s="61">
        <v>0</v>
      </c>
      <c r="E830" s="61">
        <v>0</v>
      </c>
    </row>
    <row r="831" spans="2:5">
      <c r="B831" s="78" t="s">
        <v>2274</v>
      </c>
      <c r="C831" s="60" t="s">
        <v>2275</v>
      </c>
      <c r="D831" s="61">
        <v>0</v>
      </c>
      <c r="E831" s="61">
        <v>0</v>
      </c>
    </row>
    <row r="832" spans="2:5">
      <c r="B832" s="78" t="s">
        <v>2276</v>
      </c>
      <c r="C832" s="60" t="s">
        <v>2277</v>
      </c>
      <c r="D832" s="61">
        <v>0</v>
      </c>
      <c r="E832" s="61">
        <v>0</v>
      </c>
    </row>
    <row r="833" spans="2:5">
      <c r="B833" s="78" t="s">
        <v>2278</v>
      </c>
      <c r="C833" s="60" t="s">
        <v>2279</v>
      </c>
      <c r="D833" s="61">
        <v>0</v>
      </c>
      <c r="E833" s="61">
        <v>0</v>
      </c>
    </row>
    <row r="834" spans="2:5">
      <c r="B834" s="78" t="s">
        <v>2280</v>
      </c>
      <c r="C834" s="60" t="s">
        <v>2281</v>
      </c>
      <c r="D834" s="61">
        <v>0</v>
      </c>
      <c r="E834" s="61">
        <v>0</v>
      </c>
    </row>
    <row r="835" spans="2:5">
      <c r="B835" s="78" t="s">
        <v>2282</v>
      </c>
      <c r="C835" s="60" t="s">
        <v>2283</v>
      </c>
      <c r="D835" s="61">
        <v>0</v>
      </c>
      <c r="E835" s="61">
        <v>0</v>
      </c>
    </row>
    <row r="836" spans="2:5">
      <c r="B836" s="78" t="s">
        <v>2284</v>
      </c>
      <c r="C836" s="60" t="s">
        <v>2285</v>
      </c>
      <c r="D836" s="61">
        <v>0</v>
      </c>
      <c r="E836" s="61">
        <v>0</v>
      </c>
    </row>
    <row r="837" spans="2:5">
      <c r="B837" s="78" t="s">
        <v>2286</v>
      </c>
      <c r="C837" s="60" t="s">
        <v>2287</v>
      </c>
      <c r="D837" s="61">
        <v>0</v>
      </c>
      <c r="E837" s="61">
        <v>0</v>
      </c>
    </row>
    <row r="838" spans="2:5">
      <c r="B838" s="78" t="s">
        <v>2288</v>
      </c>
      <c r="C838" s="60" t="s">
        <v>2289</v>
      </c>
      <c r="D838" s="61">
        <v>0</v>
      </c>
      <c r="E838" s="61">
        <v>0</v>
      </c>
    </row>
    <row r="839" spans="2:5">
      <c r="B839" s="78" t="s">
        <v>2290</v>
      </c>
      <c r="C839" s="60" t="s">
        <v>2291</v>
      </c>
      <c r="D839" s="61">
        <v>0</v>
      </c>
      <c r="E839" s="61">
        <v>0</v>
      </c>
    </row>
    <row r="840" spans="2:5">
      <c r="B840" s="78" t="s">
        <v>2292</v>
      </c>
      <c r="C840" s="60" t="s">
        <v>2293</v>
      </c>
      <c r="D840" s="61">
        <v>0</v>
      </c>
      <c r="E840" s="61">
        <v>0</v>
      </c>
    </row>
    <row r="841" spans="2:5">
      <c r="B841" s="78" t="s">
        <v>2294</v>
      </c>
      <c r="C841" s="60" t="s">
        <v>2295</v>
      </c>
      <c r="D841" s="61">
        <v>0</v>
      </c>
      <c r="E841" s="61">
        <v>0</v>
      </c>
    </row>
    <row r="842" spans="2:5">
      <c r="B842" s="78" t="s">
        <v>2296</v>
      </c>
      <c r="C842" s="60" t="s">
        <v>2297</v>
      </c>
      <c r="D842" s="61">
        <v>0</v>
      </c>
      <c r="E842" s="61">
        <v>0</v>
      </c>
    </row>
    <row r="843" spans="2:5">
      <c r="B843" s="78" t="s">
        <v>2298</v>
      </c>
      <c r="C843" s="60" t="s">
        <v>2299</v>
      </c>
      <c r="D843" s="61">
        <v>0</v>
      </c>
      <c r="E843" s="61">
        <v>0</v>
      </c>
    </row>
    <row r="844" spans="2:5">
      <c r="B844" s="78" t="s">
        <v>2300</v>
      </c>
      <c r="C844" s="60" t="s">
        <v>2301</v>
      </c>
      <c r="D844" s="61">
        <v>0</v>
      </c>
      <c r="E844" s="61">
        <v>0</v>
      </c>
    </row>
    <row r="845" spans="2:5">
      <c r="B845" s="78" t="s">
        <v>2302</v>
      </c>
      <c r="C845" s="60" t="s">
        <v>2303</v>
      </c>
      <c r="D845" s="61">
        <v>0</v>
      </c>
      <c r="E845" s="61">
        <v>0</v>
      </c>
    </row>
    <row r="846" spans="2:5">
      <c r="B846" s="78" t="s">
        <v>2304</v>
      </c>
      <c r="C846" s="60" t="s">
        <v>2305</v>
      </c>
      <c r="D846" s="61">
        <v>0</v>
      </c>
      <c r="E846" s="61">
        <v>0</v>
      </c>
    </row>
    <row r="847" spans="2:5">
      <c r="B847" s="78" t="s">
        <v>2306</v>
      </c>
      <c r="C847" s="60" t="s">
        <v>2307</v>
      </c>
      <c r="D847" s="61">
        <v>0</v>
      </c>
      <c r="E847" s="61">
        <v>0</v>
      </c>
    </row>
    <row r="848" spans="2:5">
      <c r="B848" s="78" t="s">
        <v>2308</v>
      </c>
      <c r="C848" s="60" t="s">
        <v>2309</v>
      </c>
      <c r="D848" s="61">
        <v>0</v>
      </c>
      <c r="E848" s="61">
        <v>0</v>
      </c>
    </row>
    <row r="849" spans="2:5">
      <c r="B849" s="78" t="s">
        <v>2310</v>
      </c>
      <c r="C849" s="60" t="s">
        <v>2311</v>
      </c>
      <c r="D849" s="61">
        <v>0</v>
      </c>
      <c r="E849" s="61">
        <v>0</v>
      </c>
    </row>
    <row r="850" spans="2:5">
      <c r="B850" s="78" t="s">
        <v>2312</v>
      </c>
      <c r="C850" s="60" t="s">
        <v>2313</v>
      </c>
      <c r="D850" s="61">
        <v>0</v>
      </c>
      <c r="E850" s="61">
        <v>0</v>
      </c>
    </row>
    <row r="851" spans="2:5">
      <c r="B851" s="78" t="s">
        <v>2314</v>
      </c>
      <c r="C851" s="60" t="s">
        <v>2315</v>
      </c>
      <c r="D851" s="61">
        <v>0</v>
      </c>
      <c r="E851" s="61">
        <v>0</v>
      </c>
    </row>
    <row r="852" spans="2:5">
      <c r="B852" s="78" t="s">
        <v>2316</v>
      </c>
      <c r="C852" s="60" t="s">
        <v>2317</v>
      </c>
      <c r="D852" s="61">
        <v>0</v>
      </c>
      <c r="E852" s="61">
        <v>0</v>
      </c>
    </row>
    <row r="853" spans="2:5">
      <c r="B853" s="78" t="s">
        <v>2318</v>
      </c>
      <c r="C853" s="60" t="s">
        <v>2319</v>
      </c>
      <c r="D853" s="61">
        <v>0</v>
      </c>
      <c r="E853" s="61">
        <v>0</v>
      </c>
    </row>
    <row r="854" spans="2:5">
      <c r="B854" s="78" t="s">
        <v>2320</v>
      </c>
      <c r="C854" s="60" t="s">
        <v>2321</v>
      </c>
      <c r="D854" s="61">
        <v>0</v>
      </c>
      <c r="E854" s="61">
        <v>0</v>
      </c>
    </row>
    <row r="855" spans="2:5">
      <c r="B855" s="78" t="s">
        <v>2322</v>
      </c>
      <c r="C855" s="60" t="s">
        <v>2323</v>
      </c>
      <c r="D855" s="61">
        <v>0</v>
      </c>
      <c r="E855" s="61">
        <v>0</v>
      </c>
    </row>
    <row r="856" spans="2:5">
      <c r="B856" s="78" t="s">
        <v>2324</v>
      </c>
      <c r="C856" s="60" t="s">
        <v>2325</v>
      </c>
      <c r="D856" s="61">
        <v>0</v>
      </c>
      <c r="E856" s="61">
        <v>0</v>
      </c>
    </row>
    <row r="857" spans="2:5">
      <c r="B857" s="78" t="s">
        <v>2326</v>
      </c>
      <c r="C857" s="60" t="s">
        <v>2327</v>
      </c>
      <c r="D857" s="61">
        <v>0</v>
      </c>
      <c r="E857" s="61">
        <v>0</v>
      </c>
    </row>
    <row r="858" spans="2:5">
      <c r="B858" s="78" t="s">
        <v>2328</v>
      </c>
      <c r="C858" s="60" t="s">
        <v>2329</v>
      </c>
      <c r="D858" s="61">
        <v>0</v>
      </c>
      <c r="E858" s="61">
        <v>0</v>
      </c>
    </row>
    <row r="859" spans="2:5">
      <c r="B859" s="78" t="s">
        <v>2330</v>
      </c>
      <c r="C859" s="60" t="s">
        <v>2331</v>
      </c>
      <c r="D859" s="61">
        <v>0</v>
      </c>
      <c r="E859" s="61">
        <v>0</v>
      </c>
    </row>
    <row r="860" spans="2:5">
      <c r="B860" s="78" t="s">
        <v>2332</v>
      </c>
      <c r="C860" s="60" t="s">
        <v>2333</v>
      </c>
      <c r="D860" s="61">
        <v>0</v>
      </c>
      <c r="E860" s="61">
        <v>0</v>
      </c>
    </row>
    <row r="861" spans="2:5">
      <c r="B861" s="78" t="s">
        <v>2334</v>
      </c>
      <c r="C861" s="60" t="s">
        <v>2335</v>
      </c>
      <c r="D861" s="61">
        <v>0</v>
      </c>
      <c r="E861" s="61">
        <v>0</v>
      </c>
    </row>
    <row r="862" spans="2:5">
      <c r="B862" s="78" t="s">
        <v>2336</v>
      </c>
      <c r="C862" s="60" t="s">
        <v>2337</v>
      </c>
      <c r="D862" s="61">
        <v>0</v>
      </c>
      <c r="E862" s="61">
        <v>0</v>
      </c>
    </row>
    <row r="863" spans="2:5">
      <c r="B863" s="78" t="s">
        <v>2338</v>
      </c>
      <c r="C863" s="60" t="s">
        <v>2339</v>
      </c>
      <c r="D863" s="61">
        <v>0</v>
      </c>
      <c r="E863" s="61">
        <v>0</v>
      </c>
    </row>
    <row r="864" spans="2:5">
      <c r="B864" s="78" t="s">
        <v>2340</v>
      </c>
      <c r="C864" s="60" t="s">
        <v>2341</v>
      </c>
      <c r="D864" s="61">
        <v>0</v>
      </c>
      <c r="E864" s="61">
        <v>0</v>
      </c>
    </row>
    <row r="865" spans="2:5">
      <c r="B865" s="78" t="s">
        <v>2342</v>
      </c>
      <c r="C865" s="60" t="s">
        <v>2343</v>
      </c>
      <c r="D865" s="61">
        <v>0</v>
      </c>
      <c r="E865" s="61">
        <v>0</v>
      </c>
    </row>
    <row r="866" spans="2:5">
      <c r="B866" s="78" t="s">
        <v>2344</v>
      </c>
      <c r="C866" s="60" t="s">
        <v>2345</v>
      </c>
      <c r="D866" s="61">
        <v>0</v>
      </c>
      <c r="E866" s="61">
        <v>0</v>
      </c>
    </row>
    <row r="867" spans="2:5">
      <c r="B867" s="78" t="s">
        <v>2346</v>
      </c>
      <c r="C867" s="60" t="s">
        <v>2347</v>
      </c>
      <c r="D867" s="61">
        <v>0</v>
      </c>
      <c r="E867" s="61">
        <v>0</v>
      </c>
    </row>
    <row r="868" spans="2:5">
      <c r="B868" s="78" t="s">
        <v>2348</v>
      </c>
      <c r="C868" s="60" t="s">
        <v>2349</v>
      </c>
      <c r="D868" s="61">
        <v>0</v>
      </c>
      <c r="E868" s="61">
        <v>0</v>
      </c>
    </row>
    <row r="869" spans="2:5">
      <c r="B869" s="78" t="s">
        <v>2350</v>
      </c>
      <c r="C869" s="60" t="s">
        <v>2351</v>
      </c>
      <c r="D869" s="61">
        <v>0</v>
      </c>
      <c r="E869" s="61">
        <v>0</v>
      </c>
    </row>
    <row r="870" spans="2:5">
      <c r="B870" s="78" t="s">
        <v>2352</v>
      </c>
      <c r="C870" s="60" t="s">
        <v>2353</v>
      </c>
      <c r="D870" s="61">
        <v>0</v>
      </c>
      <c r="E870" s="61">
        <v>0</v>
      </c>
    </row>
    <row r="871" spans="2:5">
      <c r="B871" s="78" t="s">
        <v>2354</v>
      </c>
      <c r="C871" s="60" t="s">
        <v>2355</v>
      </c>
      <c r="D871" s="61">
        <v>0</v>
      </c>
      <c r="E871" s="61">
        <v>0</v>
      </c>
    </row>
    <row r="872" spans="2:5">
      <c r="B872" s="78" t="s">
        <v>2356</v>
      </c>
      <c r="C872" s="60" t="s">
        <v>2357</v>
      </c>
      <c r="D872" s="61">
        <v>0</v>
      </c>
      <c r="E872" s="61">
        <v>0</v>
      </c>
    </row>
    <row r="873" spans="2:5">
      <c r="B873" s="78" t="s">
        <v>2358</v>
      </c>
      <c r="C873" s="60" t="s">
        <v>2359</v>
      </c>
      <c r="D873" s="61">
        <v>0</v>
      </c>
      <c r="E873" s="61">
        <v>0</v>
      </c>
    </row>
    <row r="874" spans="2:5">
      <c r="B874" s="78" t="s">
        <v>2360</v>
      </c>
      <c r="C874" s="60" t="s">
        <v>2361</v>
      </c>
      <c r="D874" s="61">
        <v>0</v>
      </c>
      <c r="E874" s="61">
        <v>0</v>
      </c>
    </row>
    <row r="875" spans="2:5">
      <c r="B875" s="78" t="s">
        <v>2362</v>
      </c>
      <c r="C875" s="60" t="s">
        <v>2363</v>
      </c>
      <c r="D875" s="61">
        <v>0</v>
      </c>
      <c r="E875" s="61">
        <v>0</v>
      </c>
    </row>
    <row r="876" spans="2:5">
      <c r="B876" s="78" t="s">
        <v>2105</v>
      </c>
      <c r="C876" s="60" t="s">
        <v>2364</v>
      </c>
      <c r="D876" s="61">
        <v>7.6260000000000003</v>
      </c>
      <c r="E876" s="61">
        <v>8.6966999999999999</v>
      </c>
    </row>
    <row r="877" spans="2:5">
      <c r="B877" s="78" t="s">
        <v>2107</v>
      </c>
      <c r="C877" s="60" t="s">
        <v>2365</v>
      </c>
      <c r="D877" s="61">
        <v>7.6360000000000001</v>
      </c>
      <c r="E877" s="61">
        <v>8.6966999999999999</v>
      </c>
    </row>
    <row r="878" spans="2:5">
      <c r="B878" s="78" t="s">
        <v>2109</v>
      </c>
      <c r="C878" s="60" t="s">
        <v>2366</v>
      </c>
      <c r="D878" s="61">
        <v>7.6360000000000001</v>
      </c>
      <c r="E878" s="61">
        <v>8.6966999999999999</v>
      </c>
    </row>
    <row r="879" spans="2:5">
      <c r="B879" s="78" t="s">
        <v>2101</v>
      </c>
      <c r="C879" s="60" t="s">
        <v>2367</v>
      </c>
      <c r="D879" s="61">
        <v>7.6360000000000001</v>
      </c>
      <c r="E879" s="61">
        <v>8.6966999999999999</v>
      </c>
    </row>
    <row r="880" spans="2:5">
      <c r="B880" s="78" t="s">
        <v>2113</v>
      </c>
      <c r="C880" s="60" t="s">
        <v>2368</v>
      </c>
      <c r="D880" s="61">
        <v>7.6235999999999997</v>
      </c>
      <c r="E880" s="61">
        <v>8.6979000000000006</v>
      </c>
    </row>
    <row r="881" spans="2:5">
      <c r="B881" s="78" t="s">
        <v>2115</v>
      </c>
      <c r="C881" s="60" t="s">
        <v>2369</v>
      </c>
      <c r="D881" s="61">
        <v>7.6360000000000001</v>
      </c>
      <c r="E881" s="61">
        <v>8.6979000000000006</v>
      </c>
    </row>
    <row r="882" spans="2:5">
      <c r="B882" s="78" t="s">
        <v>2117</v>
      </c>
      <c r="C882" s="60" t="s">
        <v>2370</v>
      </c>
      <c r="D882" s="61">
        <v>7.6360000000000001</v>
      </c>
      <c r="E882" s="61">
        <v>8.6966999999999999</v>
      </c>
    </row>
    <row r="883" spans="2:5">
      <c r="B883" s="78" t="s">
        <v>2119</v>
      </c>
      <c r="C883" s="60" t="s">
        <v>2371</v>
      </c>
      <c r="D883" s="61">
        <v>7.6360000000000001</v>
      </c>
      <c r="E883" s="61">
        <v>8.6966999999999999</v>
      </c>
    </row>
    <row r="884" spans="2:5">
      <c r="B884" s="78" t="s">
        <v>2121</v>
      </c>
      <c r="C884" s="60" t="s">
        <v>2372</v>
      </c>
      <c r="D884" s="61">
        <v>7.6360000000000001</v>
      </c>
      <c r="E884" s="61">
        <v>8.6966999999999999</v>
      </c>
    </row>
    <row r="885" spans="2:5">
      <c r="B885" s="78" t="s">
        <v>2127</v>
      </c>
      <c r="C885" s="60" t="s">
        <v>2373</v>
      </c>
      <c r="D885" s="61">
        <v>7636</v>
      </c>
      <c r="E885" s="61">
        <v>8.6966999999999999</v>
      </c>
    </row>
    <row r="886" spans="2:5">
      <c r="B886" s="78" t="s">
        <v>2129</v>
      </c>
      <c r="C886" s="60" t="s">
        <v>2374</v>
      </c>
      <c r="D886" s="61">
        <v>7.6360000000000001</v>
      </c>
      <c r="E886" s="61">
        <v>8.6966999999999999</v>
      </c>
    </row>
    <row r="887" spans="2:5">
      <c r="B887" s="78" t="s">
        <v>2103</v>
      </c>
      <c r="C887" s="60" t="s">
        <v>2375</v>
      </c>
      <c r="D887" s="61">
        <v>7.6360000000000001</v>
      </c>
      <c r="E887" s="61">
        <v>8.6966999999999999</v>
      </c>
    </row>
    <row r="888" spans="2:5">
      <c r="B888" s="78" t="s">
        <v>2131</v>
      </c>
      <c r="C888" s="60" t="s">
        <v>2376</v>
      </c>
      <c r="D888" s="61">
        <v>7.6360000000000001</v>
      </c>
      <c r="E888" s="61">
        <v>8.6966999999999999</v>
      </c>
    </row>
    <row r="889" spans="2:5">
      <c r="B889" s="78" t="s">
        <v>2133</v>
      </c>
      <c r="C889" s="60" t="s">
        <v>2377</v>
      </c>
      <c r="D889" s="61">
        <v>7.3630000000000004</v>
      </c>
      <c r="E889" s="61">
        <v>8.6966999999999999</v>
      </c>
    </row>
    <row r="890" spans="2:5">
      <c r="B890" s="78" t="s">
        <v>2135</v>
      </c>
      <c r="C890" s="60" t="s">
        <v>2378</v>
      </c>
      <c r="D890" s="61">
        <v>7.6360000000000001</v>
      </c>
      <c r="E890" s="61">
        <v>8.6966999999999999</v>
      </c>
    </row>
    <row r="891" spans="2:5">
      <c r="B891" s="78" t="s">
        <v>2139</v>
      </c>
      <c r="C891" s="60" t="s">
        <v>2379</v>
      </c>
      <c r="D891" s="61">
        <v>7.6360000000000001</v>
      </c>
      <c r="E891" s="61">
        <v>8.6966999999999999</v>
      </c>
    </row>
    <row r="892" spans="2:5">
      <c r="B892" s="78" t="s">
        <v>2141</v>
      </c>
      <c r="C892" s="60" t="s">
        <v>2380</v>
      </c>
      <c r="D892" s="61">
        <v>7.6360000000000001</v>
      </c>
      <c r="E892" s="61">
        <v>8.6966999999999999</v>
      </c>
    </row>
    <row r="893" spans="2:5">
      <c r="B893" s="78" t="s">
        <v>2143</v>
      </c>
      <c r="C893" s="60" t="s">
        <v>2381</v>
      </c>
      <c r="D893" s="61">
        <v>7.6360000000000001</v>
      </c>
      <c r="E893" s="61">
        <v>8.6966999999999999</v>
      </c>
    </row>
    <row r="894" spans="2:5">
      <c r="B894" s="78" t="s">
        <v>2145</v>
      </c>
      <c r="C894" s="60" t="s">
        <v>2382</v>
      </c>
      <c r="D894" s="61">
        <v>7.6360000000000001</v>
      </c>
      <c r="E894" s="61">
        <v>8.6966999999999999</v>
      </c>
    </row>
    <row r="895" spans="2:5">
      <c r="B895" s="78" t="s">
        <v>2147</v>
      </c>
      <c r="C895" s="60" t="s">
        <v>2383</v>
      </c>
      <c r="D895" s="61">
        <v>7.6360000000000001</v>
      </c>
      <c r="E895" s="61">
        <v>8.6966999999999999</v>
      </c>
    </row>
    <row r="896" spans="2:5">
      <c r="B896" s="78" t="s">
        <v>2149</v>
      </c>
      <c r="C896" s="60" t="s">
        <v>2384</v>
      </c>
      <c r="D896" s="61">
        <v>7.6360000000000001</v>
      </c>
      <c r="E896" s="61">
        <v>8.6966999999999999</v>
      </c>
    </row>
    <row r="897" spans="2:5">
      <c r="B897" s="78" t="s">
        <v>2151</v>
      </c>
      <c r="C897" s="60" t="s">
        <v>2385</v>
      </c>
      <c r="D897" s="61">
        <v>7.6360000000000001</v>
      </c>
      <c r="E897" s="61">
        <v>8.6966999999999999</v>
      </c>
    </row>
    <row r="898" spans="2:5">
      <c r="B898" s="78" t="s">
        <v>2105</v>
      </c>
      <c r="C898" s="60" t="s">
        <v>2386</v>
      </c>
      <c r="D898" s="61">
        <v>9.0760000000000005</v>
      </c>
      <c r="E898" s="61">
        <v>10.547499999999999</v>
      </c>
    </row>
    <row r="899" spans="2:5">
      <c r="B899" s="78" t="s">
        <v>2107</v>
      </c>
      <c r="C899" s="60" t="s">
        <v>2387</v>
      </c>
      <c r="D899" s="61">
        <v>9.0760000000000005</v>
      </c>
      <c r="E899" s="61">
        <v>10.547499999999999</v>
      </c>
    </row>
    <row r="900" spans="2:5">
      <c r="B900" s="78" t="s">
        <v>2109</v>
      </c>
      <c r="C900" s="60" t="s">
        <v>2388</v>
      </c>
      <c r="D900" s="61">
        <v>9.0760000000000005</v>
      </c>
      <c r="E900" s="61">
        <v>10.547499999999999</v>
      </c>
    </row>
    <row r="901" spans="2:5">
      <c r="B901" s="78" t="s">
        <v>2101</v>
      </c>
      <c r="C901" s="60" t="s">
        <v>2389</v>
      </c>
      <c r="D901" s="61">
        <v>9.0760000000000005</v>
      </c>
      <c r="E901" s="61">
        <v>10.547499999999999</v>
      </c>
    </row>
    <row r="902" spans="2:5">
      <c r="B902" s="78" t="s">
        <v>2113</v>
      </c>
      <c r="C902" s="60" t="s">
        <v>2390</v>
      </c>
      <c r="D902" s="61">
        <v>9.0760000000000005</v>
      </c>
      <c r="E902" s="61">
        <v>10.547499999999999</v>
      </c>
    </row>
    <row r="903" spans="2:5">
      <c r="B903" s="78" t="s">
        <v>2115</v>
      </c>
      <c r="C903" s="60" t="s">
        <v>2391</v>
      </c>
      <c r="D903" s="61">
        <v>9.0760000000000005</v>
      </c>
      <c r="E903" s="61">
        <v>10.547499999999999</v>
      </c>
    </row>
    <row r="904" spans="2:5">
      <c r="B904" s="78" t="s">
        <v>2117</v>
      </c>
      <c r="C904" s="60" t="s">
        <v>2392</v>
      </c>
      <c r="D904" s="61">
        <v>9.0760000000000005</v>
      </c>
      <c r="E904" s="61">
        <v>10.547499999999999</v>
      </c>
    </row>
    <row r="905" spans="2:5">
      <c r="B905" s="78" t="s">
        <v>2119</v>
      </c>
      <c r="C905" s="60" t="s">
        <v>2393</v>
      </c>
      <c r="D905" s="61">
        <v>9.0760000000000005</v>
      </c>
      <c r="E905" s="61">
        <v>10.547499999999999</v>
      </c>
    </row>
    <row r="906" spans="2:5">
      <c r="B906" s="78" t="s">
        <v>2121</v>
      </c>
      <c r="C906" s="60" t="s">
        <v>2394</v>
      </c>
      <c r="D906" s="61">
        <v>9.0760000000000005</v>
      </c>
      <c r="E906" s="61">
        <v>10.547499999999999</v>
      </c>
    </row>
    <row r="907" spans="2:5">
      <c r="B907" s="78" t="s">
        <v>2127</v>
      </c>
      <c r="C907" s="60" t="s">
        <v>2395</v>
      </c>
      <c r="D907" s="61">
        <v>9.0760000000000005</v>
      </c>
      <c r="E907" s="61">
        <v>10.547499999999999</v>
      </c>
    </row>
    <row r="908" spans="2:5">
      <c r="B908" s="78" t="s">
        <v>2129</v>
      </c>
      <c r="C908" s="60" t="s">
        <v>2396</v>
      </c>
      <c r="D908" s="61">
        <v>9.0760000000000005</v>
      </c>
      <c r="E908" s="61">
        <v>10.547499999999999</v>
      </c>
    </row>
    <row r="909" spans="2:5">
      <c r="B909" s="78" t="s">
        <v>2103</v>
      </c>
      <c r="C909" s="60" t="s">
        <v>2397</v>
      </c>
      <c r="D909" s="61">
        <v>9.0760000000000005</v>
      </c>
      <c r="E909" s="61">
        <v>10.547499999999999</v>
      </c>
    </row>
    <row r="910" spans="2:5">
      <c r="B910" s="78" t="s">
        <v>2131</v>
      </c>
      <c r="C910" s="60" t="s">
        <v>2398</v>
      </c>
      <c r="D910" s="61">
        <v>9076</v>
      </c>
      <c r="E910" s="61">
        <v>10.547499999999999</v>
      </c>
    </row>
    <row r="911" spans="2:5">
      <c r="B911" s="78" t="s">
        <v>2133</v>
      </c>
      <c r="C911" s="60" t="s">
        <v>2399</v>
      </c>
      <c r="D911" s="61">
        <v>9.0760000000000005</v>
      </c>
      <c r="E911" s="61">
        <v>10.547499999999999</v>
      </c>
    </row>
    <row r="912" spans="2:5">
      <c r="B912" s="78" t="s">
        <v>2135</v>
      </c>
      <c r="C912" s="60" t="s">
        <v>2400</v>
      </c>
      <c r="D912" s="61">
        <v>9.0760000000000005</v>
      </c>
      <c r="E912" s="61">
        <v>10.547499999999999</v>
      </c>
    </row>
    <row r="913" spans="2:5">
      <c r="B913" s="78" t="s">
        <v>2139</v>
      </c>
      <c r="C913" s="60" t="s">
        <v>2401</v>
      </c>
      <c r="D913" s="61">
        <v>9.0760000000000005</v>
      </c>
      <c r="E913" s="61">
        <v>10.547499999999999</v>
      </c>
    </row>
    <row r="914" spans="2:5">
      <c r="B914" s="78" t="s">
        <v>2141</v>
      </c>
      <c r="C914" s="60" t="s">
        <v>2402</v>
      </c>
      <c r="D914" s="61">
        <v>9.0760000000000005</v>
      </c>
      <c r="E914" s="61">
        <v>10.547499999999999</v>
      </c>
    </row>
    <row r="915" spans="2:5">
      <c r="B915" s="78" t="s">
        <v>2143</v>
      </c>
      <c r="C915" s="60" t="s">
        <v>2403</v>
      </c>
      <c r="D915" s="61">
        <v>9.0760000000000005</v>
      </c>
      <c r="E915" s="61">
        <v>10.547499999999999</v>
      </c>
    </row>
    <row r="916" spans="2:5">
      <c r="B916" s="78" t="s">
        <v>2145</v>
      </c>
      <c r="C916" s="60" t="s">
        <v>2404</v>
      </c>
      <c r="D916" s="61">
        <v>9.0760000000000005</v>
      </c>
      <c r="E916" s="61">
        <v>10.547499999999999</v>
      </c>
    </row>
    <row r="917" spans="2:5">
      <c r="B917" s="78" t="s">
        <v>2147</v>
      </c>
      <c r="C917" s="60" t="s">
        <v>2405</v>
      </c>
      <c r="D917" s="61">
        <v>9.0760000000000005</v>
      </c>
      <c r="E917" s="61">
        <v>10.547499999999999</v>
      </c>
    </row>
    <row r="918" spans="2:5">
      <c r="B918" s="78" t="s">
        <v>2149</v>
      </c>
      <c r="C918" s="60" t="s">
        <v>2406</v>
      </c>
      <c r="D918" s="61">
        <v>9.0760000000000005</v>
      </c>
      <c r="E918" s="61">
        <v>10.547499999999999</v>
      </c>
    </row>
    <row r="919" spans="2:5">
      <c r="B919" s="78" t="s">
        <v>2151</v>
      </c>
      <c r="C919" s="60" t="s">
        <v>2407</v>
      </c>
      <c r="D919" s="61">
        <v>9.0760000000000005</v>
      </c>
      <c r="E919" s="61">
        <v>10.5497</v>
      </c>
    </row>
    <row r="920" spans="2:5">
      <c r="B920" s="78" t="s">
        <v>428</v>
      </c>
      <c r="C920" s="60" t="s">
        <v>2408</v>
      </c>
      <c r="D920" s="61">
        <v>0</v>
      </c>
      <c r="E920" s="61">
        <v>0</v>
      </c>
    </row>
    <row r="921" spans="2:5">
      <c r="B921" s="78" t="s">
        <v>2409</v>
      </c>
      <c r="C921" s="60" t="s">
        <v>2410</v>
      </c>
      <c r="D921" s="61">
        <v>0</v>
      </c>
      <c r="E921" s="61">
        <v>0</v>
      </c>
    </row>
    <row r="922" spans="2:5">
      <c r="B922" s="78" t="s">
        <v>2260</v>
      </c>
      <c r="C922" s="60" t="s">
        <v>2411</v>
      </c>
      <c r="D922" s="61">
        <v>6090</v>
      </c>
      <c r="E922" s="61">
        <v>6090</v>
      </c>
    </row>
    <row r="923" spans="2:5">
      <c r="B923" s="78" t="s">
        <v>2258</v>
      </c>
      <c r="C923" s="60" t="s">
        <v>2412</v>
      </c>
      <c r="D923" s="61">
        <v>7325</v>
      </c>
      <c r="E923" s="61">
        <v>8475</v>
      </c>
    </row>
    <row r="924" spans="2:5">
      <c r="B924" s="78" t="s">
        <v>2262</v>
      </c>
      <c r="C924" s="60" t="s">
        <v>2413</v>
      </c>
      <c r="D924" s="61">
        <v>4310</v>
      </c>
      <c r="E924" s="61">
        <v>4310</v>
      </c>
    </row>
    <row r="925" spans="2:5">
      <c r="B925" s="78" t="s">
        <v>2264</v>
      </c>
      <c r="C925" s="60" t="s">
        <v>2414</v>
      </c>
      <c r="D925" s="61">
        <v>9</v>
      </c>
      <c r="E925" s="61">
        <v>900</v>
      </c>
    </row>
    <row r="926" spans="2:5">
      <c r="B926" s="78" t="s">
        <v>2266</v>
      </c>
      <c r="C926" s="60" t="s">
        <v>2415</v>
      </c>
      <c r="D926" s="61">
        <v>4310</v>
      </c>
      <c r="E926" s="61">
        <v>4310</v>
      </c>
    </row>
    <row r="927" spans="2:5">
      <c r="B927" s="78" t="s">
        <v>2268</v>
      </c>
      <c r="C927" s="60" t="s">
        <v>2416</v>
      </c>
      <c r="D927" s="61">
        <v>900</v>
      </c>
      <c r="E927" s="61">
        <v>900</v>
      </c>
    </row>
    <row r="928" spans="2:5">
      <c r="B928" s="78" t="s">
        <v>2270</v>
      </c>
      <c r="C928" s="60" t="s">
        <v>2417</v>
      </c>
      <c r="D928" s="61">
        <v>900</v>
      </c>
      <c r="E928" s="61">
        <v>900</v>
      </c>
    </row>
    <row r="929" spans="2:5">
      <c r="B929" s="78" t="s">
        <v>2272</v>
      </c>
      <c r="C929" s="60" t="s">
        <v>2418</v>
      </c>
      <c r="D929" s="61">
        <v>900</v>
      </c>
      <c r="E929" s="61">
        <v>900</v>
      </c>
    </row>
    <row r="930" spans="2:5">
      <c r="B930" s="78" t="s">
        <v>2274</v>
      </c>
      <c r="C930" s="60" t="s">
        <v>2419</v>
      </c>
      <c r="D930" s="61">
        <v>900</v>
      </c>
      <c r="E930" s="61">
        <v>900</v>
      </c>
    </row>
    <row r="931" spans="2:5">
      <c r="B931" s="78" t="s">
        <v>2276</v>
      </c>
      <c r="C931" s="60" t="s">
        <v>2420</v>
      </c>
      <c r="D931" s="61">
        <v>0</v>
      </c>
      <c r="E931" s="61">
        <v>0</v>
      </c>
    </row>
    <row r="932" spans="2:5">
      <c r="B932" s="78" t="s">
        <v>2278</v>
      </c>
      <c r="C932" s="60" t="s">
        <v>2421</v>
      </c>
      <c r="D932" s="61">
        <v>900</v>
      </c>
      <c r="E932" s="61">
        <v>900</v>
      </c>
    </row>
    <row r="933" spans="2:5">
      <c r="B933" s="78" t="s">
        <v>2280</v>
      </c>
      <c r="C933" s="60" t="s">
        <v>2422</v>
      </c>
      <c r="D933" s="61">
        <v>900</v>
      </c>
      <c r="E933" s="61">
        <v>900</v>
      </c>
    </row>
    <row r="934" spans="2:5">
      <c r="B934" s="78" t="s">
        <v>2282</v>
      </c>
      <c r="C934" s="60" t="s">
        <v>2423</v>
      </c>
      <c r="D934" s="61">
        <v>900</v>
      </c>
      <c r="E934" s="61">
        <v>900</v>
      </c>
    </row>
    <row r="935" spans="2:5">
      <c r="B935" s="78" t="s">
        <v>2284</v>
      </c>
      <c r="C935" s="60" t="s">
        <v>2424</v>
      </c>
      <c r="D935" s="61">
        <v>900</v>
      </c>
      <c r="E935" s="61">
        <v>900</v>
      </c>
    </row>
    <row r="936" spans="2:5">
      <c r="B936" s="78" t="s">
        <v>2286</v>
      </c>
      <c r="C936" s="60" t="s">
        <v>2425</v>
      </c>
      <c r="D936" s="61">
        <v>900</v>
      </c>
      <c r="E936" s="61">
        <v>900</v>
      </c>
    </row>
    <row r="937" spans="2:5">
      <c r="B937" s="78" t="s">
        <v>2288</v>
      </c>
      <c r="C937" s="60" t="s">
        <v>2426</v>
      </c>
      <c r="D937" s="61">
        <v>900</v>
      </c>
      <c r="E937" s="61">
        <v>900</v>
      </c>
    </row>
    <row r="938" spans="2:5">
      <c r="B938" s="78" t="s">
        <v>2290</v>
      </c>
      <c r="C938" s="60" t="s">
        <v>2427</v>
      </c>
      <c r="D938" s="61">
        <v>900</v>
      </c>
      <c r="E938" s="61">
        <v>900</v>
      </c>
    </row>
    <row r="939" spans="2:5">
      <c r="B939" s="78" t="s">
        <v>2292</v>
      </c>
      <c r="C939" s="60" t="s">
        <v>2428</v>
      </c>
      <c r="D939" s="61">
        <v>900</v>
      </c>
      <c r="E939" s="61">
        <v>900</v>
      </c>
    </row>
    <row r="940" spans="2:5">
      <c r="B940" s="78" t="s">
        <v>2294</v>
      </c>
      <c r="C940" s="60" t="s">
        <v>2429</v>
      </c>
      <c r="D940" s="61">
        <v>0</v>
      </c>
      <c r="E940" s="61">
        <v>0</v>
      </c>
    </row>
    <row r="941" spans="2:5">
      <c r="B941" s="78" t="s">
        <v>2296</v>
      </c>
      <c r="C941" s="60" t="s">
        <v>2430</v>
      </c>
      <c r="D941" s="61">
        <v>0</v>
      </c>
      <c r="E941" s="61">
        <v>0</v>
      </c>
    </row>
    <row r="942" spans="2:5">
      <c r="B942" s="78" t="s">
        <v>2298</v>
      </c>
      <c r="C942" s="60" t="s">
        <v>2431</v>
      </c>
      <c r="D942" s="61">
        <v>0</v>
      </c>
      <c r="E942" s="61">
        <v>0</v>
      </c>
    </row>
    <row r="943" spans="2:5">
      <c r="B943" s="78" t="s">
        <v>2300</v>
      </c>
      <c r="C943" s="60" t="s">
        <v>2432</v>
      </c>
      <c r="D943" s="61">
        <v>0</v>
      </c>
      <c r="E943" s="61">
        <v>0</v>
      </c>
    </row>
    <row r="944" spans="2:5">
      <c r="B944" s="78" t="s">
        <v>2302</v>
      </c>
      <c r="C944" s="60" t="s">
        <v>2433</v>
      </c>
      <c r="D944" s="61">
        <v>0</v>
      </c>
      <c r="E944" s="61">
        <v>0</v>
      </c>
    </row>
    <row r="945" spans="2:5">
      <c r="B945" s="78" t="s">
        <v>2304</v>
      </c>
      <c r="C945" s="60" t="s">
        <v>2434</v>
      </c>
      <c r="D945" s="61">
        <v>0</v>
      </c>
      <c r="E945" s="61">
        <v>0</v>
      </c>
    </row>
    <row r="946" spans="2:5">
      <c r="B946" s="78" t="s">
        <v>2306</v>
      </c>
      <c r="C946" s="60" t="s">
        <v>2435</v>
      </c>
      <c r="D946" s="61">
        <v>0</v>
      </c>
      <c r="E946" s="61">
        <v>0</v>
      </c>
    </row>
    <row r="947" spans="2:5">
      <c r="B947" s="78" t="s">
        <v>2308</v>
      </c>
      <c r="C947" s="60" t="s">
        <v>2436</v>
      </c>
      <c r="D947" s="61">
        <v>0</v>
      </c>
      <c r="E947" s="61">
        <v>0</v>
      </c>
    </row>
    <row r="948" spans="2:5">
      <c r="B948" s="78" t="s">
        <v>2310</v>
      </c>
      <c r="C948" s="60" t="s">
        <v>2437</v>
      </c>
      <c r="D948" s="61">
        <v>0</v>
      </c>
      <c r="E948" s="61">
        <v>0</v>
      </c>
    </row>
    <row r="949" spans="2:5">
      <c r="B949" s="78" t="s">
        <v>2312</v>
      </c>
      <c r="C949" s="60" t="s">
        <v>2438</v>
      </c>
      <c r="D949" s="61">
        <v>0</v>
      </c>
      <c r="E949" s="61">
        <v>0</v>
      </c>
    </row>
    <row r="950" spans="2:5">
      <c r="B950" s="78" t="s">
        <v>2314</v>
      </c>
      <c r="C950" s="60" t="s">
        <v>2439</v>
      </c>
      <c r="D950" s="61">
        <v>0</v>
      </c>
      <c r="E950" s="61">
        <v>0</v>
      </c>
    </row>
    <row r="951" spans="2:5">
      <c r="B951" s="78" t="s">
        <v>2316</v>
      </c>
      <c r="C951" s="60" t="s">
        <v>2440</v>
      </c>
      <c r="D951" s="61">
        <v>0</v>
      </c>
      <c r="E951" s="61">
        <v>0</v>
      </c>
    </row>
    <row r="952" spans="2:5">
      <c r="B952" s="78" t="s">
        <v>2318</v>
      </c>
      <c r="C952" s="60" t="s">
        <v>2441</v>
      </c>
      <c r="D952" s="61">
        <v>0</v>
      </c>
      <c r="E952" s="61">
        <v>0</v>
      </c>
    </row>
    <row r="953" spans="2:5">
      <c r="B953" s="78" t="s">
        <v>2320</v>
      </c>
      <c r="C953" s="60" t="s">
        <v>2442</v>
      </c>
      <c r="D953" s="61">
        <v>2400</v>
      </c>
      <c r="E953" s="61">
        <v>2400</v>
      </c>
    </row>
    <row r="954" spans="2:5">
      <c r="B954" s="78" t="s">
        <v>2322</v>
      </c>
      <c r="C954" s="60" t="s">
        <v>2443</v>
      </c>
      <c r="D954" s="61">
        <v>805</v>
      </c>
      <c r="E954" s="61">
        <v>805</v>
      </c>
    </row>
    <row r="955" spans="2:5">
      <c r="B955" s="78" t="s">
        <v>2324</v>
      </c>
      <c r="C955" s="60" t="s">
        <v>2444</v>
      </c>
      <c r="D955" s="61">
        <v>805</v>
      </c>
      <c r="E955" s="61">
        <v>805</v>
      </c>
    </row>
    <row r="956" spans="2:5">
      <c r="B956" s="78" t="s">
        <v>2326</v>
      </c>
      <c r="C956" s="60" t="s">
        <v>2445</v>
      </c>
      <c r="D956" s="61">
        <v>805</v>
      </c>
      <c r="E956" s="61">
        <v>805</v>
      </c>
    </row>
    <row r="957" spans="2:5">
      <c r="B957" s="78" t="s">
        <v>2328</v>
      </c>
      <c r="C957" s="60" t="s">
        <v>2446</v>
      </c>
      <c r="D957" s="61">
        <v>805</v>
      </c>
      <c r="E957" s="61">
        <v>805</v>
      </c>
    </row>
    <row r="958" spans="2:5">
      <c r="B958" s="78" t="s">
        <v>2330</v>
      </c>
      <c r="C958" s="60" t="s">
        <v>2447</v>
      </c>
      <c r="D958" s="61">
        <v>805</v>
      </c>
      <c r="E958" s="61">
        <v>805</v>
      </c>
    </row>
    <row r="959" spans="2:5">
      <c r="B959" s="78" t="s">
        <v>2332</v>
      </c>
      <c r="C959" s="60" t="s">
        <v>2448</v>
      </c>
      <c r="D959" s="61">
        <v>2929</v>
      </c>
      <c r="E959" s="61">
        <v>2929</v>
      </c>
    </row>
    <row r="960" spans="2:5">
      <c r="B960" s="78" t="s">
        <v>2334</v>
      </c>
      <c r="C960" s="60" t="s">
        <v>2449</v>
      </c>
      <c r="D960" s="61">
        <v>2590</v>
      </c>
      <c r="E960" s="61">
        <v>2590</v>
      </c>
    </row>
    <row r="961" spans="2:5">
      <c r="B961" s="78" t="s">
        <v>2336</v>
      </c>
      <c r="C961" s="60" t="s">
        <v>2450</v>
      </c>
      <c r="D961" s="61">
        <v>2590</v>
      </c>
      <c r="E961" s="61">
        <v>2590</v>
      </c>
    </row>
    <row r="962" spans="2:5">
      <c r="B962" s="78" t="s">
        <v>2338</v>
      </c>
      <c r="C962" s="60" t="s">
        <v>2451</v>
      </c>
      <c r="D962" s="61">
        <v>2590</v>
      </c>
      <c r="E962" s="61">
        <v>2590</v>
      </c>
    </row>
    <row r="963" spans="2:5">
      <c r="B963" s="78" t="s">
        <v>2340</v>
      </c>
      <c r="C963" s="60" t="s">
        <v>2452</v>
      </c>
      <c r="D963" s="61">
        <v>0</v>
      </c>
      <c r="E963" s="61">
        <v>0</v>
      </c>
    </row>
    <row r="964" spans="2:5">
      <c r="B964" s="78" t="s">
        <v>2342</v>
      </c>
      <c r="C964" s="60" t="s">
        <v>2453</v>
      </c>
      <c r="D964" s="61">
        <v>0</v>
      </c>
      <c r="E964" s="61">
        <v>0</v>
      </c>
    </row>
    <row r="965" spans="2:5">
      <c r="B965" s="78" t="s">
        <v>2344</v>
      </c>
      <c r="C965" s="60" t="s">
        <v>2454</v>
      </c>
      <c r="D965" s="61">
        <v>1123</v>
      </c>
      <c r="E965" s="61">
        <v>1123</v>
      </c>
    </row>
    <row r="966" spans="2:5">
      <c r="B966" s="78" t="s">
        <v>2346</v>
      </c>
      <c r="C966" s="60" t="s">
        <v>2455</v>
      </c>
      <c r="D966" s="61">
        <v>840</v>
      </c>
      <c r="E966" s="61">
        <v>840</v>
      </c>
    </row>
    <row r="967" spans="2:5">
      <c r="B967" s="78" t="s">
        <v>2348</v>
      </c>
      <c r="C967" s="60" t="s">
        <v>2456</v>
      </c>
      <c r="D967" s="61">
        <v>840</v>
      </c>
      <c r="E967" s="61">
        <v>840</v>
      </c>
    </row>
    <row r="968" spans="2:5">
      <c r="B968" s="78" t="s">
        <v>2350</v>
      </c>
      <c r="C968" s="60" t="s">
        <v>2457</v>
      </c>
      <c r="D968" s="61">
        <v>840</v>
      </c>
      <c r="E968" s="61">
        <v>840</v>
      </c>
    </row>
    <row r="969" spans="2:5">
      <c r="B969" s="78" t="s">
        <v>2352</v>
      </c>
      <c r="C969" s="60" t="s">
        <v>2458</v>
      </c>
      <c r="D969" s="61">
        <v>1123</v>
      </c>
      <c r="E969" s="61">
        <v>1123</v>
      </c>
    </row>
    <row r="970" spans="2:5">
      <c r="B970" s="78" t="s">
        <v>2354</v>
      </c>
      <c r="C970" s="60" t="s">
        <v>2459</v>
      </c>
      <c r="D970" s="61">
        <v>840</v>
      </c>
      <c r="E970" s="61">
        <v>840</v>
      </c>
    </row>
    <row r="971" spans="2:5">
      <c r="B971" s="78" t="s">
        <v>2356</v>
      </c>
      <c r="C971" s="60" t="s">
        <v>2460</v>
      </c>
      <c r="D971" s="61">
        <v>840</v>
      </c>
      <c r="E971" s="61">
        <v>840</v>
      </c>
    </row>
    <row r="972" spans="2:5">
      <c r="B972" s="78" t="s">
        <v>2358</v>
      </c>
      <c r="C972" s="60" t="s">
        <v>2461</v>
      </c>
      <c r="D972" s="61">
        <v>0</v>
      </c>
      <c r="E972" s="61">
        <v>0</v>
      </c>
    </row>
    <row r="973" spans="2:5">
      <c r="B973" s="78" t="s">
        <v>2360</v>
      </c>
      <c r="C973" s="60" t="s">
        <v>2462</v>
      </c>
      <c r="D973" s="61">
        <v>2480</v>
      </c>
      <c r="E973" s="61">
        <v>2480</v>
      </c>
    </row>
    <row r="974" spans="2:5">
      <c r="B974" s="78" t="s">
        <v>2463</v>
      </c>
      <c r="C974" s="60" t="s">
        <v>2464</v>
      </c>
      <c r="D974" s="61">
        <v>60</v>
      </c>
      <c r="E974" s="61">
        <v>60</v>
      </c>
    </row>
    <row r="975" spans="2:5">
      <c r="B975" s="78" t="s">
        <v>2409</v>
      </c>
      <c r="C975" s="60" t="s">
        <v>2465</v>
      </c>
      <c r="D975" s="61">
        <v>0</v>
      </c>
      <c r="E975" s="61">
        <v>0</v>
      </c>
    </row>
    <row r="976" spans="2:5">
      <c r="B976" s="78" t="s">
        <v>428</v>
      </c>
      <c r="C976" s="60" t="s">
        <v>2466</v>
      </c>
      <c r="D976" s="61">
        <v>0</v>
      </c>
      <c r="E976" s="61">
        <v>0</v>
      </c>
    </row>
    <row r="977" spans="2:5">
      <c r="B977" s="78" t="s">
        <v>2258</v>
      </c>
      <c r="C977" s="60" t="s">
        <v>2467</v>
      </c>
      <c r="D977" s="61">
        <v>4440</v>
      </c>
      <c r="E977" s="61">
        <v>5140</v>
      </c>
    </row>
    <row r="978" spans="2:5">
      <c r="B978" s="78" t="s">
        <v>2260</v>
      </c>
      <c r="C978" s="60" t="s">
        <v>2468</v>
      </c>
      <c r="D978" s="61">
        <v>3715</v>
      </c>
      <c r="E978" s="61">
        <v>3715</v>
      </c>
    </row>
    <row r="979" spans="2:5">
      <c r="B979" s="78" t="s">
        <v>2262</v>
      </c>
      <c r="C979" s="60" t="s">
        <v>2469</v>
      </c>
      <c r="D979" s="61">
        <v>2650</v>
      </c>
      <c r="E979" s="61">
        <v>2650</v>
      </c>
    </row>
    <row r="980" spans="2:5">
      <c r="B980" s="78" t="s">
        <v>2264</v>
      </c>
      <c r="C980" s="60" t="s">
        <v>2470</v>
      </c>
      <c r="D980" s="61">
        <v>540</v>
      </c>
      <c r="E980" s="61">
        <v>540</v>
      </c>
    </row>
    <row r="981" spans="2:5">
      <c r="B981" s="78" t="s">
        <v>2266</v>
      </c>
      <c r="C981" s="60" t="s">
        <v>2471</v>
      </c>
      <c r="D981" s="61">
        <v>2650</v>
      </c>
      <c r="E981" s="61">
        <v>2650</v>
      </c>
    </row>
    <row r="982" spans="2:5">
      <c r="B982" s="78" t="s">
        <v>2268</v>
      </c>
      <c r="C982" s="60" t="s">
        <v>2472</v>
      </c>
      <c r="D982" s="61">
        <v>540</v>
      </c>
      <c r="E982" s="61">
        <v>540</v>
      </c>
    </row>
    <row r="983" spans="2:5">
      <c r="B983" s="78" t="s">
        <v>2270</v>
      </c>
      <c r="C983" s="60" t="s">
        <v>2473</v>
      </c>
      <c r="D983" s="61">
        <v>540</v>
      </c>
      <c r="E983" s="61">
        <v>540</v>
      </c>
    </row>
    <row r="984" spans="2:5">
      <c r="B984" s="78" t="s">
        <v>2272</v>
      </c>
      <c r="C984" s="60" t="s">
        <v>2474</v>
      </c>
      <c r="D984" s="61">
        <v>540</v>
      </c>
      <c r="E984" s="61">
        <v>540</v>
      </c>
    </row>
    <row r="985" spans="2:5">
      <c r="B985" s="78" t="s">
        <v>2274</v>
      </c>
      <c r="C985" s="60" t="s">
        <v>2475</v>
      </c>
      <c r="D985" s="61">
        <v>540</v>
      </c>
      <c r="E985" s="61">
        <v>540</v>
      </c>
    </row>
    <row r="986" spans="2:5">
      <c r="B986" s="78" t="s">
        <v>2276</v>
      </c>
      <c r="C986" s="60" t="s">
        <v>2476</v>
      </c>
      <c r="D986" s="61">
        <v>0</v>
      </c>
      <c r="E986" s="61">
        <v>0</v>
      </c>
    </row>
    <row r="987" spans="2:5">
      <c r="B987" s="78" t="s">
        <v>2278</v>
      </c>
      <c r="C987" s="60" t="s">
        <v>2477</v>
      </c>
      <c r="D987" s="61">
        <v>540</v>
      </c>
      <c r="E987" s="61">
        <v>540</v>
      </c>
    </row>
    <row r="988" spans="2:5">
      <c r="B988" s="78" t="s">
        <v>2280</v>
      </c>
      <c r="C988" s="60" t="s">
        <v>2478</v>
      </c>
      <c r="D988" s="61">
        <v>540</v>
      </c>
      <c r="E988" s="61">
        <v>540</v>
      </c>
    </row>
    <row r="989" spans="2:5">
      <c r="B989" s="78" t="s">
        <v>2282</v>
      </c>
      <c r="C989" s="60" t="s">
        <v>2479</v>
      </c>
      <c r="D989" s="61">
        <v>540</v>
      </c>
      <c r="E989" s="61">
        <v>540</v>
      </c>
    </row>
    <row r="990" spans="2:5">
      <c r="B990" s="78" t="s">
        <v>2284</v>
      </c>
      <c r="C990" s="60" t="s">
        <v>2480</v>
      </c>
      <c r="D990" s="61">
        <v>540</v>
      </c>
      <c r="E990" s="61">
        <v>540</v>
      </c>
    </row>
    <row r="991" spans="2:5">
      <c r="B991" s="78" t="s">
        <v>2286</v>
      </c>
      <c r="C991" s="60" t="s">
        <v>2481</v>
      </c>
      <c r="D991" s="61">
        <v>540</v>
      </c>
      <c r="E991" s="61">
        <v>540</v>
      </c>
    </row>
    <row r="992" spans="2:5">
      <c r="B992" s="78" t="s">
        <v>2288</v>
      </c>
      <c r="C992" s="60" t="s">
        <v>2482</v>
      </c>
      <c r="D992" s="61">
        <v>540</v>
      </c>
      <c r="E992" s="61">
        <v>540</v>
      </c>
    </row>
    <row r="993" spans="2:5">
      <c r="B993" s="78" t="s">
        <v>2290</v>
      </c>
      <c r="C993" s="60" t="s">
        <v>2483</v>
      </c>
      <c r="D993" s="61">
        <v>540</v>
      </c>
      <c r="E993" s="61">
        <v>540</v>
      </c>
    </row>
    <row r="994" spans="2:5">
      <c r="B994" s="78" t="s">
        <v>2292</v>
      </c>
      <c r="C994" s="60" t="s">
        <v>2484</v>
      </c>
      <c r="D994" s="61">
        <v>540</v>
      </c>
      <c r="E994" s="61">
        <v>540</v>
      </c>
    </row>
    <row r="995" spans="2:5">
      <c r="B995" s="78" t="s">
        <v>2294</v>
      </c>
      <c r="C995" s="60" t="s">
        <v>2485</v>
      </c>
      <c r="D995" s="61">
        <v>0</v>
      </c>
      <c r="E995" s="61">
        <v>0</v>
      </c>
    </row>
    <row r="996" spans="2:5">
      <c r="B996" s="78" t="s">
        <v>2296</v>
      </c>
      <c r="C996" s="60" t="s">
        <v>2486</v>
      </c>
      <c r="D996" s="61">
        <v>0</v>
      </c>
      <c r="E996" s="61">
        <v>0</v>
      </c>
    </row>
    <row r="997" spans="2:5">
      <c r="B997" s="78" t="s">
        <v>2298</v>
      </c>
      <c r="C997" s="60" t="s">
        <v>2487</v>
      </c>
      <c r="D997" s="61">
        <v>0</v>
      </c>
      <c r="E997" s="61">
        <v>0</v>
      </c>
    </row>
    <row r="998" spans="2:5">
      <c r="B998" s="78" t="s">
        <v>2300</v>
      </c>
      <c r="C998" s="60" t="s">
        <v>2488</v>
      </c>
      <c r="D998" s="61">
        <v>0</v>
      </c>
      <c r="E998" s="61">
        <v>0</v>
      </c>
    </row>
    <row r="999" spans="2:5">
      <c r="B999" s="78" t="s">
        <v>2302</v>
      </c>
      <c r="C999" s="60" t="s">
        <v>2489</v>
      </c>
      <c r="D999" s="61">
        <v>0</v>
      </c>
      <c r="E999" s="61">
        <v>0</v>
      </c>
    </row>
    <row r="1000" spans="2:5">
      <c r="B1000" s="78" t="s">
        <v>2304</v>
      </c>
      <c r="C1000" s="60" t="s">
        <v>2490</v>
      </c>
      <c r="D1000" s="61">
        <v>0</v>
      </c>
      <c r="E1000" s="61">
        <v>0</v>
      </c>
    </row>
    <row r="1001" spans="2:5">
      <c r="B1001" s="78" t="s">
        <v>2306</v>
      </c>
      <c r="C1001" s="60" t="s">
        <v>2491</v>
      </c>
      <c r="D1001" s="61">
        <v>0</v>
      </c>
      <c r="E1001" s="61">
        <v>0</v>
      </c>
    </row>
    <row r="1002" spans="2:5">
      <c r="B1002" s="78" t="s">
        <v>2308</v>
      </c>
      <c r="C1002" s="60" t="s">
        <v>2492</v>
      </c>
      <c r="D1002" s="61">
        <v>0</v>
      </c>
      <c r="E1002" s="61">
        <v>0</v>
      </c>
    </row>
    <row r="1003" spans="2:5">
      <c r="B1003" s="78" t="s">
        <v>2310</v>
      </c>
      <c r="C1003" s="60" t="s">
        <v>2493</v>
      </c>
      <c r="D1003" s="61">
        <v>0</v>
      </c>
      <c r="E1003" s="61">
        <v>0</v>
      </c>
    </row>
    <row r="1004" spans="2:5">
      <c r="B1004" s="78" t="s">
        <v>2312</v>
      </c>
      <c r="C1004" s="60" t="s">
        <v>2494</v>
      </c>
      <c r="D1004" s="61">
        <v>0</v>
      </c>
      <c r="E1004" s="61">
        <v>0</v>
      </c>
    </row>
    <row r="1005" spans="2:5">
      <c r="B1005" s="78" t="s">
        <v>2314</v>
      </c>
      <c r="C1005" s="60" t="s">
        <v>2495</v>
      </c>
      <c r="D1005" s="61">
        <v>0</v>
      </c>
      <c r="E1005" s="61">
        <v>0</v>
      </c>
    </row>
    <row r="1006" spans="2:5">
      <c r="B1006" s="78" t="s">
        <v>2316</v>
      </c>
      <c r="C1006" s="60" t="s">
        <v>2496</v>
      </c>
      <c r="D1006" s="61">
        <v>0</v>
      </c>
      <c r="E1006" s="61">
        <v>0</v>
      </c>
    </row>
    <row r="1007" spans="2:5">
      <c r="B1007" s="78" t="s">
        <v>2318</v>
      </c>
      <c r="C1007" s="60" t="s">
        <v>2497</v>
      </c>
      <c r="D1007" s="61">
        <v>0</v>
      </c>
      <c r="E1007" s="61">
        <v>0</v>
      </c>
    </row>
    <row r="1008" spans="2:5">
      <c r="B1008" s="78" t="s">
        <v>2320</v>
      </c>
      <c r="C1008" s="60" t="s">
        <v>2498</v>
      </c>
      <c r="D1008" s="61">
        <v>1365</v>
      </c>
      <c r="E1008" s="61">
        <v>1365</v>
      </c>
    </row>
    <row r="1009" spans="2:5">
      <c r="B1009" s="78" t="s">
        <v>2322</v>
      </c>
      <c r="C1009" s="60" t="s">
        <v>2499</v>
      </c>
      <c r="D1009" s="61">
        <v>480</v>
      </c>
      <c r="E1009" s="61">
        <v>480</v>
      </c>
    </row>
    <row r="1010" spans="2:5">
      <c r="B1010" s="78" t="s">
        <v>2324</v>
      </c>
      <c r="C1010" s="60" t="s">
        <v>2500</v>
      </c>
      <c r="D1010" s="61">
        <v>480</v>
      </c>
      <c r="E1010" s="61">
        <v>480</v>
      </c>
    </row>
    <row r="1011" spans="2:5">
      <c r="B1011" s="78" t="s">
        <v>2326</v>
      </c>
      <c r="C1011" s="60" t="s">
        <v>2501</v>
      </c>
      <c r="D1011" s="61">
        <v>480</v>
      </c>
      <c r="E1011" s="61">
        <v>480</v>
      </c>
    </row>
    <row r="1012" spans="2:5">
      <c r="B1012" s="78" t="s">
        <v>2328</v>
      </c>
      <c r="C1012" s="60" t="s">
        <v>2502</v>
      </c>
      <c r="D1012" s="61">
        <v>480</v>
      </c>
      <c r="E1012" s="61">
        <v>480</v>
      </c>
    </row>
    <row r="1013" spans="2:5">
      <c r="B1013" s="78" t="s">
        <v>2330</v>
      </c>
      <c r="C1013" s="60" t="s">
        <v>2503</v>
      </c>
      <c r="D1013" s="61">
        <v>480</v>
      </c>
      <c r="E1013" s="61">
        <v>480</v>
      </c>
    </row>
    <row r="1014" spans="2:5">
      <c r="B1014" s="78" t="s">
        <v>2332</v>
      </c>
      <c r="C1014" s="60" t="s">
        <v>2504</v>
      </c>
      <c r="D1014" s="61">
        <v>1820</v>
      </c>
      <c r="E1014" s="61">
        <v>1820</v>
      </c>
    </row>
    <row r="1015" spans="2:5">
      <c r="B1015" s="78" t="s">
        <v>2334</v>
      </c>
      <c r="C1015" s="60" t="s">
        <v>2505</v>
      </c>
      <c r="D1015" s="61">
        <v>1550</v>
      </c>
      <c r="E1015" s="61">
        <v>1550</v>
      </c>
    </row>
    <row r="1016" spans="2:5">
      <c r="B1016" s="78" t="s">
        <v>2336</v>
      </c>
      <c r="C1016" s="60" t="s">
        <v>2506</v>
      </c>
      <c r="D1016" s="61">
        <v>1550</v>
      </c>
      <c r="E1016" s="61">
        <v>1550</v>
      </c>
    </row>
    <row r="1017" spans="2:5">
      <c r="B1017" s="78" t="s">
        <v>2338</v>
      </c>
      <c r="C1017" s="60" t="s">
        <v>2507</v>
      </c>
      <c r="D1017" s="61">
        <v>1550</v>
      </c>
      <c r="E1017" s="61">
        <v>1550</v>
      </c>
    </row>
    <row r="1018" spans="2:5">
      <c r="B1018" s="78" t="s">
        <v>2340</v>
      </c>
      <c r="C1018" s="60" t="s">
        <v>2508</v>
      </c>
      <c r="D1018" s="61">
        <v>0</v>
      </c>
      <c r="E1018" s="61">
        <v>0</v>
      </c>
    </row>
    <row r="1019" spans="2:5">
      <c r="B1019" s="78" t="s">
        <v>2342</v>
      </c>
      <c r="C1019" s="60" t="s">
        <v>2509</v>
      </c>
      <c r="D1019" s="61">
        <v>0</v>
      </c>
      <c r="E1019" s="61">
        <v>0</v>
      </c>
    </row>
    <row r="1020" spans="2:5">
      <c r="B1020" s="78" t="s">
        <v>2344</v>
      </c>
      <c r="C1020" s="60" t="s">
        <v>2510</v>
      </c>
      <c r="D1020" s="61">
        <v>670</v>
      </c>
      <c r="E1020" s="61">
        <v>670</v>
      </c>
    </row>
    <row r="1021" spans="2:5">
      <c r="B1021" s="78" t="s">
        <v>2346</v>
      </c>
      <c r="C1021" s="60" t="s">
        <v>2511</v>
      </c>
      <c r="D1021" s="61">
        <v>500</v>
      </c>
      <c r="E1021" s="61">
        <v>500</v>
      </c>
    </row>
    <row r="1022" spans="2:5">
      <c r="B1022" s="78" t="s">
        <v>2348</v>
      </c>
      <c r="C1022" s="60" t="s">
        <v>2512</v>
      </c>
      <c r="D1022" s="61">
        <v>500</v>
      </c>
      <c r="E1022" s="61">
        <v>500</v>
      </c>
    </row>
    <row r="1023" spans="2:5">
      <c r="B1023" s="78" t="s">
        <v>2350</v>
      </c>
      <c r="C1023" s="60" t="s">
        <v>2513</v>
      </c>
      <c r="D1023" s="61">
        <v>500</v>
      </c>
      <c r="E1023" s="61">
        <v>500</v>
      </c>
    </row>
    <row r="1024" spans="2:5">
      <c r="B1024" s="78" t="s">
        <v>2352</v>
      </c>
      <c r="C1024" s="60" t="s">
        <v>2514</v>
      </c>
      <c r="D1024" s="61">
        <v>670</v>
      </c>
      <c r="E1024" s="61">
        <v>670</v>
      </c>
    </row>
    <row r="1025" spans="2:5">
      <c r="B1025" s="78" t="s">
        <v>2354</v>
      </c>
      <c r="C1025" s="60" t="s">
        <v>2515</v>
      </c>
      <c r="D1025" s="61">
        <v>500</v>
      </c>
      <c r="E1025" s="61">
        <v>500</v>
      </c>
    </row>
    <row r="1026" spans="2:5">
      <c r="B1026" s="78" t="s">
        <v>2356</v>
      </c>
      <c r="C1026" s="60" t="s">
        <v>2516</v>
      </c>
      <c r="D1026" s="61">
        <v>500</v>
      </c>
      <c r="E1026" s="61">
        <v>500</v>
      </c>
    </row>
    <row r="1027" spans="2:5">
      <c r="B1027" s="78" t="s">
        <v>2358</v>
      </c>
      <c r="C1027" s="60" t="s">
        <v>2517</v>
      </c>
      <c r="D1027" s="61">
        <v>0</v>
      </c>
      <c r="E1027" s="61">
        <v>0</v>
      </c>
    </row>
    <row r="1028" spans="2:5">
      <c r="B1028" s="78" t="s">
        <v>2360</v>
      </c>
      <c r="C1028" s="60" t="s">
        <v>2518</v>
      </c>
      <c r="D1028" s="61">
        <v>1480</v>
      </c>
      <c r="E1028" s="61">
        <v>1480</v>
      </c>
    </row>
    <row r="1029" spans="2:5">
      <c r="B1029" s="78" t="s">
        <v>2362</v>
      </c>
      <c r="C1029" s="60" t="s">
        <v>2519</v>
      </c>
      <c r="D1029" s="61">
        <v>0</v>
      </c>
      <c r="E1029" s="61">
        <v>0</v>
      </c>
    </row>
    <row r="1030" spans="2:5">
      <c r="B1030" s="78" t="s">
        <v>2262</v>
      </c>
      <c r="C1030" s="60" t="s">
        <v>2520</v>
      </c>
      <c r="D1030" s="61">
        <v>20</v>
      </c>
      <c r="E1030" s="61">
        <v>48.5</v>
      </c>
    </row>
    <row r="1031" spans="2:5">
      <c r="B1031" s="78" t="s">
        <v>2264</v>
      </c>
      <c r="C1031" s="60" t="s">
        <v>2521</v>
      </c>
      <c r="D1031" s="61">
        <v>48.5</v>
      </c>
      <c r="E1031" s="61">
        <v>48.5</v>
      </c>
    </row>
    <row r="1032" spans="2:5">
      <c r="B1032" s="78" t="s">
        <v>2268</v>
      </c>
      <c r="C1032" s="60" t="s">
        <v>2522</v>
      </c>
      <c r="D1032" s="61">
        <v>48.5</v>
      </c>
      <c r="E1032" s="61">
        <v>48.5</v>
      </c>
    </row>
    <row r="1033" spans="2:5">
      <c r="B1033" s="78" t="s">
        <v>2270</v>
      </c>
      <c r="C1033" s="60" t="s">
        <v>2523</v>
      </c>
      <c r="D1033" s="61">
        <v>48.5</v>
      </c>
      <c r="E1033" s="61">
        <v>48.5</v>
      </c>
    </row>
    <row r="1034" spans="2:5">
      <c r="B1034" s="78" t="s">
        <v>2272</v>
      </c>
      <c r="C1034" s="60" t="s">
        <v>2524</v>
      </c>
      <c r="D1034" s="61">
        <v>48.5</v>
      </c>
      <c r="E1034" s="61">
        <v>48.5</v>
      </c>
    </row>
    <row r="1035" spans="2:5">
      <c r="B1035" s="78" t="s">
        <v>2274</v>
      </c>
      <c r="C1035" s="60" t="s">
        <v>2525</v>
      </c>
      <c r="D1035" s="61">
        <v>48.5</v>
      </c>
      <c r="E1035" s="61">
        <v>48.5</v>
      </c>
    </row>
    <row r="1036" spans="2:5">
      <c r="B1036" s="78" t="s">
        <v>2276</v>
      </c>
      <c r="C1036" s="60" t="s">
        <v>2526</v>
      </c>
      <c r="D1036" s="61">
        <v>0</v>
      </c>
      <c r="E1036" s="61">
        <v>0</v>
      </c>
    </row>
    <row r="1037" spans="2:5">
      <c r="B1037" s="78" t="s">
        <v>2278</v>
      </c>
      <c r="C1037" s="60" t="s">
        <v>2527</v>
      </c>
      <c r="D1037" s="61">
        <v>48.5</v>
      </c>
      <c r="E1037" s="61">
        <v>48.5</v>
      </c>
    </row>
    <row r="1038" spans="2:5">
      <c r="B1038" s="78" t="s">
        <v>2280</v>
      </c>
      <c r="C1038" s="60" t="s">
        <v>2528</v>
      </c>
      <c r="D1038" s="61">
        <v>48.5</v>
      </c>
      <c r="E1038" s="61">
        <v>48.5</v>
      </c>
    </row>
    <row r="1039" spans="2:5">
      <c r="B1039" s="78" t="s">
        <v>2282</v>
      </c>
      <c r="C1039" s="60" t="s">
        <v>2529</v>
      </c>
      <c r="D1039" s="61">
        <v>48.5</v>
      </c>
      <c r="E1039" s="61">
        <v>48.5</v>
      </c>
    </row>
    <row r="1040" spans="2:5">
      <c r="B1040" s="78" t="s">
        <v>2284</v>
      </c>
      <c r="C1040" s="60" t="s">
        <v>2530</v>
      </c>
      <c r="D1040" s="61">
        <v>48.5</v>
      </c>
      <c r="E1040" s="61">
        <v>48.5</v>
      </c>
    </row>
    <row r="1041" spans="2:5">
      <c r="B1041" s="78" t="s">
        <v>2286</v>
      </c>
      <c r="C1041" s="60" t="s">
        <v>2531</v>
      </c>
      <c r="D1041" s="61">
        <v>48.5</v>
      </c>
      <c r="E1041" s="61">
        <v>48.5</v>
      </c>
    </row>
    <row r="1042" spans="2:5">
      <c r="B1042" s="78" t="s">
        <v>2288</v>
      </c>
      <c r="C1042" s="60" t="s">
        <v>2532</v>
      </c>
      <c r="D1042" s="61">
        <v>48.5</v>
      </c>
      <c r="E1042" s="61">
        <v>48.5</v>
      </c>
    </row>
    <row r="1043" spans="2:5">
      <c r="B1043" s="78" t="s">
        <v>2290</v>
      </c>
      <c r="C1043" s="60" t="s">
        <v>2533</v>
      </c>
      <c r="D1043" s="61">
        <v>48.5</v>
      </c>
      <c r="E1043" s="61">
        <v>48.5</v>
      </c>
    </row>
    <row r="1044" spans="2:5">
      <c r="B1044" s="78" t="s">
        <v>2292</v>
      </c>
      <c r="C1044" s="60" t="s">
        <v>2534</v>
      </c>
      <c r="D1044" s="61">
        <v>48.5</v>
      </c>
      <c r="E1044" s="61">
        <v>48.5</v>
      </c>
    </row>
    <row r="1045" spans="2:5">
      <c r="B1045" s="78" t="s">
        <v>2266</v>
      </c>
      <c r="C1045" s="60" t="s">
        <v>2535</v>
      </c>
      <c r="D1045" s="61">
        <v>48.5</v>
      </c>
      <c r="E1045" s="61">
        <v>48.5</v>
      </c>
    </row>
    <row r="1046" spans="2:5">
      <c r="B1046" s="78" t="s">
        <v>2322</v>
      </c>
      <c r="C1046" s="60" t="s">
        <v>2536</v>
      </c>
      <c r="D1046" s="61">
        <v>48.5</v>
      </c>
      <c r="E1046" s="61">
        <v>48.5</v>
      </c>
    </row>
    <row r="1047" spans="2:5">
      <c r="B1047" s="78" t="s">
        <v>2324</v>
      </c>
      <c r="C1047" s="60" t="s">
        <v>2537</v>
      </c>
      <c r="D1047" s="61">
        <v>48.5</v>
      </c>
      <c r="E1047" s="61">
        <v>48.5</v>
      </c>
    </row>
    <row r="1048" spans="2:5">
      <c r="B1048" s="78" t="s">
        <v>2328</v>
      </c>
      <c r="C1048" s="60" t="s">
        <v>2538</v>
      </c>
      <c r="D1048" s="61">
        <v>48.5</v>
      </c>
      <c r="E1048" s="61">
        <v>48.5</v>
      </c>
    </row>
    <row r="1049" spans="2:5">
      <c r="B1049" s="78" t="s">
        <v>2330</v>
      </c>
      <c r="C1049" s="60" t="s">
        <v>2539</v>
      </c>
      <c r="D1049" s="61">
        <v>48.5</v>
      </c>
      <c r="E1049" s="61">
        <v>48.5</v>
      </c>
    </row>
    <row r="1050" spans="2:5">
      <c r="B1050" s="78" t="s">
        <v>2334</v>
      </c>
      <c r="C1050" s="60" t="s">
        <v>2540</v>
      </c>
      <c r="D1050" s="61">
        <v>48.5</v>
      </c>
      <c r="E1050" s="61">
        <v>48.5</v>
      </c>
    </row>
    <row r="1051" spans="2:5">
      <c r="B1051" s="78" t="s">
        <v>2336</v>
      </c>
      <c r="C1051" s="60" t="s">
        <v>2541</v>
      </c>
      <c r="D1051" s="61">
        <v>48.5</v>
      </c>
      <c r="E1051" s="61">
        <v>48.5</v>
      </c>
    </row>
    <row r="1052" spans="2:5">
      <c r="B1052" s="78" t="s">
        <v>2338</v>
      </c>
      <c r="C1052" s="60" t="s">
        <v>2542</v>
      </c>
      <c r="D1052" s="61">
        <v>48.5</v>
      </c>
      <c r="E1052" s="61">
        <v>48.5</v>
      </c>
    </row>
    <row r="1053" spans="2:5">
      <c r="B1053" s="78" t="s">
        <v>2344</v>
      </c>
      <c r="C1053" s="60" t="s">
        <v>2543</v>
      </c>
      <c r="D1053" s="61">
        <v>48.5</v>
      </c>
      <c r="E1053" s="61">
        <v>48.5</v>
      </c>
    </row>
    <row r="1054" spans="2:5">
      <c r="B1054" s="78" t="s">
        <v>2346</v>
      </c>
      <c r="C1054" s="60" t="s">
        <v>2544</v>
      </c>
      <c r="D1054" s="61">
        <v>48.5</v>
      </c>
      <c r="E1054" s="61">
        <v>48.5</v>
      </c>
    </row>
    <row r="1055" spans="2:5">
      <c r="B1055" s="78" t="s">
        <v>2348</v>
      </c>
      <c r="C1055" s="60" t="s">
        <v>2545</v>
      </c>
      <c r="D1055" s="61">
        <v>48.5</v>
      </c>
      <c r="E1055" s="61">
        <v>48.5</v>
      </c>
    </row>
    <row r="1056" spans="2:5">
      <c r="B1056" s="78" t="s">
        <v>2350</v>
      </c>
      <c r="C1056" s="60" t="s">
        <v>2546</v>
      </c>
      <c r="D1056" s="61">
        <v>48.5</v>
      </c>
      <c r="E1056" s="61">
        <v>48.5</v>
      </c>
    </row>
    <row r="1057" spans="2:5">
      <c r="B1057" s="78" t="s">
        <v>2352</v>
      </c>
      <c r="C1057" s="60" t="s">
        <v>2547</v>
      </c>
      <c r="D1057" s="61">
        <v>48.5</v>
      </c>
      <c r="E1057" s="61">
        <v>48.5</v>
      </c>
    </row>
    <row r="1058" spans="2:5">
      <c r="B1058" s="78" t="s">
        <v>2354</v>
      </c>
      <c r="C1058" s="60" t="s">
        <v>2548</v>
      </c>
      <c r="D1058" s="61">
        <v>48.5</v>
      </c>
      <c r="E1058" s="61">
        <v>48.5</v>
      </c>
    </row>
    <row r="1059" spans="2:5">
      <c r="B1059" s="78" t="s">
        <v>2356</v>
      </c>
      <c r="C1059" s="60" t="s">
        <v>2549</v>
      </c>
      <c r="D1059" s="61">
        <v>48.5</v>
      </c>
      <c r="E1059" s="61">
        <v>48.5</v>
      </c>
    </row>
    <row r="1060" spans="2:5">
      <c r="B1060" s="78" t="s">
        <v>2550</v>
      </c>
      <c r="C1060" s="60" t="s">
        <v>2551</v>
      </c>
      <c r="D1060" s="61">
        <v>0</v>
      </c>
      <c r="E1060" s="61">
        <v>0</v>
      </c>
    </row>
    <row r="1061" spans="2:5">
      <c r="B1061" s="78" t="s">
        <v>2262</v>
      </c>
      <c r="C1061" s="60" t="s">
        <v>2552</v>
      </c>
      <c r="D1061" s="61">
        <v>0</v>
      </c>
      <c r="E1061" s="61">
        <v>0</v>
      </c>
    </row>
    <row r="1062" spans="2:5">
      <c r="B1062" s="78" t="s">
        <v>2553</v>
      </c>
      <c r="C1062" s="60" t="s">
        <v>2554</v>
      </c>
      <c r="D1062" s="61">
        <v>25</v>
      </c>
      <c r="E1062" s="61">
        <v>0</v>
      </c>
    </row>
    <row r="1063" spans="2:5">
      <c r="B1063" s="78" t="s">
        <v>2550</v>
      </c>
      <c r="C1063" s="60" t="s">
        <v>2555</v>
      </c>
      <c r="D1063" s="61">
        <v>30</v>
      </c>
      <c r="E1063" s="61">
        <v>26</v>
      </c>
    </row>
    <row r="1064" spans="2:5">
      <c r="B1064" s="78" t="s">
        <v>2149</v>
      </c>
      <c r="C1064" s="60" t="s">
        <v>2556</v>
      </c>
      <c r="D1064" s="61">
        <v>0</v>
      </c>
      <c r="E1064" s="61">
        <v>0</v>
      </c>
    </row>
    <row r="1065" spans="2:5">
      <c r="B1065" s="78" t="s">
        <v>428</v>
      </c>
      <c r="C1065" s="60" t="s">
        <v>2557</v>
      </c>
      <c r="D1065" s="61">
        <v>0</v>
      </c>
      <c r="E1065" s="61">
        <v>0</v>
      </c>
    </row>
    <row r="1066" spans="2:5">
      <c r="B1066" s="78" t="s">
        <v>2105</v>
      </c>
      <c r="C1066" s="60" t="s">
        <v>2558</v>
      </c>
      <c r="D1066" s="61">
        <v>0</v>
      </c>
      <c r="E1066" s="61">
        <v>0</v>
      </c>
    </row>
    <row r="1067" spans="2:5">
      <c r="B1067" s="78" t="s">
        <v>2107</v>
      </c>
      <c r="C1067" s="60" t="s">
        <v>2559</v>
      </c>
      <c r="D1067" s="61">
        <v>0</v>
      </c>
      <c r="E1067" s="61">
        <v>0</v>
      </c>
    </row>
    <row r="1068" spans="2:5">
      <c r="B1068" s="78" t="s">
        <v>2109</v>
      </c>
      <c r="C1068" s="60" t="s">
        <v>2560</v>
      </c>
      <c r="D1068" s="61">
        <v>0</v>
      </c>
      <c r="E1068" s="61">
        <v>0</v>
      </c>
    </row>
    <row r="1069" spans="2:5">
      <c r="B1069" s="78" t="s">
        <v>2101</v>
      </c>
      <c r="C1069" s="60" t="s">
        <v>2561</v>
      </c>
      <c r="D1069" s="61">
        <v>0</v>
      </c>
      <c r="E1069" s="61">
        <v>0</v>
      </c>
    </row>
    <row r="1070" spans="2:5">
      <c r="B1070" s="78" t="s">
        <v>2113</v>
      </c>
      <c r="C1070" s="60" t="s">
        <v>2562</v>
      </c>
      <c r="D1070" s="61">
        <v>0</v>
      </c>
      <c r="E1070" s="61">
        <v>0</v>
      </c>
    </row>
    <row r="1071" spans="2:5">
      <c r="B1071" s="78" t="s">
        <v>2115</v>
      </c>
      <c r="C1071" s="60" t="s">
        <v>2563</v>
      </c>
      <c r="D1071" s="61">
        <v>0</v>
      </c>
      <c r="E1071" s="61">
        <v>0</v>
      </c>
    </row>
    <row r="1072" spans="2:5">
      <c r="B1072" s="78" t="s">
        <v>2117</v>
      </c>
      <c r="C1072" s="60" t="s">
        <v>2564</v>
      </c>
      <c r="D1072" s="61">
        <v>0</v>
      </c>
      <c r="E1072" s="61">
        <v>0</v>
      </c>
    </row>
    <row r="1073" spans="2:5">
      <c r="B1073" s="78" t="s">
        <v>2119</v>
      </c>
      <c r="C1073" s="60" t="s">
        <v>2565</v>
      </c>
      <c r="D1073" s="61">
        <v>0</v>
      </c>
      <c r="E1073" s="61">
        <v>0</v>
      </c>
    </row>
    <row r="1074" spans="2:5">
      <c r="B1074" s="78" t="s">
        <v>2121</v>
      </c>
      <c r="C1074" s="60" t="s">
        <v>2566</v>
      </c>
      <c r="D1074" s="61">
        <v>0</v>
      </c>
      <c r="E1074" s="61">
        <v>0</v>
      </c>
    </row>
    <row r="1075" spans="2:5">
      <c r="B1075" s="78" t="s">
        <v>2125</v>
      </c>
      <c r="C1075" s="60" t="s">
        <v>2567</v>
      </c>
      <c r="D1075" s="61">
        <v>0</v>
      </c>
      <c r="E1075" s="61">
        <v>0</v>
      </c>
    </row>
    <row r="1076" spans="2:5">
      <c r="B1076" s="78" t="s">
        <v>2123</v>
      </c>
      <c r="C1076" s="60" t="s">
        <v>2568</v>
      </c>
      <c r="D1076" s="61">
        <v>0</v>
      </c>
      <c r="E1076" s="61">
        <v>0</v>
      </c>
    </row>
    <row r="1077" spans="2:5">
      <c r="B1077" s="78" t="s">
        <v>2127</v>
      </c>
      <c r="C1077" s="60" t="s">
        <v>2569</v>
      </c>
      <c r="D1077" s="61">
        <v>0</v>
      </c>
      <c r="E1077" s="61">
        <v>0</v>
      </c>
    </row>
    <row r="1078" spans="2:5">
      <c r="B1078" s="78" t="s">
        <v>2129</v>
      </c>
      <c r="C1078" s="60" t="s">
        <v>2570</v>
      </c>
      <c r="D1078" s="61">
        <v>0</v>
      </c>
      <c r="E1078" s="61">
        <v>0</v>
      </c>
    </row>
    <row r="1079" spans="2:5">
      <c r="B1079" s="78" t="s">
        <v>2103</v>
      </c>
      <c r="C1079" s="60" t="s">
        <v>2571</v>
      </c>
      <c r="D1079" s="61">
        <v>0</v>
      </c>
      <c r="E1079" s="61">
        <v>0</v>
      </c>
    </row>
    <row r="1080" spans="2:5">
      <c r="B1080" s="78" t="s">
        <v>2131</v>
      </c>
      <c r="C1080" s="60" t="s">
        <v>2572</v>
      </c>
      <c r="D1080" s="61">
        <v>0</v>
      </c>
      <c r="E1080" s="61">
        <v>0</v>
      </c>
    </row>
    <row r="1081" spans="2:5">
      <c r="B1081" s="78" t="s">
        <v>2133</v>
      </c>
      <c r="C1081" s="60" t="s">
        <v>2573</v>
      </c>
      <c r="D1081" s="61">
        <v>0</v>
      </c>
      <c r="E1081" s="61">
        <v>0</v>
      </c>
    </row>
    <row r="1082" spans="2:5">
      <c r="B1082" s="78" t="s">
        <v>2135</v>
      </c>
      <c r="C1082" s="60" t="s">
        <v>2574</v>
      </c>
      <c r="D1082" s="61">
        <v>0</v>
      </c>
      <c r="E1082" s="61">
        <v>0</v>
      </c>
    </row>
    <row r="1083" spans="2:5">
      <c r="B1083" s="78" t="s">
        <v>2137</v>
      </c>
      <c r="C1083" s="60" t="s">
        <v>2575</v>
      </c>
      <c r="D1083" s="61">
        <v>0</v>
      </c>
      <c r="E1083" s="61">
        <v>0</v>
      </c>
    </row>
    <row r="1084" spans="2:5">
      <c r="B1084" s="78" t="s">
        <v>2139</v>
      </c>
      <c r="C1084" s="60" t="s">
        <v>2576</v>
      </c>
      <c r="D1084" s="61">
        <v>0</v>
      </c>
      <c r="E1084" s="61">
        <v>0</v>
      </c>
    </row>
    <row r="1085" spans="2:5">
      <c r="B1085" s="78" t="s">
        <v>2141</v>
      </c>
      <c r="C1085" s="60" t="s">
        <v>2577</v>
      </c>
      <c r="D1085" s="61">
        <v>0</v>
      </c>
      <c r="E1085" s="61">
        <v>0</v>
      </c>
    </row>
    <row r="1086" spans="2:5">
      <c r="B1086" s="78" t="s">
        <v>2143</v>
      </c>
      <c r="C1086" s="60" t="s">
        <v>2578</v>
      </c>
      <c r="D1086" s="61">
        <v>0</v>
      </c>
      <c r="E1086" s="61">
        <v>0</v>
      </c>
    </row>
    <row r="1087" spans="2:5">
      <c r="B1087" s="78" t="s">
        <v>2145</v>
      </c>
      <c r="C1087" s="60" t="s">
        <v>2579</v>
      </c>
      <c r="D1087" s="61">
        <v>0</v>
      </c>
      <c r="E1087" s="61">
        <v>0</v>
      </c>
    </row>
    <row r="1088" spans="2:5">
      <c r="B1088" s="78" t="s">
        <v>2147</v>
      </c>
      <c r="C1088" s="60" t="s">
        <v>2580</v>
      </c>
      <c r="D1088" s="61">
        <v>0</v>
      </c>
      <c r="E1088" s="61">
        <v>0</v>
      </c>
    </row>
    <row r="1089" spans="2:5">
      <c r="B1089" s="78" t="s">
        <v>2153</v>
      </c>
      <c r="C1089" s="60" t="s">
        <v>2581</v>
      </c>
      <c r="D1089" s="61">
        <v>0</v>
      </c>
      <c r="E1089" s="61">
        <v>0</v>
      </c>
    </row>
    <row r="1090" spans="2:5">
      <c r="B1090" s="78" t="s">
        <v>2245</v>
      </c>
      <c r="C1090" s="60" t="s">
        <v>2582</v>
      </c>
      <c r="D1090" s="61">
        <v>0</v>
      </c>
      <c r="E1090" s="61">
        <v>0</v>
      </c>
    </row>
    <row r="1091" spans="2:5">
      <c r="B1091" s="78" t="s">
        <v>2247</v>
      </c>
      <c r="C1091" s="60" t="s">
        <v>2583</v>
      </c>
      <c r="D1091" s="61">
        <v>0</v>
      </c>
      <c r="E1091" s="61">
        <v>0</v>
      </c>
    </row>
    <row r="1092" spans="2:5">
      <c r="B1092" s="78" t="s">
        <v>2149</v>
      </c>
      <c r="C1092" s="60" t="s">
        <v>2584</v>
      </c>
      <c r="D1092" s="61">
        <v>0</v>
      </c>
      <c r="E1092" s="61">
        <v>0</v>
      </c>
    </row>
    <row r="1093" spans="2:5">
      <c r="B1093" s="78" t="s">
        <v>2151</v>
      </c>
      <c r="C1093" s="60" t="s">
        <v>2585</v>
      </c>
      <c r="D1093" s="61">
        <v>0</v>
      </c>
      <c r="E1093" s="61">
        <v>0</v>
      </c>
    </row>
    <row r="1094" spans="2:5">
      <c r="B1094" s="78" t="s">
        <v>428</v>
      </c>
      <c r="C1094" s="60" t="s">
        <v>2586</v>
      </c>
      <c r="D1094" s="61">
        <v>0</v>
      </c>
      <c r="E1094" s="61">
        <v>0</v>
      </c>
    </row>
    <row r="1095" spans="2:5">
      <c r="B1095" s="78" t="s">
        <v>2105</v>
      </c>
      <c r="C1095" s="60" t="s">
        <v>2587</v>
      </c>
      <c r="D1095" s="61">
        <v>0</v>
      </c>
      <c r="E1095" s="61">
        <v>0</v>
      </c>
    </row>
    <row r="1096" spans="2:5">
      <c r="B1096" s="78" t="s">
        <v>2107</v>
      </c>
      <c r="C1096" s="60" t="s">
        <v>2588</v>
      </c>
      <c r="D1096" s="61">
        <v>0</v>
      </c>
      <c r="E1096" s="61">
        <v>0</v>
      </c>
    </row>
    <row r="1097" spans="2:5">
      <c r="B1097" s="78" t="s">
        <v>2109</v>
      </c>
      <c r="C1097" s="60" t="s">
        <v>2589</v>
      </c>
      <c r="D1097" s="61">
        <v>0</v>
      </c>
      <c r="E1097" s="61">
        <v>0</v>
      </c>
    </row>
    <row r="1098" spans="2:5">
      <c r="B1098" s="78" t="s">
        <v>2101</v>
      </c>
      <c r="C1098" s="60" t="s">
        <v>2590</v>
      </c>
      <c r="D1098" s="61">
        <v>0</v>
      </c>
      <c r="E1098" s="61">
        <v>0</v>
      </c>
    </row>
    <row r="1099" spans="2:5">
      <c r="B1099" s="78" t="s">
        <v>2113</v>
      </c>
      <c r="C1099" s="60" t="s">
        <v>2591</v>
      </c>
      <c r="D1099" s="61">
        <v>0</v>
      </c>
      <c r="E1099" s="61">
        <v>0</v>
      </c>
    </row>
    <row r="1100" spans="2:5">
      <c r="B1100" s="78" t="s">
        <v>2115</v>
      </c>
      <c r="C1100" s="60" t="s">
        <v>2592</v>
      </c>
      <c r="D1100" s="61">
        <v>0</v>
      </c>
      <c r="E1100" s="61">
        <v>0</v>
      </c>
    </row>
    <row r="1101" spans="2:5">
      <c r="B1101" s="78" t="s">
        <v>2117</v>
      </c>
      <c r="C1101" s="60" t="s">
        <v>2593</v>
      </c>
      <c r="D1101" s="61">
        <v>0</v>
      </c>
      <c r="E1101" s="61">
        <v>0</v>
      </c>
    </row>
    <row r="1102" spans="2:5">
      <c r="B1102" s="78" t="s">
        <v>2119</v>
      </c>
      <c r="C1102" s="60" t="s">
        <v>2594</v>
      </c>
      <c r="D1102" s="61">
        <v>0</v>
      </c>
      <c r="E1102" s="61">
        <v>0</v>
      </c>
    </row>
    <row r="1103" spans="2:5">
      <c r="B1103" s="78" t="s">
        <v>2121</v>
      </c>
      <c r="C1103" s="60" t="s">
        <v>2595</v>
      </c>
      <c r="D1103" s="61">
        <v>0</v>
      </c>
      <c r="E1103" s="61">
        <v>0</v>
      </c>
    </row>
    <row r="1104" spans="2:5">
      <c r="B1104" s="78" t="s">
        <v>2127</v>
      </c>
      <c r="C1104" s="60" t="s">
        <v>2596</v>
      </c>
      <c r="D1104" s="61">
        <v>0</v>
      </c>
      <c r="E1104" s="61">
        <v>0</v>
      </c>
    </row>
    <row r="1105" spans="2:5">
      <c r="B1105" s="78" t="s">
        <v>2129</v>
      </c>
      <c r="C1105" s="60" t="s">
        <v>2597</v>
      </c>
      <c r="D1105" s="61">
        <v>0</v>
      </c>
      <c r="E1105" s="61">
        <v>0</v>
      </c>
    </row>
    <row r="1106" spans="2:5">
      <c r="B1106" s="78" t="s">
        <v>2103</v>
      </c>
      <c r="C1106" s="60" t="s">
        <v>2598</v>
      </c>
      <c r="D1106" s="61">
        <v>0</v>
      </c>
      <c r="E1106" s="61">
        <v>0</v>
      </c>
    </row>
    <row r="1107" spans="2:5">
      <c r="B1107" s="78" t="s">
        <v>2131</v>
      </c>
      <c r="C1107" s="60" t="s">
        <v>2599</v>
      </c>
      <c r="D1107" s="61">
        <v>0</v>
      </c>
      <c r="E1107" s="61">
        <v>0</v>
      </c>
    </row>
    <row r="1108" spans="2:5">
      <c r="B1108" s="78" t="s">
        <v>2133</v>
      </c>
      <c r="C1108" s="60" t="s">
        <v>2600</v>
      </c>
      <c r="D1108" s="61">
        <v>0</v>
      </c>
      <c r="E1108" s="61">
        <v>0</v>
      </c>
    </row>
    <row r="1109" spans="2:5">
      <c r="B1109" s="78" t="s">
        <v>2135</v>
      </c>
      <c r="C1109" s="60" t="s">
        <v>2601</v>
      </c>
      <c r="D1109" s="61">
        <v>0</v>
      </c>
      <c r="E1109" s="61">
        <v>0</v>
      </c>
    </row>
    <row r="1110" spans="2:5">
      <c r="B1110" s="78" t="s">
        <v>2137</v>
      </c>
      <c r="C1110" s="60" t="s">
        <v>2602</v>
      </c>
      <c r="D1110" s="61">
        <v>0</v>
      </c>
      <c r="E1110" s="61">
        <v>0</v>
      </c>
    </row>
    <row r="1111" spans="2:5">
      <c r="B1111" s="78" t="s">
        <v>2139</v>
      </c>
      <c r="C1111" s="60" t="s">
        <v>2603</v>
      </c>
      <c r="D1111" s="61">
        <v>0</v>
      </c>
      <c r="E1111" s="61">
        <v>0</v>
      </c>
    </row>
    <row r="1112" spans="2:5">
      <c r="B1112" s="78" t="s">
        <v>2141</v>
      </c>
      <c r="C1112" s="60" t="s">
        <v>2604</v>
      </c>
      <c r="D1112" s="61">
        <v>0</v>
      </c>
      <c r="E1112" s="61">
        <v>0</v>
      </c>
    </row>
    <row r="1113" spans="2:5">
      <c r="B1113" s="78" t="s">
        <v>2143</v>
      </c>
      <c r="C1113" s="60" t="s">
        <v>2605</v>
      </c>
      <c r="D1113" s="61">
        <v>0</v>
      </c>
      <c r="E1113" s="61">
        <v>0</v>
      </c>
    </row>
    <row r="1114" spans="2:5">
      <c r="B1114" s="78" t="s">
        <v>2145</v>
      </c>
      <c r="C1114" s="60" t="s">
        <v>2606</v>
      </c>
      <c r="D1114" s="61">
        <v>0</v>
      </c>
      <c r="E1114" s="61">
        <v>0</v>
      </c>
    </row>
    <row r="1115" spans="2:5">
      <c r="B1115" s="78" t="s">
        <v>2147</v>
      </c>
      <c r="C1115" s="60" t="s">
        <v>2607</v>
      </c>
      <c r="D1115" s="61">
        <v>0</v>
      </c>
      <c r="E1115" s="61">
        <v>0</v>
      </c>
    </row>
    <row r="1116" spans="2:5">
      <c r="B1116" s="78" t="s">
        <v>2149</v>
      </c>
      <c r="C1116" s="60" t="s">
        <v>2608</v>
      </c>
      <c r="D1116" s="61">
        <v>0</v>
      </c>
      <c r="E1116" s="61">
        <v>0</v>
      </c>
    </row>
    <row r="1117" spans="2:5">
      <c r="B1117" s="78" t="s">
        <v>2151</v>
      </c>
      <c r="C1117" s="60" t="s">
        <v>2609</v>
      </c>
      <c r="D1117" s="61">
        <v>0</v>
      </c>
      <c r="E1117" s="61">
        <v>0</v>
      </c>
    </row>
    <row r="1118" spans="2:5">
      <c r="B1118" s="78" t="s">
        <v>428</v>
      </c>
      <c r="C1118" s="60" t="s">
        <v>2610</v>
      </c>
      <c r="D1118" s="61">
        <v>0</v>
      </c>
      <c r="E1118" s="61">
        <v>0</v>
      </c>
    </row>
    <row r="1119" spans="2:5">
      <c r="B1119" s="78" t="s">
        <v>2105</v>
      </c>
      <c r="C1119" s="60" t="s">
        <v>2611</v>
      </c>
      <c r="D1119" s="61">
        <v>0</v>
      </c>
      <c r="E1119" s="61">
        <v>0</v>
      </c>
    </row>
    <row r="1120" spans="2:5">
      <c r="B1120" s="78" t="s">
        <v>2107</v>
      </c>
      <c r="C1120" s="60" t="s">
        <v>2612</v>
      </c>
      <c r="D1120" s="61">
        <v>0</v>
      </c>
      <c r="E1120" s="61">
        <v>0</v>
      </c>
    </row>
    <row r="1121" spans="2:5">
      <c r="B1121" s="78" t="s">
        <v>2109</v>
      </c>
      <c r="C1121" s="60" t="s">
        <v>2613</v>
      </c>
      <c r="D1121" s="61">
        <v>0</v>
      </c>
      <c r="E1121" s="61">
        <v>0</v>
      </c>
    </row>
    <row r="1122" spans="2:5">
      <c r="B1122" s="78" t="s">
        <v>2101</v>
      </c>
      <c r="C1122" s="60" t="s">
        <v>2614</v>
      </c>
      <c r="D1122" s="61">
        <v>0</v>
      </c>
      <c r="E1122" s="61">
        <v>0</v>
      </c>
    </row>
    <row r="1123" spans="2:5">
      <c r="B1123" s="78" t="s">
        <v>2113</v>
      </c>
      <c r="C1123" s="60" t="s">
        <v>2615</v>
      </c>
      <c r="D1123" s="61">
        <v>0</v>
      </c>
      <c r="E1123" s="61">
        <v>0</v>
      </c>
    </row>
    <row r="1124" spans="2:5">
      <c r="B1124" s="78" t="s">
        <v>2115</v>
      </c>
      <c r="C1124" s="60" t="s">
        <v>2616</v>
      </c>
      <c r="D1124" s="61">
        <v>0</v>
      </c>
      <c r="E1124" s="61">
        <v>0</v>
      </c>
    </row>
    <row r="1125" spans="2:5">
      <c r="B1125" s="78" t="s">
        <v>2117</v>
      </c>
      <c r="C1125" s="60" t="s">
        <v>2617</v>
      </c>
      <c r="D1125" s="61">
        <v>0</v>
      </c>
      <c r="E1125" s="61">
        <v>0</v>
      </c>
    </row>
    <row r="1126" spans="2:5">
      <c r="B1126" s="78" t="s">
        <v>2119</v>
      </c>
      <c r="C1126" s="60" t="s">
        <v>2618</v>
      </c>
      <c r="D1126" s="61">
        <v>0</v>
      </c>
      <c r="E1126" s="61">
        <v>0</v>
      </c>
    </row>
    <row r="1127" spans="2:5">
      <c r="B1127" s="78" t="s">
        <v>2121</v>
      </c>
      <c r="C1127" s="60" t="s">
        <v>2619</v>
      </c>
      <c r="D1127" s="61">
        <v>0</v>
      </c>
      <c r="E1127" s="61">
        <v>0</v>
      </c>
    </row>
    <row r="1128" spans="2:5">
      <c r="B1128" s="78" t="s">
        <v>2127</v>
      </c>
      <c r="C1128" s="60" t="s">
        <v>2620</v>
      </c>
      <c r="D1128" s="61">
        <v>0</v>
      </c>
      <c r="E1128" s="61">
        <v>0</v>
      </c>
    </row>
    <row r="1129" spans="2:5">
      <c r="B1129" s="78" t="s">
        <v>2129</v>
      </c>
      <c r="C1129" s="60" t="s">
        <v>2621</v>
      </c>
      <c r="D1129" s="61">
        <v>0</v>
      </c>
      <c r="E1129" s="61">
        <v>0</v>
      </c>
    </row>
    <row r="1130" spans="2:5">
      <c r="B1130" s="78" t="s">
        <v>2103</v>
      </c>
      <c r="C1130" s="60" t="s">
        <v>2622</v>
      </c>
      <c r="D1130" s="61">
        <v>0</v>
      </c>
      <c r="E1130" s="61">
        <v>0</v>
      </c>
    </row>
    <row r="1131" spans="2:5">
      <c r="B1131" s="78" t="s">
        <v>2131</v>
      </c>
      <c r="C1131" s="60" t="s">
        <v>2623</v>
      </c>
      <c r="D1131" s="61">
        <v>0</v>
      </c>
      <c r="E1131" s="61">
        <v>0</v>
      </c>
    </row>
    <row r="1132" spans="2:5">
      <c r="B1132" s="78" t="s">
        <v>2133</v>
      </c>
      <c r="C1132" s="60" t="s">
        <v>2624</v>
      </c>
      <c r="D1132" s="61">
        <v>0</v>
      </c>
      <c r="E1132" s="61">
        <v>0</v>
      </c>
    </row>
    <row r="1133" spans="2:5">
      <c r="B1133" s="78" t="s">
        <v>2135</v>
      </c>
      <c r="C1133" s="60" t="s">
        <v>2625</v>
      </c>
      <c r="D1133" s="61">
        <v>0</v>
      </c>
      <c r="E1133" s="61">
        <v>0</v>
      </c>
    </row>
    <row r="1134" spans="2:5">
      <c r="B1134" s="78" t="s">
        <v>2137</v>
      </c>
      <c r="C1134" s="60" t="s">
        <v>2626</v>
      </c>
      <c r="D1134" s="61">
        <v>0</v>
      </c>
      <c r="E1134" s="61">
        <v>0</v>
      </c>
    </row>
    <row r="1135" spans="2:5">
      <c r="B1135" s="78" t="s">
        <v>2139</v>
      </c>
      <c r="C1135" s="60" t="s">
        <v>2627</v>
      </c>
      <c r="D1135" s="61">
        <v>0</v>
      </c>
      <c r="E1135" s="61">
        <v>0</v>
      </c>
    </row>
    <row r="1136" spans="2:5">
      <c r="B1136" s="78" t="s">
        <v>2141</v>
      </c>
      <c r="C1136" s="60" t="s">
        <v>2628</v>
      </c>
      <c r="D1136" s="61">
        <v>0</v>
      </c>
      <c r="E1136" s="61">
        <v>0</v>
      </c>
    </row>
    <row r="1137" spans="2:5">
      <c r="B1137" s="78" t="s">
        <v>2143</v>
      </c>
      <c r="C1137" s="60" t="s">
        <v>2629</v>
      </c>
      <c r="D1137" s="61">
        <v>0</v>
      </c>
      <c r="E1137" s="61">
        <v>0</v>
      </c>
    </row>
    <row r="1138" spans="2:5">
      <c r="B1138" s="78" t="s">
        <v>2145</v>
      </c>
      <c r="C1138" s="60" t="s">
        <v>2630</v>
      </c>
      <c r="D1138" s="61">
        <v>0</v>
      </c>
      <c r="E1138" s="61">
        <v>0</v>
      </c>
    </row>
    <row r="1139" spans="2:5">
      <c r="B1139" s="78" t="s">
        <v>2147</v>
      </c>
      <c r="C1139" s="60" t="s">
        <v>2631</v>
      </c>
      <c r="D1139" s="61">
        <v>0</v>
      </c>
      <c r="E1139" s="61">
        <v>0</v>
      </c>
    </row>
    <row r="1140" spans="2:5">
      <c r="B1140" s="78" t="s">
        <v>2149</v>
      </c>
      <c r="C1140" s="60" t="s">
        <v>2632</v>
      </c>
      <c r="D1140" s="61">
        <v>0</v>
      </c>
      <c r="E1140" s="61">
        <v>0</v>
      </c>
    </row>
    <row r="1141" spans="2:5">
      <c r="B1141" s="78" t="s">
        <v>2151</v>
      </c>
      <c r="C1141" s="60" t="s">
        <v>2633</v>
      </c>
      <c r="D1141" s="61">
        <v>0</v>
      </c>
      <c r="E1141" s="61">
        <v>0</v>
      </c>
    </row>
    <row r="1142" spans="2:5">
      <c r="B1142" s="78" t="s">
        <v>2105</v>
      </c>
      <c r="C1142" s="60" t="s">
        <v>2634</v>
      </c>
      <c r="D1142" s="61">
        <v>0</v>
      </c>
      <c r="E1142" s="61">
        <v>0</v>
      </c>
    </row>
    <row r="1143" spans="2:5">
      <c r="B1143" s="78" t="s">
        <v>2107</v>
      </c>
      <c r="C1143" s="60" t="s">
        <v>2635</v>
      </c>
      <c r="D1143" s="61">
        <v>0</v>
      </c>
      <c r="E1143" s="61">
        <v>0</v>
      </c>
    </row>
    <row r="1144" spans="2:5">
      <c r="B1144" s="78" t="s">
        <v>2109</v>
      </c>
      <c r="C1144" s="60" t="s">
        <v>2636</v>
      </c>
      <c r="D1144" s="61">
        <v>0</v>
      </c>
      <c r="E1144" s="61">
        <v>0</v>
      </c>
    </row>
    <row r="1145" spans="2:5">
      <c r="B1145" s="78" t="s">
        <v>2113</v>
      </c>
      <c r="C1145" s="60" t="s">
        <v>2637</v>
      </c>
      <c r="D1145" s="61">
        <v>0</v>
      </c>
      <c r="E1145" s="61">
        <v>0</v>
      </c>
    </row>
    <row r="1146" spans="2:5">
      <c r="B1146" s="78" t="s">
        <v>2115</v>
      </c>
      <c r="C1146" s="60" t="s">
        <v>2638</v>
      </c>
      <c r="D1146" s="61">
        <v>0</v>
      </c>
      <c r="E1146" s="61">
        <v>0</v>
      </c>
    </row>
    <row r="1147" spans="2:5">
      <c r="B1147" s="78" t="s">
        <v>2117</v>
      </c>
      <c r="C1147" s="60" t="s">
        <v>2639</v>
      </c>
      <c r="D1147" s="61">
        <v>0</v>
      </c>
      <c r="E1147" s="61">
        <v>0</v>
      </c>
    </row>
    <row r="1148" spans="2:5">
      <c r="B1148" s="78" t="s">
        <v>2119</v>
      </c>
      <c r="C1148" s="60" t="s">
        <v>2640</v>
      </c>
      <c r="D1148" s="61">
        <v>0</v>
      </c>
      <c r="E1148" s="61">
        <v>0</v>
      </c>
    </row>
    <row r="1149" spans="2:5">
      <c r="B1149" s="78" t="s">
        <v>2121</v>
      </c>
      <c r="C1149" s="60" t="s">
        <v>2641</v>
      </c>
      <c r="D1149" s="61">
        <v>0</v>
      </c>
      <c r="E1149" s="61">
        <v>0</v>
      </c>
    </row>
    <row r="1150" spans="2:5">
      <c r="B1150" s="78" t="s">
        <v>2127</v>
      </c>
      <c r="C1150" s="60" t="s">
        <v>2642</v>
      </c>
      <c r="D1150" s="61">
        <v>0</v>
      </c>
      <c r="E1150" s="61">
        <v>0</v>
      </c>
    </row>
    <row r="1151" spans="2:5">
      <c r="B1151" s="78" t="s">
        <v>2129</v>
      </c>
      <c r="C1151" s="60" t="s">
        <v>2643</v>
      </c>
      <c r="D1151" s="61">
        <v>0</v>
      </c>
      <c r="E1151" s="61">
        <v>0</v>
      </c>
    </row>
    <row r="1152" spans="2:5">
      <c r="B1152" s="78" t="s">
        <v>2103</v>
      </c>
      <c r="C1152" s="60" t="s">
        <v>2644</v>
      </c>
      <c r="D1152" s="61">
        <v>0</v>
      </c>
      <c r="E1152" s="61">
        <v>0</v>
      </c>
    </row>
    <row r="1153" spans="2:5">
      <c r="B1153" s="78" t="s">
        <v>2131</v>
      </c>
      <c r="C1153" s="60" t="s">
        <v>2645</v>
      </c>
      <c r="D1153" s="61">
        <v>0</v>
      </c>
      <c r="E1153" s="61">
        <v>0</v>
      </c>
    </row>
    <row r="1154" spans="2:5">
      <c r="B1154" s="78" t="s">
        <v>2133</v>
      </c>
      <c r="C1154" s="60" t="s">
        <v>2646</v>
      </c>
      <c r="D1154" s="61">
        <v>0</v>
      </c>
      <c r="E1154" s="61">
        <v>0</v>
      </c>
    </row>
    <row r="1155" spans="2:5">
      <c r="B1155" s="78" t="s">
        <v>2135</v>
      </c>
      <c r="C1155" s="60" t="s">
        <v>2647</v>
      </c>
      <c r="D1155" s="61">
        <v>0</v>
      </c>
      <c r="E1155" s="61">
        <v>0</v>
      </c>
    </row>
    <row r="1156" spans="2:5">
      <c r="B1156" s="78" t="s">
        <v>2137</v>
      </c>
      <c r="C1156" s="60" t="s">
        <v>2648</v>
      </c>
      <c r="D1156" s="61">
        <v>0</v>
      </c>
      <c r="E1156" s="61">
        <v>0</v>
      </c>
    </row>
    <row r="1157" spans="2:5">
      <c r="B1157" s="78" t="s">
        <v>2139</v>
      </c>
      <c r="C1157" s="60" t="s">
        <v>2649</v>
      </c>
      <c r="D1157" s="61">
        <v>0</v>
      </c>
      <c r="E1157" s="61">
        <v>0</v>
      </c>
    </row>
    <row r="1158" spans="2:5">
      <c r="B1158" s="78" t="s">
        <v>2141</v>
      </c>
      <c r="C1158" s="60" t="s">
        <v>2650</v>
      </c>
      <c r="D1158" s="61">
        <v>0</v>
      </c>
      <c r="E1158" s="61">
        <v>0</v>
      </c>
    </row>
    <row r="1159" spans="2:5">
      <c r="B1159" s="78" t="s">
        <v>2143</v>
      </c>
      <c r="C1159" s="60" t="s">
        <v>2651</v>
      </c>
      <c r="D1159" s="61">
        <v>0</v>
      </c>
      <c r="E1159" s="61">
        <v>0</v>
      </c>
    </row>
    <row r="1160" spans="2:5">
      <c r="B1160" s="78" t="s">
        <v>2145</v>
      </c>
      <c r="C1160" s="60" t="s">
        <v>2652</v>
      </c>
      <c r="D1160" s="61">
        <v>0</v>
      </c>
      <c r="E1160" s="61">
        <v>0</v>
      </c>
    </row>
    <row r="1161" spans="2:5">
      <c r="B1161" s="78" t="s">
        <v>2147</v>
      </c>
      <c r="C1161" s="60" t="s">
        <v>2653</v>
      </c>
      <c r="D1161" s="61">
        <v>0</v>
      </c>
      <c r="E1161" s="61">
        <v>0</v>
      </c>
    </row>
    <row r="1162" spans="2:5">
      <c r="B1162" s="78" t="s">
        <v>2151</v>
      </c>
      <c r="C1162" s="60" t="s">
        <v>2654</v>
      </c>
      <c r="D1162" s="61">
        <v>0</v>
      </c>
      <c r="E1162" s="61">
        <v>0</v>
      </c>
    </row>
    <row r="1163" spans="2:5">
      <c r="B1163" s="78" t="s">
        <v>2105</v>
      </c>
      <c r="C1163" s="60" t="s">
        <v>2655</v>
      </c>
      <c r="D1163" s="61">
        <v>7.6360000000000001</v>
      </c>
      <c r="E1163" s="61">
        <v>8.6966999999999999</v>
      </c>
    </row>
    <row r="1164" spans="2:5">
      <c r="B1164" s="78" t="s">
        <v>2107</v>
      </c>
      <c r="C1164" s="60" t="s">
        <v>2656</v>
      </c>
      <c r="D1164" s="61">
        <v>7.6360000000000001</v>
      </c>
      <c r="E1164" s="61">
        <v>8.6966999999999999</v>
      </c>
    </row>
    <row r="1165" spans="2:5">
      <c r="B1165" s="78" t="s">
        <v>2109</v>
      </c>
      <c r="C1165" s="60" t="s">
        <v>2657</v>
      </c>
      <c r="D1165" s="61">
        <v>7.6360000000000001</v>
      </c>
      <c r="E1165" s="61">
        <v>8.6966999999999999</v>
      </c>
    </row>
    <row r="1166" spans="2:5">
      <c r="B1166" s="78" t="s">
        <v>2101</v>
      </c>
      <c r="C1166" s="60" t="s">
        <v>2658</v>
      </c>
      <c r="D1166" s="61">
        <v>7636</v>
      </c>
      <c r="E1166" s="61">
        <v>8.6966999999999999</v>
      </c>
    </row>
    <row r="1167" spans="2:5">
      <c r="B1167" s="78" t="s">
        <v>2113</v>
      </c>
      <c r="C1167" s="60" t="s">
        <v>2659</v>
      </c>
      <c r="D1167" s="61">
        <v>7.6360000000000001</v>
      </c>
      <c r="E1167" s="61">
        <v>8.6966999999999999</v>
      </c>
    </row>
    <row r="1168" spans="2:5">
      <c r="B1168" s="78" t="s">
        <v>2115</v>
      </c>
      <c r="C1168" s="60" t="s">
        <v>2660</v>
      </c>
      <c r="D1168" s="61">
        <v>7.6360000000000001</v>
      </c>
      <c r="E1168" s="61">
        <v>8.6966999999999999</v>
      </c>
    </row>
    <row r="1169" spans="2:5">
      <c r="B1169" s="78" t="s">
        <v>2117</v>
      </c>
      <c r="C1169" s="60" t="s">
        <v>2661</v>
      </c>
      <c r="D1169" s="61">
        <v>7.6360000000000001</v>
      </c>
      <c r="E1169" s="61">
        <v>8.6966999999999999</v>
      </c>
    </row>
    <row r="1170" spans="2:5">
      <c r="B1170" s="78" t="s">
        <v>2119</v>
      </c>
      <c r="C1170" s="60" t="s">
        <v>2662</v>
      </c>
      <c r="D1170" s="61">
        <v>7.6360000000000001</v>
      </c>
      <c r="E1170" s="61">
        <v>8.6966999999999999</v>
      </c>
    </row>
    <row r="1171" spans="2:5">
      <c r="B1171" s="78" t="s">
        <v>2121</v>
      </c>
      <c r="C1171" s="60" t="s">
        <v>2663</v>
      </c>
      <c r="D1171" s="61">
        <v>7.6360000000000001</v>
      </c>
      <c r="E1171" s="61">
        <v>8.6096000000000004</v>
      </c>
    </row>
    <row r="1172" spans="2:5">
      <c r="B1172" s="78" t="s">
        <v>2127</v>
      </c>
      <c r="C1172" s="60" t="s">
        <v>2664</v>
      </c>
      <c r="D1172" s="61">
        <v>7.6360000000000001</v>
      </c>
      <c r="E1172" s="61">
        <v>8.6966999999999999</v>
      </c>
    </row>
    <row r="1173" spans="2:5">
      <c r="B1173" s="78" t="s">
        <v>2129</v>
      </c>
      <c r="C1173" s="60" t="s">
        <v>2665</v>
      </c>
      <c r="D1173" s="61">
        <v>7.6360000000000001</v>
      </c>
      <c r="E1173" s="61">
        <v>8.6966999999999999</v>
      </c>
    </row>
    <row r="1174" spans="2:5">
      <c r="B1174" s="78" t="s">
        <v>2103</v>
      </c>
      <c r="C1174" s="60" t="s">
        <v>2666</v>
      </c>
      <c r="D1174" s="61">
        <v>7.6360000000000001</v>
      </c>
      <c r="E1174" s="61">
        <v>8.6966999999999999</v>
      </c>
    </row>
    <row r="1175" spans="2:5">
      <c r="B1175" s="78" t="s">
        <v>2131</v>
      </c>
      <c r="C1175" s="60" t="s">
        <v>2667</v>
      </c>
      <c r="D1175" s="61">
        <v>7.6360000000000001</v>
      </c>
      <c r="E1175" s="61">
        <v>8.6966999999999999</v>
      </c>
    </row>
    <row r="1176" spans="2:5">
      <c r="B1176" s="78" t="s">
        <v>2133</v>
      </c>
      <c r="C1176" s="60" t="s">
        <v>2668</v>
      </c>
      <c r="D1176" s="61">
        <v>7.6360000000000001</v>
      </c>
      <c r="E1176" s="61">
        <v>8.6966999999999999</v>
      </c>
    </row>
    <row r="1177" spans="2:5">
      <c r="B1177" s="78" t="s">
        <v>2137</v>
      </c>
      <c r="C1177" s="60" t="s">
        <v>2669</v>
      </c>
      <c r="D1177" s="61">
        <v>7.6360000000000001</v>
      </c>
      <c r="E1177" s="61">
        <v>8.6966999999999999</v>
      </c>
    </row>
    <row r="1178" spans="2:5">
      <c r="B1178" s="78" t="s">
        <v>2139</v>
      </c>
      <c r="C1178" s="60" t="s">
        <v>2670</v>
      </c>
      <c r="D1178" s="61">
        <v>7.6360000000000001</v>
      </c>
      <c r="E1178" s="61">
        <v>8.6966999999999999</v>
      </c>
    </row>
    <row r="1179" spans="2:5">
      <c r="B1179" s="78" t="s">
        <v>2141</v>
      </c>
      <c r="C1179" s="60" t="s">
        <v>2671</v>
      </c>
      <c r="D1179" s="61">
        <v>7.6360000000000001</v>
      </c>
      <c r="E1179" s="61">
        <v>8.6966999999999999</v>
      </c>
    </row>
    <row r="1180" spans="2:5">
      <c r="B1180" s="78" t="s">
        <v>2143</v>
      </c>
      <c r="C1180" s="60" t="s">
        <v>2672</v>
      </c>
      <c r="D1180" s="61">
        <v>7.6360000000000001</v>
      </c>
      <c r="E1180" s="61">
        <v>8.6966999999999999</v>
      </c>
    </row>
    <row r="1181" spans="2:5">
      <c r="B1181" s="78" t="s">
        <v>2145</v>
      </c>
      <c r="C1181" s="60" t="s">
        <v>2673</v>
      </c>
      <c r="D1181" s="61">
        <v>7.6360000000000001</v>
      </c>
      <c r="E1181" s="61">
        <v>8.6966999999999999</v>
      </c>
    </row>
    <row r="1182" spans="2:5">
      <c r="B1182" s="78" t="s">
        <v>2147</v>
      </c>
      <c r="C1182" s="60" t="s">
        <v>2674</v>
      </c>
      <c r="D1182" s="61">
        <v>7.3630000000000004</v>
      </c>
      <c r="E1182" s="61">
        <v>8.6966999999999999</v>
      </c>
    </row>
    <row r="1183" spans="2:5">
      <c r="B1183" s="78" t="s">
        <v>2149</v>
      </c>
      <c r="C1183" s="60" t="s">
        <v>2675</v>
      </c>
      <c r="D1183" s="61">
        <v>7.6360000000000001</v>
      </c>
      <c r="E1183" s="61">
        <v>8.6966999999999999</v>
      </c>
    </row>
    <row r="1184" spans="2:5">
      <c r="B1184" s="78" t="s">
        <v>2151</v>
      </c>
      <c r="C1184" s="60" t="s">
        <v>2676</v>
      </c>
      <c r="D1184" s="61">
        <v>7.3630000000000004</v>
      </c>
      <c r="E1184" s="61">
        <v>8.6966999999999999</v>
      </c>
    </row>
    <row r="1185" spans="2:5">
      <c r="B1185" s="78" t="s">
        <v>2105</v>
      </c>
      <c r="C1185" s="60" t="s">
        <v>2677</v>
      </c>
      <c r="D1185" s="61">
        <v>9.0760000000000005</v>
      </c>
      <c r="E1185" s="61">
        <v>10.547499999999999</v>
      </c>
    </row>
    <row r="1186" spans="2:5">
      <c r="B1186" s="78" t="s">
        <v>2107</v>
      </c>
      <c r="C1186" s="60" t="s">
        <v>2678</v>
      </c>
      <c r="D1186" s="61">
        <v>9.0760000000000005</v>
      </c>
      <c r="E1186" s="61">
        <v>10.547499999999999</v>
      </c>
    </row>
    <row r="1187" spans="2:5">
      <c r="B1187" s="78" t="s">
        <v>2109</v>
      </c>
      <c r="C1187" s="60" t="s">
        <v>2679</v>
      </c>
      <c r="D1187" s="61">
        <v>9.0760000000000005</v>
      </c>
      <c r="E1187" s="61">
        <v>10.547499999999999</v>
      </c>
    </row>
    <row r="1188" spans="2:5">
      <c r="B1188" s="78" t="s">
        <v>2101</v>
      </c>
      <c r="C1188" s="60" t="s">
        <v>2680</v>
      </c>
      <c r="D1188" s="61">
        <v>9.0760000000000005</v>
      </c>
      <c r="E1188" s="61">
        <v>10.547499999999999</v>
      </c>
    </row>
    <row r="1189" spans="2:5">
      <c r="B1189" s="78" t="s">
        <v>2113</v>
      </c>
      <c r="C1189" s="60" t="s">
        <v>2681</v>
      </c>
      <c r="D1189" s="61">
        <v>9.0760000000000005</v>
      </c>
      <c r="E1189" s="61">
        <v>10.547499999999999</v>
      </c>
    </row>
    <row r="1190" spans="2:5">
      <c r="B1190" s="78" t="s">
        <v>2115</v>
      </c>
      <c r="C1190" s="60" t="s">
        <v>2682</v>
      </c>
      <c r="D1190" s="61">
        <v>9.0760000000000005</v>
      </c>
      <c r="E1190" s="61">
        <v>10.547499999999999</v>
      </c>
    </row>
    <row r="1191" spans="2:5">
      <c r="B1191" s="78" t="s">
        <v>2117</v>
      </c>
      <c r="C1191" s="60" t="s">
        <v>2683</v>
      </c>
      <c r="D1191" s="61">
        <v>9.0760000000000005</v>
      </c>
      <c r="E1191" s="61">
        <v>10.547499999999999</v>
      </c>
    </row>
    <row r="1192" spans="2:5">
      <c r="B1192" s="78" t="s">
        <v>2119</v>
      </c>
      <c r="C1192" s="60" t="s">
        <v>2684</v>
      </c>
      <c r="D1192" s="61">
        <v>9.0760000000000005</v>
      </c>
      <c r="E1192" s="61">
        <v>10.547499999999999</v>
      </c>
    </row>
    <row r="1193" spans="2:5">
      <c r="B1193" s="78" t="s">
        <v>2121</v>
      </c>
      <c r="C1193" s="60" t="s">
        <v>2685</v>
      </c>
      <c r="D1193" s="61">
        <v>9.0760000000000005</v>
      </c>
      <c r="E1193" s="61">
        <v>10.547499999999999</v>
      </c>
    </row>
    <row r="1194" spans="2:5">
      <c r="B1194" s="78" t="s">
        <v>2127</v>
      </c>
      <c r="C1194" s="60" t="s">
        <v>2686</v>
      </c>
      <c r="D1194" s="61">
        <v>9.0760000000000005</v>
      </c>
      <c r="E1194" s="61">
        <v>10.547499999999999</v>
      </c>
    </row>
    <row r="1195" spans="2:5">
      <c r="B1195" s="78" t="s">
        <v>2129</v>
      </c>
      <c r="C1195" s="60" t="s">
        <v>2687</v>
      </c>
      <c r="D1195" s="61">
        <v>9.0760000000000005</v>
      </c>
      <c r="E1195" s="61">
        <v>10.547499999999999</v>
      </c>
    </row>
    <row r="1196" spans="2:5">
      <c r="B1196" s="78" t="s">
        <v>2103</v>
      </c>
      <c r="C1196" s="60" t="s">
        <v>2688</v>
      </c>
      <c r="D1196" s="61">
        <v>9.0760000000000005</v>
      </c>
      <c r="E1196" s="61">
        <v>10.547499999999999</v>
      </c>
    </row>
    <row r="1197" spans="2:5">
      <c r="B1197" s="78" t="s">
        <v>2131</v>
      </c>
      <c r="C1197" s="60" t="s">
        <v>2689</v>
      </c>
      <c r="D1197" s="61">
        <v>9.0760000000000005</v>
      </c>
      <c r="E1197" s="61">
        <v>10.547499999999999</v>
      </c>
    </row>
    <row r="1198" spans="2:5">
      <c r="B1198" s="78" t="s">
        <v>2133</v>
      </c>
      <c r="C1198" s="60" t="s">
        <v>2690</v>
      </c>
      <c r="D1198" s="61">
        <v>9.0760000000000005</v>
      </c>
      <c r="E1198" s="61">
        <v>10.547499999999999</v>
      </c>
    </row>
    <row r="1199" spans="2:5">
      <c r="B1199" s="78" t="s">
        <v>2137</v>
      </c>
      <c r="C1199" s="60" t="s">
        <v>2691</v>
      </c>
      <c r="D1199" s="61">
        <v>9.0760000000000005</v>
      </c>
      <c r="E1199" s="61">
        <v>10.547499999999999</v>
      </c>
    </row>
    <row r="1200" spans="2:5">
      <c r="B1200" s="78" t="s">
        <v>2139</v>
      </c>
      <c r="C1200" s="60" t="s">
        <v>2692</v>
      </c>
      <c r="D1200" s="61">
        <v>9.0760000000000005</v>
      </c>
      <c r="E1200" s="61">
        <v>10.547499999999999</v>
      </c>
    </row>
    <row r="1201" spans="2:5">
      <c r="B1201" s="78" t="s">
        <v>2141</v>
      </c>
      <c r="C1201" s="60" t="s">
        <v>2693</v>
      </c>
      <c r="D1201" s="61">
        <v>9.0760000000000005</v>
      </c>
      <c r="E1201" s="61">
        <v>10.547499999999999</v>
      </c>
    </row>
    <row r="1202" spans="2:5">
      <c r="B1202" s="78" t="s">
        <v>2143</v>
      </c>
      <c r="C1202" s="60" t="s">
        <v>2694</v>
      </c>
      <c r="D1202" s="61">
        <v>9.0760000000000005</v>
      </c>
      <c r="E1202" s="61">
        <v>10.547499999999999</v>
      </c>
    </row>
    <row r="1203" spans="2:5">
      <c r="B1203" s="78" t="s">
        <v>2145</v>
      </c>
      <c r="C1203" s="60" t="s">
        <v>2695</v>
      </c>
      <c r="D1203" s="61">
        <v>9.0760000000000005</v>
      </c>
      <c r="E1203" s="61">
        <v>10.547499999999999</v>
      </c>
    </row>
    <row r="1204" spans="2:5">
      <c r="B1204" s="78" t="s">
        <v>2147</v>
      </c>
      <c r="C1204" s="60" t="s">
        <v>2696</v>
      </c>
      <c r="D1204" s="61">
        <v>9.0760000000000005</v>
      </c>
      <c r="E1204" s="61">
        <v>10.547499999999999</v>
      </c>
    </row>
    <row r="1205" spans="2:5">
      <c r="B1205" s="78" t="s">
        <v>2151</v>
      </c>
      <c r="C1205" s="60" t="s">
        <v>2697</v>
      </c>
      <c r="D1205" s="61">
        <v>9.0760000000000005</v>
      </c>
      <c r="E1205" s="61">
        <v>10.547499999999999</v>
      </c>
    </row>
    <row r="1206" spans="2:5">
      <c r="B1206" s="78" t="s">
        <v>2698</v>
      </c>
      <c r="C1206" s="60" t="s">
        <v>2699</v>
      </c>
      <c r="D1206" s="61">
        <v>0</v>
      </c>
      <c r="E1206" s="61">
        <v>0</v>
      </c>
    </row>
    <row r="1207" spans="2:5">
      <c r="B1207" s="78" t="s">
        <v>2700</v>
      </c>
      <c r="C1207" s="60" t="s">
        <v>2701</v>
      </c>
      <c r="D1207" s="61">
        <v>0</v>
      </c>
      <c r="E1207" s="61">
        <v>0</v>
      </c>
    </row>
    <row r="1208" spans="2:5">
      <c r="B1208" s="78" t="s">
        <v>2702</v>
      </c>
      <c r="C1208" s="60" t="s">
        <v>2703</v>
      </c>
      <c r="D1208" s="61">
        <v>0</v>
      </c>
      <c r="E1208" s="61">
        <v>0</v>
      </c>
    </row>
    <row r="1209" spans="2:5">
      <c r="B1209" s="78" t="s">
        <v>2704</v>
      </c>
      <c r="C1209" s="60" t="s">
        <v>2705</v>
      </c>
      <c r="D1209" s="61">
        <v>0</v>
      </c>
      <c r="E1209" s="61">
        <v>0</v>
      </c>
    </row>
    <row r="1210" spans="2:5">
      <c r="B1210" s="78" t="s">
        <v>2706</v>
      </c>
      <c r="C1210" s="60" t="s">
        <v>2707</v>
      </c>
      <c r="D1210" s="61">
        <v>0</v>
      </c>
      <c r="E1210" s="61">
        <v>0</v>
      </c>
    </row>
    <row r="1211" spans="2:5">
      <c r="B1211" s="78" t="s">
        <v>2708</v>
      </c>
      <c r="C1211" s="60" t="s">
        <v>2709</v>
      </c>
      <c r="D1211" s="61">
        <v>0</v>
      </c>
      <c r="E1211" s="61">
        <v>0</v>
      </c>
    </row>
    <row r="1212" spans="2:5">
      <c r="B1212" s="78" t="s">
        <v>2710</v>
      </c>
      <c r="C1212" s="60" t="s">
        <v>2711</v>
      </c>
      <c r="D1212" s="61">
        <v>0</v>
      </c>
      <c r="E1212" s="61">
        <v>0</v>
      </c>
    </row>
    <row r="1213" spans="2:5">
      <c r="B1213" s="78" t="s">
        <v>2712</v>
      </c>
      <c r="C1213" s="60" t="s">
        <v>2713</v>
      </c>
      <c r="D1213" s="61">
        <v>0</v>
      </c>
      <c r="E1213" s="61">
        <v>0</v>
      </c>
    </row>
    <row r="1214" spans="2:5">
      <c r="B1214" s="78" t="s">
        <v>2714</v>
      </c>
      <c r="C1214" s="60" t="s">
        <v>2715</v>
      </c>
      <c r="D1214" s="61">
        <v>0</v>
      </c>
      <c r="E1214" s="61">
        <v>0</v>
      </c>
    </row>
    <row r="1215" spans="2:5">
      <c r="B1215" s="78" t="s">
        <v>2716</v>
      </c>
      <c r="C1215" s="60" t="s">
        <v>2717</v>
      </c>
      <c r="D1215" s="61">
        <v>0</v>
      </c>
      <c r="E1215" s="61">
        <v>0</v>
      </c>
    </row>
    <row r="1216" spans="2:5">
      <c r="B1216" s="78" t="s">
        <v>2718</v>
      </c>
      <c r="C1216" s="60" t="s">
        <v>2719</v>
      </c>
      <c r="D1216" s="61">
        <v>0</v>
      </c>
      <c r="E1216" s="61">
        <v>0</v>
      </c>
    </row>
    <row r="1217" spans="2:5">
      <c r="B1217" s="78" t="s">
        <v>2720</v>
      </c>
      <c r="C1217" s="60" t="s">
        <v>2721</v>
      </c>
      <c r="D1217" s="61">
        <v>0</v>
      </c>
      <c r="E1217" s="61">
        <v>0</v>
      </c>
    </row>
    <row r="1218" spans="2:5">
      <c r="B1218" s="78" t="s">
        <v>2722</v>
      </c>
      <c r="C1218" s="60" t="s">
        <v>2723</v>
      </c>
      <c r="D1218" s="61">
        <v>0</v>
      </c>
      <c r="E1218" s="61">
        <v>0</v>
      </c>
    </row>
    <row r="1219" spans="2:5">
      <c r="B1219" s="78" t="s">
        <v>2105</v>
      </c>
      <c r="C1219" s="60" t="s">
        <v>2724</v>
      </c>
      <c r="D1219" s="61">
        <v>8.1315000000000008</v>
      </c>
      <c r="E1219" s="61">
        <v>8.6966999999999999</v>
      </c>
    </row>
    <row r="1220" spans="2:5">
      <c r="B1220" s="78" t="s">
        <v>2107</v>
      </c>
      <c r="C1220" s="60" t="s">
        <v>2725</v>
      </c>
      <c r="D1220" s="61">
        <v>8.1315000000000008</v>
      </c>
      <c r="E1220" s="61">
        <v>8.6966999999999999</v>
      </c>
    </row>
    <row r="1221" spans="2:5">
      <c r="B1221" s="78" t="s">
        <v>2109</v>
      </c>
      <c r="C1221" s="60" t="s">
        <v>2726</v>
      </c>
      <c r="D1221" s="61">
        <v>8.1315000000000008</v>
      </c>
      <c r="E1221" s="61">
        <v>8.6966999999999999</v>
      </c>
    </row>
    <row r="1222" spans="2:5">
      <c r="B1222" s="78" t="s">
        <v>2101</v>
      </c>
      <c r="C1222" s="60" t="s">
        <v>2727</v>
      </c>
      <c r="D1222" s="61">
        <v>8.1315000000000008</v>
      </c>
      <c r="E1222" s="61">
        <v>8.6966999999999999</v>
      </c>
    </row>
    <row r="1223" spans="2:5">
      <c r="B1223" s="78" t="s">
        <v>2113</v>
      </c>
      <c r="C1223" s="60" t="s">
        <v>2728</v>
      </c>
      <c r="D1223" s="61">
        <v>8.1315000000000008</v>
      </c>
      <c r="E1223" s="61">
        <v>8.6966999999999999</v>
      </c>
    </row>
    <row r="1224" spans="2:5">
      <c r="B1224" s="78" t="s">
        <v>2115</v>
      </c>
      <c r="C1224" s="60" t="s">
        <v>2729</v>
      </c>
      <c r="D1224" s="61">
        <v>8.1315000000000008</v>
      </c>
      <c r="E1224" s="61">
        <v>8.6966999999999999</v>
      </c>
    </row>
    <row r="1225" spans="2:5">
      <c r="B1225" s="78" t="s">
        <v>2117</v>
      </c>
      <c r="C1225" s="60" t="s">
        <v>2730</v>
      </c>
      <c r="D1225" s="61">
        <v>8.1315000000000008</v>
      </c>
      <c r="E1225" s="61">
        <v>8.6966999999999999</v>
      </c>
    </row>
    <row r="1226" spans="2:5">
      <c r="B1226" s="78" t="s">
        <v>2119</v>
      </c>
      <c r="C1226" s="60" t="s">
        <v>2731</v>
      </c>
      <c r="D1226" s="61">
        <v>8.1315000000000008</v>
      </c>
      <c r="E1226" s="61">
        <v>8.6966999999999999</v>
      </c>
    </row>
    <row r="1227" spans="2:5">
      <c r="B1227" s="78" t="s">
        <v>2121</v>
      </c>
      <c r="C1227" s="60" t="s">
        <v>2732</v>
      </c>
      <c r="D1227" s="61">
        <v>8.1315000000000008</v>
      </c>
      <c r="E1227" s="61">
        <v>8.6966999999999999</v>
      </c>
    </row>
    <row r="1228" spans="2:5">
      <c r="B1228" s="78" t="s">
        <v>2127</v>
      </c>
      <c r="C1228" s="60" t="s">
        <v>2733</v>
      </c>
      <c r="D1228" s="61">
        <v>8.1315000000000008</v>
      </c>
      <c r="E1228" s="61">
        <v>8.6966999999999999</v>
      </c>
    </row>
    <row r="1229" spans="2:5">
      <c r="B1229" s="78" t="s">
        <v>2129</v>
      </c>
      <c r="C1229" s="60" t="s">
        <v>2734</v>
      </c>
      <c r="D1229" s="61">
        <v>8.1315000000000008</v>
      </c>
      <c r="E1229" s="61">
        <v>8.6966999999999999</v>
      </c>
    </row>
    <row r="1230" spans="2:5">
      <c r="B1230" s="78" t="s">
        <v>2103</v>
      </c>
      <c r="C1230" s="60" t="s">
        <v>2735</v>
      </c>
      <c r="D1230" s="61">
        <v>8.1315000000000008</v>
      </c>
      <c r="E1230" s="61">
        <v>8.6966999999999999</v>
      </c>
    </row>
    <row r="1231" spans="2:5">
      <c r="B1231" s="78" t="s">
        <v>2131</v>
      </c>
      <c r="C1231" s="60" t="s">
        <v>2736</v>
      </c>
      <c r="D1231" s="61">
        <v>8.1315000000000008</v>
      </c>
      <c r="E1231" s="61">
        <v>8.6966999999999999</v>
      </c>
    </row>
    <row r="1232" spans="2:5">
      <c r="B1232" s="78" t="s">
        <v>2133</v>
      </c>
      <c r="C1232" s="60" t="s">
        <v>2737</v>
      </c>
      <c r="D1232" s="61">
        <v>8.1315000000000008</v>
      </c>
      <c r="E1232" s="61">
        <v>8.6966999999999999</v>
      </c>
    </row>
    <row r="1233" spans="2:5">
      <c r="B1233" s="78" t="s">
        <v>2135</v>
      </c>
      <c r="C1233" s="60" t="s">
        <v>2738</v>
      </c>
      <c r="D1233" s="61">
        <v>8.1315000000000008</v>
      </c>
      <c r="E1233" s="61">
        <v>8.6966999999999999</v>
      </c>
    </row>
    <row r="1234" spans="2:5">
      <c r="B1234" s="78" t="s">
        <v>2137</v>
      </c>
      <c r="C1234" s="60" t="s">
        <v>2739</v>
      </c>
      <c r="D1234" s="61">
        <v>8.1315000000000008</v>
      </c>
      <c r="E1234" s="61">
        <v>8.6966999999999999</v>
      </c>
    </row>
    <row r="1235" spans="2:5">
      <c r="B1235" s="78" t="s">
        <v>2139</v>
      </c>
      <c r="C1235" s="60" t="s">
        <v>2740</v>
      </c>
      <c r="D1235" s="61">
        <v>8.1315000000000008</v>
      </c>
      <c r="E1235" s="61">
        <v>8.6966999999999999</v>
      </c>
    </row>
    <row r="1236" spans="2:5">
      <c r="B1236" s="78" t="s">
        <v>2141</v>
      </c>
      <c r="C1236" s="60" t="s">
        <v>2741</v>
      </c>
      <c r="D1236" s="61">
        <v>8.1315000000000008</v>
      </c>
      <c r="E1236" s="61">
        <v>8.6966999999999999</v>
      </c>
    </row>
    <row r="1237" spans="2:5">
      <c r="B1237" s="78" t="s">
        <v>2143</v>
      </c>
      <c r="C1237" s="60" t="s">
        <v>2742</v>
      </c>
      <c r="D1237" s="61">
        <v>8.1315000000000008</v>
      </c>
      <c r="E1237" s="61">
        <v>8.6966999999999999</v>
      </c>
    </row>
    <row r="1238" spans="2:5">
      <c r="B1238" s="78" t="s">
        <v>2145</v>
      </c>
      <c r="C1238" s="60" t="s">
        <v>2743</v>
      </c>
      <c r="D1238" s="61">
        <v>8.1315000000000008</v>
      </c>
      <c r="E1238" s="61">
        <v>8.6966999999999999</v>
      </c>
    </row>
    <row r="1239" spans="2:5">
      <c r="B1239" s="78" t="s">
        <v>2147</v>
      </c>
      <c r="C1239" s="60" t="s">
        <v>2744</v>
      </c>
      <c r="D1239" s="61">
        <v>8.1315000000000008</v>
      </c>
      <c r="E1239" s="61">
        <v>8.6966999999999999</v>
      </c>
    </row>
    <row r="1240" spans="2:5">
      <c r="B1240" s="78" t="s">
        <v>2149</v>
      </c>
      <c r="C1240" s="60" t="s">
        <v>2745</v>
      </c>
      <c r="D1240" s="61">
        <v>813415</v>
      </c>
      <c r="E1240" s="61">
        <v>8.6966999999999999</v>
      </c>
    </row>
    <row r="1241" spans="2:5">
      <c r="B1241" s="78" t="s">
        <v>2151</v>
      </c>
      <c r="C1241" s="60" t="s">
        <v>2746</v>
      </c>
      <c r="D1241" s="61">
        <v>8.1315000000000008</v>
      </c>
      <c r="E1241" s="61">
        <v>8.6966999999999999</v>
      </c>
    </row>
    <row r="1242" spans="2:5">
      <c r="B1242" s="78" t="s">
        <v>2105</v>
      </c>
      <c r="C1242" s="60" t="s">
        <v>2747</v>
      </c>
      <c r="D1242" s="61">
        <v>9.7565000000000008</v>
      </c>
      <c r="E1242" s="61">
        <v>10.547499999999999</v>
      </c>
    </row>
    <row r="1243" spans="2:5">
      <c r="B1243" s="78" t="s">
        <v>2107</v>
      </c>
      <c r="C1243" s="60" t="s">
        <v>2748</v>
      </c>
      <c r="D1243" s="61">
        <v>9.7565000000000008</v>
      </c>
      <c r="E1243" s="61">
        <v>10.547499999999999</v>
      </c>
    </row>
    <row r="1244" spans="2:5">
      <c r="B1244" s="78" t="s">
        <v>2109</v>
      </c>
      <c r="C1244" s="60" t="s">
        <v>2749</v>
      </c>
      <c r="D1244" s="61">
        <v>9.7565000000000008</v>
      </c>
      <c r="E1244" s="61">
        <v>10.547499999999999</v>
      </c>
    </row>
    <row r="1245" spans="2:5">
      <c r="B1245" s="78" t="s">
        <v>2101</v>
      </c>
      <c r="C1245" s="60" t="s">
        <v>2750</v>
      </c>
      <c r="D1245" s="61">
        <v>9.7565000000000008</v>
      </c>
      <c r="E1245" s="61">
        <v>10.547499999999999</v>
      </c>
    </row>
    <row r="1246" spans="2:5">
      <c r="B1246" s="78" t="s">
        <v>2113</v>
      </c>
      <c r="C1246" s="60" t="s">
        <v>2751</v>
      </c>
      <c r="D1246" s="61">
        <v>9.7565000000000008</v>
      </c>
      <c r="E1246" s="61">
        <v>10.547499999999999</v>
      </c>
    </row>
    <row r="1247" spans="2:5">
      <c r="B1247" s="78" t="s">
        <v>2115</v>
      </c>
      <c r="C1247" s="60" t="s">
        <v>2752</v>
      </c>
      <c r="D1247" s="61">
        <v>9.7565000000000008</v>
      </c>
      <c r="E1247" s="61">
        <v>10.547499999999999</v>
      </c>
    </row>
    <row r="1248" spans="2:5">
      <c r="B1248" s="78" t="s">
        <v>2117</v>
      </c>
      <c r="C1248" s="60" t="s">
        <v>2753</v>
      </c>
      <c r="D1248" s="61">
        <v>9.7565000000000008</v>
      </c>
      <c r="E1248" s="61">
        <v>10.547499999999999</v>
      </c>
    </row>
    <row r="1249" spans="2:5">
      <c r="B1249" s="78" t="s">
        <v>2119</v>
      </c>
      <c r="C1249" s="60" t="s">
        <v>2754</v>
      </c>
      <c r="D1249" s="61">
        <v>9.7565000000000008</v>
      </c>
      <c r="E1249" s="61">
        <v>10.547499999999999</v>
      </c>
    </row>
    <row r="1250" spans="2:5">
      <c r="B1250" s="78" t="s">
        <v>2121</v>
      </c>
      <c r="C1250" s="60" t="s">
        <v>2755</v>
      </c>
      <c r="D1250" s="61">
        <v>9.7565000000000008</v>
      </c>
      <c r="E1250" s="61">
        <v>10.547499999999999</v>
      </c>
    </row>
    <row r="1251" spans="2:5">
      <c r="B1251" s="78" t="s">
        <v>2127</v>
      </c>
      <c r="C1251" s="60" t="s">
        <v>2756</v>
      </c>
      <c r="D1251" s="61">
        <v>9.7565000000000008</v>
      </c>
      <c r="E1251" s="61">
        <v>10.547499999999999</v>
      </c>
    </row>
    <row r="1252" spans="2:5">
      <c r="B1252" s="78" t="s">
        <v>2129</v>
      </c>
      <c r="C1252" s="60" t="s">
        <v>2757</v>
      </c>
      <c r="D1252" s="61">
        <v>9.7565000000000008</v>
      </c>
      <c r="E1252" s="61">
        <v>10.547499999999999</v>
      </c>
    </row>
    <row r="1253" spans="2:5">
      <c r="B1253" s="78" t="s">
        <v>2103</v>
      </c>
      <c r="C1253" s="60" t="s">
        <v>2758</v>
      </c>
      <c r="D1253" s="61">
        <v>9.7565000000000008</v>
      </c>
      <c r="E1253" s="61">
        <v>10.547499999999999</v>
      </c>
    </row>
    <row r="1254" spans="2:5">
      <c r="B1254" s="78" t="s">
        <v>2131</v>
      </c>
      <c r="C1254" s="60" t="s">
        <v>2759</v>
      </c>
      <c r="D1254" s="61">
        <v>9.7565000000000008</v>
      </c>
      <c r="E1254" s="61">
        <v>10.547499999999999</v>
      </c>
    </row>
    <row r="1255" spans="2:5">
      <c r="B1255" s="78" t="s">
        <v>2133</v>
      </c>
      <c r="C1255" s="60" t="s">
        <v>2760</v>
      </c>
      <c r="D1255" s="61">
        <v>9.7565000000000008</v>
      </c>
      <c r="E1255" s="61">
        <v>10.547499999999999</v>
      </c>
    </row>
    <row r="1256" spans="2:5">
      <c r="B1256" s="78" t="s">
        <v>2135</v>
      </c>
      <c r="C1256" s="60" t="s">
        <v>2761</v>
      </c>
      <c r="D1256" s="61">
        <v>9.7565000000000008</v>
      </c>
      <c r="E1256" s="61">
        <v>10.547499999999999</v>
      </c>
    </row>
    <row r="1257" spans="2:5">
      <c r="B1257" s="78" t="s">
        <v>2137</v>
      </c>
      <c r="C1257" s="60" t="s">
        <v>2762</v>
      </c>
      <c r="D1257" s="61">
        <v>9.7565000000000008</v>
      </c>
      <c r="E1257" s="61">
        <v>10.547499999999999</v>
      </c>
    </row>
    <row r="1258" spans="2:5">
      <c r="B1258" s="78" t="s">
        <v>2139</v>
      </c>
      <c r="C1258" s="60" t="s">
        <v>2763</v>
      </c>
      <c r="D1258" s="61">
        <v>9.7565000000000008</v>
      </c>
      <c r="E1258" s="61">
        <v>10.547499999999999</v>
      </c>
    </row>
    <row r="1259" spans="2:5">
      <c r="B1259" s="78" t="s">
        <v>2141</v>
      </c>
      <c r="C1259" s="60" t="s">
        <v>2764</v>
      </c>
      <c r="D1259" s="61">
        <v>9.7565000000000008</v>
      </c>
      <c r="E1259" s="61">
        <v>10.547499999999999</v>
      </c>
    </row>
    <row r="1260" spans="2:5">
      <c r="B1260" s="78" t="s">
        <v>2143</v>
      </c>
      <c r="C1260" s="60" t="s">
        <v>2765</v>
      </c>
      <c r="D1260" s="61">
        <v>9.7565000000000008</v>
      </c>
      <c r="E1260" s="61">
        <v>10.547499999999999</v>
      </c>
    </row>
    <row r="1261" spans="2:5">
      <c r="B1261" s="78" t="s">
        <v>2145</v>
      </c>
      <c r="C1261" s="60" t="s">
        <v>2766</v>
      </c>
      <c r="D1261" s="61">
        <v>9.7565000000000008</v>
      </c>
      <c r="E1261" s="61">
        <v>10.547499999999999</v>
      </c>
    </row>
    <row r="1262" spans="2:5">
      <c r="B1262" s="78" t="s">
        <v>2147</v>
      </c>
      <c r="C1262" s="60" t="s">
        <v>2767</v>
      </c>
      <c r="D1262" s="61">
        <v>9.7565000000000008</v>
      </c>
      <c r="E1262" s="61">
        <v>10.547499999999999</v>
      </c>
    </row>
    <row r="1263" spans="2:5">
      <c r="B1263" s="78" t="s">
        <v>2149</v>
      </c>
      <c r="C1263" s="60" t="s">
        <v>2768</v>
      </c>
      <c r="D1263" s="61">
        <v>9.7565000000000008</v>
      </c>
      <c r="E1263" s="61">
        <v>10.547499999999999</v>
      </c>
    </row>
    <row r="1264" spans="2:5">
      <c r="B1264" s="78" t="s">
        <v>2151</v>
      </c>
      <c r="C1264" s="60" t="s">
        <v>2769</v>
      </c>
      <c r="D1264" s="61">
        <v>9.7565000000000008</v>
      </c>
      <c r="E1264" s="61">
        <v>10.547499999999999</v>
      </c>
    </row>
    <row r="1265" spans="2:5">
      <c r="B1265" s="78" t="s">
        <v>2251</v>
      </c>
      <c r="C1265" s="60" t="s">
        <v>2770</v>
      </c>
      <c r="D1265" s="61">
        <v>0</v>
      </c>
      <c r="E1265" s="61">
        <v>0</v>
      </c>
    </row>
    <row r="1266" spans="2:5">
      <c r="B1266" s="78" t="s">
        <v>2771</v>
      </c>
      <c r="C1266" s="60" t="s">
        <v>2772</v>
      </c>
      <c r="D1266" s="61">
        <v>0</v>
      </c>
      <c r="E1266" s="61">
        <v>0</v>
      </c>
    </row>
    <row r="1267" spans="2:5">
      <c r="B1267" s="78" t="s">
        <v>2773</v>
      </c>
      <c r="C1267" s="60" t="s">
        <v>2774</v>
      </c>
      <c r="D1267" s="61">
        <v>0</v>
      </c>
      <c r="E1267" s="61">
        <v>0</v>
      </c>
    </row>
    <row r="1268" spans="2:5">
      <c r="B1268" s="78" t="s">
        <v>2775</v>
      </c>
      <c r="C1268" s="60" t="s">
        <v>2776</v>
      </c>
      <c r="D1268" s="61">
        <v>0</v>
      </c>
      <c r="E1268" s="61">
        <v>0</v>
      </c>
    </row>
    <row r="1269" spans="2:5">
      <c r="B1269" s="78" t="s">
        <v>2777</v>
      </c>
      <c r="C1269" s="60" t="s">
        <v>2778</v>
      </c>
      <c r="D1269" s="61">
        <v>0</v>
      </c>
      <c r="E1269" s="61">
        <v>0</v>
      </c>
    </row>
    <row r="1270" spans="2:5">
      <c r="B1270" s="78" t="s">
        <v>2235</v>
      </c>
      <c r="C1270" s="60" t="s">
        <v>2779</v>
      </c>
      <c r="D1270" s="61">
        <v>0</v>
      </c>
      <c r="E1270" s="61">
        <v>0</v>
      </c>
    </row>
    <row r="1271" spans="2:5">
      <c r="B1271" s="78" t="s">
        <v>2237</v>
      </c>
      <c r="C1271" s="60" t="s">
        <v>2780</v>
      </c>
      <c r="D1271" s="61">
        <v>0</v>
      </c>
      <c r="E1271" s="61">
        <v>0</v>
      </c>
    </row>
    <row r="1272" spans="2:5">
      <c r="B1272" s="78" t="s">
        <v>2239</v>
      </c>
      <c r="C1272" s="60" t="s">
        <v>2781</v>
      </c>
      <c r="D1272" s="61">
        <v>0</v>
      </c>
      <c r="E1272" s="61">
        <v>0</v>
      </c>
    </row>
    <row r="1273" spans="2:5">
      <c r="B1273" s="78" t="s">
        <v>2241</v>
      </c>
      <c r="C1273" s="60" t="s">
        <v>2782</v>
      </c>
      <c r="D1273" s="61">
        <v>0</v>
      </c>
      <c r="E1273" s="61">
        <v>0</v>
      </c>
    </row>
    <row r="1274" spans="2:5">
      <c r="B1274" s="78" t="s">
        <v>2247</v>
      </c>
      <c r="C1274" s="60" t="s">
        <v>2783</v>
      </c>
      <c r="D1274" s="61">
        <v>0</v>
      </c>
      <c r="E1274" s="61">
        <v>0</v>
      </c>
    </row>
    <row r="1275" spans="2:5">
      <c r="B1275" s="78" t="s">
        <v>2249</v>
      </c>
      <c r="C1275" s="60" t="s">
        <v>2784</v>
      </c>
      <c r="D1275" s="61">
        <v>0</v>
      </c>
      <c r="E1275" s="61">
        <v>0</v>
      </c>
    </row>
    <row r="1276" spans="2:5">
      <c r="B1276" s="78" t="s">
        <v>2785</v>
      </c>
      <c r="C1276" s="60" t="s">
        <v>2786</v>
      </c>
      <c r="D1276" s="61">
        <v>0</v>
      </c>
      <c r="E1276" s="61">
        <v>0</v>
      </c>
    </row>
    <row r="1277" spans="2:5">
      <c r="B1277" s="78" t="s">
        <v>2787</v>
      </c>
      <c r="C1277" s="60" t="s">
        <v>2788</v>
      </c>
      <c r="D1277" s="61">
        <v>0</v>
      </c>
      <c r="E1277" s="61">
        <v>0</v>
      </c>
    </row>
    <row r="1278" spans="2:5">
      <c r="B1278" s="78" t="s">
        <v>2789</v>
      </c>
      <c r="C1278" s="60" t="s">
        <v>2790</v>
      </c>
      <c r="D1278" s="61">
        <v>0</v>
      </c>
      <c r="E1278" s="61">
        <v>0</v>
      </c>
    </row>
    <row r="1279" spans="2:5">
      <c r="B1279" s="78" t="s">
        <v>2253</v>
      </c>
      <c r="C1279" s="60" t="s">
        <v>2791</v>
      </c>
      <c r="D1279" s="61">
        <v>0</v>
      </c>
      <c r="E1279" s="61">
        <v>0</v>
      </c>
    </row>
    <row r="1280" spans="2:5">
      <c r="B1280" s="78" t="s">
        <v>2792</v>
      </c>
      <c r="C1280" s="60" t="s">
        <v>2793</v>
      </c>
      <c r="D1280" s="61">
        <v>0</v>
      </c>
      <c r="E1280" s="61">
        <v>0</v>
      </c>
    </row>
    <row r="1281" spans="2:5">
      <c r="B1281" s="78" t="s">
        <v>2794</v>
      </c>
      <c r="C1281" s="60" t="s">
        <v>2795</v>
      </c>
      <c r="D1281" s="61">
        <v>0</v>
      </c>
      <c r="E1281" s="61">
        <v>0</v>
      </c>
    </row>
    <row r="1282" spans="2:5">
      <c r="B1282" s="78" t="s">
        <v>2105</v>
      </c>
      <c r="C1282" s="60" t="s">
        <v>2796</v>
      </c>
      <c r="D1282" s="61">
        <v>8.1315000000000008</v>
      </c>
      <c r="E1282" s="61">
        <v>8.6966999999999999</v>
      </c>
    </row>
    <row r="1283" spans="2:5">
      <c r="B1283" s="78" t="s">
        <v>2107</v>
      </c>
      <c r="C1283" s="60" t="s">
        <v>2797</v>
      </c>
      <c r="D1283" s="61">
        <v>8.1315000000000008</v>
      </c>
      <c r="E1283" s="61">
        <v>8.6966999999999999</v>
      </c>
    </row>
    <row r="1284" spans="2:5">
      <c r="B1284" s="78" t="s">
        <v>2101</v>
      </c>
      <c r="C1284" s="60" t="s">
        <v>2798</v>
      </c>
      <c r="D1284" s="61">
        <v>8.1315000000000008</v>
      </c>
      <c r="E1284" s="61">
        <v>8.6966999999999999</v>
      </c>
    </row>
    <row r="1285" spans="2:5">
      <c r="B1285" s="78" t="s">
        <v>2113</v>
      </c>
      <c r="C1285" s="60" t="s">
        <v>2799</v>
      </c>
      <c r="D1285" s="61">
        <v>8.1315000000000008</v>
      </c>
      <c r="E1285" s="61">
        <v>8.6966999999999999</v>
      </c>
    </row>
    <row r="1286" spans="2:5">
      <c r="B1286" s="78" t="s">
        <v>2115</v>
      </c>
      <c r="C1286" s="60" t="s">
        <v>2800</v>
      </c>
      <c r="D1286" s="61">
        <v>8.1315000000000008</v>
      </c>
      <c r="E1286" s="61">
        <v>8.6966999999999999</v>
      </c>
    </row>
    <row r="1287" spans="2:5">
      <c r="B1287" s="78" t="s">
        <v>2117</v>
      </c>
      <c r="C1287" s="60" t="s">
        <v>2801</v>
      </c>
      <c r="D1287" s="61">
        <v>8.1315000000000008</v>
      </c>
      <c r="E1287" s="61">
        <v>8.6966999999999999</v>
      </c>
    </row>
    <row r="1288" spans="2:5">
      <c r="B1288" s="78" t="s">
        <v>2119</v>
      </c>
      <c r="C1288" s="60" t="s">
        <v>2802</v>
      </c>
      <c r="D1288" s="61">
        <v>8.1315000000000008</v>
      </c>
      <c r="E1288" s="61">
        <v>8.6966999999999999</v>
      </c>
    </row>
    <row r="1289" spans="2:5">
      <c r="B1289" s="78" t="s">
        <v>2121</v>
      </c>
      <c r="C1289" s="60" t="s">
        <v>2803</v>
      </c>
      <c r="D1289" s="61">
        <v>8.1315000000000008</v>
      </c>
      <c r="E1289" s="61">
        <v>8.6966999999999999</v>
      </c>
    </row>
    <row r="1290" spans="2:5">
      <c r="B1290" s="78" t="s">
        <v>2127</v>
      </c>
      <c r="C1290" s="60" t="s">
        <v>2804</v>
      </c>
      <c r="D1290" s="61">
        <v>8.1315000000000008</v>
      </c>
      <c r="E1290" s="61">
        <v>8.6966999999999999</v>
      </c>
    </row>
    <row r="1291" spans="2:5">
      <c r="B1291" s="78" t="s">
        <v>2129</v>
      </c>
      <c r="C1291" s="60" t="s">
        <v>2805</v>
      </c>
      <c r="D1291" s="61">
        <v>8.1315000000000008</v>
      </c>
      <c r="E1291" s="61">
        <v>8.6966999999999999</v>
      </c>
    </row>
    <row r="1292" spans="2:5">
      <c r="B1292" s="78" t="s">
        <v>2103</v>
      </c>
      <c r="C1292" s="60" t="s">
        <v>2806</v>
      </c>
      <c r="D1292" s="61">
        <v>8.1315000000000008</v>
      </c>
      <c r="E1292" s="61">
        <v>8.6966999999999999</v>
      </c>
    </row>
    <row r="1293" spans="2:5">
      <c r="B1293" s="78" t="s">
        <v>2131</v>
      </c>
      <c r="C1293" s="60" t="s">
        <v>2807</v>
      </c>
      <c r="D1293" s="61">
        <v>8.1315000000000008</v>
      </c>
      <c r="E1293" s="61">
        <v>8.6966999999999999</v>
      </c>
    </row>
    <row r="1294" spans="2:5">
      <c r="B1294" s="78" t="s">
        <v>2133</v>
      </c>
      <c r="C1294" s="60" t="s">
        <v>2808</v>
      </c>
      <c r="D1294" s="61">
        <v>8.1315000000000008</v>
      </c>
      <c r="E1294" s="61">
        <v>8.6067</v>
      </c>
    </row>
    <row r="1295" spans="2:5">
      <c r="B1295" s="78" t="s">
        <v>2135</v>
      </c>
      <c r="C1295" s="60" t="s">
        <v>2809</v>
      </c>
      <c r="D1295" s="61">
        <v>8.1315000000000008</v>
      </c>
      <c r="E1295" s="61">
        <v>8.6966999999999999</v>
      </c>
    </row>
    <row r="1296" spans="2:5">
      <c r="B1296" s="78" t="s">
        <v>2137</v>
      </c>
      <c r="C1296" s="60" t="s">
        <v>2810</v>
      </c>
      <c r="D1296" s="61">
        <v>8.1315000000000008</v>
      </c>
      <c r="E1296" s="61">
        <v>8.6966999999999999</v>
      </c>
    </row>
    <row r="1297" spans="2:5">
      <c r="B1297" s="78" t="s">
        <v>2139</v>
      </c>
      <c r="C1297" s="60" t="s">
        <v>2811</v>
      </c>
      <c r="D1297" s="61">
        <v>8.1315000000000008</v>
      </c>
      <c r="E1297" s="61">
        <v>8.6966999999999999</v>
      </c>
    </row>
    <row r="1298" spans="2:5">
      <c r="B1298" s="78" t="s">
        <v>2141</v>
      </c>
      <c r="C1298" s="60" t="s">
        <v>2812</v>
      </c>
      <c r="D1298" s="61">
        <v>8.1315000000000008</v>
      </c>
      <c r="E1298" s="61">
        <v>8.6966999999999999</v>
      </c>
    </row>
    <row r="1299" spans="2:5">
      <c r="B1299" s="78" t="s">
        <v>2143</v>
      </c>
      <c r="C1299" s="60" t="s">
        <v>2813</v>
      </c>
      <c r="D1299" s="61">
        <v>8.1315000000000008</v>
      </c>
      <c r="E1299" s="61">
        <v>8.6966999999999999</v>
      </c>
    </row>
    <row r="1300" spans="2:5">
      <c r="B1300" s="78" t="s">
        <v>2145</v>
      </c>
      <c r="C1300" s="60" t="s">
        <v>2814</v>
      </c>
      <c r="D1300" s="61">
        <v>8.1315000000000008</v>
      </c>
      <c r="E1300" s="61">
        <v>8.6966999999999999</v>
      </c>
    </row>
    <row r="1301" spans="2:5">
      <c r="B1301" s="78" t="s">
        <v>2147</v>
      </c>
      <c r="C1301" s="60" t="s">
        <v>2815</v>
      </c>
      <c r="D1301" s="61">
        <v>8.1315000000000008</v>
      </c>
      <c r="E1301" s="61">
        <v>8.6966999999999999</v>
      </c>
    </row>
    <row r="1302" spans="2:5">
      <c r="B1302" s="78" t="s">
        <v>2149</v>
      </c>
      <c r="C1302" s="60" t="s">
        <v>2816</v>
      </c>
      <c r="D1302" s="61">
        <v>8.1315000000000008</v>
      </c>
      <c r="E1302" s="61">
        <v>8.6966999999999999</v>
      </c>
    </row>
    <row r="1303" spans="2:5">
      <c r="B1303" s="78" t="s">
        <v>2151</v>
      </c>
      <c r="C1303" s="60" t="s">
        <v>2817</v>
      </c>
      <c r="D1303" s="61">
        <v>8.1315000000000008</v>
      </c>
      <c r="E1303" s="61">
        <v>8.6966999999999999</v>
      </c>
    </row>
    <row r="1304" spans="2:5">
      <c r="B1304" s="78" t="s">
        <v>2105</v>
      </c>
      <c r="C1304" s="60" t="s">
        <v>2818</v>
      </c>
      <c r="D1304" s="61">
        <v>9.7565000000000008</v>
      </c>
      <c r="E1304" s="61">
        <v>10.547499999999999</v>
      </c>
    </row>
    <row r="1305" spans="2:5">
      <c r="B1305" s="78" t="s">
        <v>2107</v>
      </c>
      <c r="C1305" s="60" t="s">
        <v>2819</v>
      </c>
      <c r="D1305" s="61">
        <v>9.7565000000000008</v>
      </c>
      <c r="E1305" s="61">
        <v>10.547499999999999</v>
      </c>
    </row>
    <row r="1306" spans="2:5">
      <c r="B1306" s="78" t="s">
        <v>2101</v>
      </c>
      <c r="C1306" s="60" t="s">
        <v>2820</v>
      </c>
      <c r="D1306" s="61">
        <v>9.7565000000000008</v>
      </c>
      <c r="E1306" s="61">
        <v>10.547499999999999</v>
      </c>
    </row>
    <row r="1307" spans="2:5">
      <c r="B1307" s="78" t="s">
        <v>2113</v>
      </c>
      <c r="C1307" s="60" t="s">
        <v>2821</v>
      </c>
      <c r="D1307" s="61">
        <v>9.7565000000000008</v>
      </c>
      <c r="E1307" s="61">
        <v>10.547499999999999</v>
      </c>
    </row>
    <row r="1308" spans="2:5">
      <c r="B1308" s="78" t="s">
        <v>2115</v>
      </c>
      <c r="C1308" s="60" t="s">
        <v>2822</v>
      </c>
      <c r="D1308" s="61">
        <v>9.7565000000000008</v>
      </c>
      <c r="E1308" s="61">
        <v>10.547499999999999</v>
      </c>
    </row>
    <row r="1309" spans="2:5">
      <c r="B1309" s="78" t="s">
        <v>2117</v>
      </c>
      <c r="C1309" s="60" t="s">
        <v>2823</v>
      </c>
      <c r="D1309" s="61">
        <v>9.7565000000000008</v>
      </c>
      <c r="E1309" s="61">
        <v>10.547499999999999</v>
      </c>
    </row>
    <row r="1310" spans="2:5">
      <c r="B1310" s="78" t="s">
        <v>2119</v>
      </c>
      <c r="C1310" s="60" t="s">
        <v>2824</v>
      </c>
      <c r="D1310" s="61">
        <v>9.7565000000000008</v>
      </c>
      <c r="E1310" s="61">
        <v>10.547499999999999</v>
      </c>
    </row>
    <row r="1311" spans="2:5">
      <c r="B1311" s="78" t="s">
        <v>2121</v>
      </c>
      <c r="C1311" s="60" t="s">
        <v>2825</v>
      </c>
      <c r="D1311" s="61">
        <v>9.7565000000000008</v>
      </c>
      <c r="E1311" s="61">
        <v>10.547499999999999</v>
      </c>
    </row>
    <row r="1312" spans="2:5">
      <c r="B1312" s="78" t="s">
        <v>2127</v>
      </c>
      <c r="C1312" s="60" t="s">
        <v>2826</v>
      </c>
      <c r="D1312" s="61">
        <v>9.7565000000000008</v>
      </c>
      <c r="E1312" s="61">
        <v>10.547499999999999</v>
      </c>
    </row>
    <row r="1313" spans="2:5">
      <c r="B1313" s="78" t="s">
        <v>2129</v>
      </c>
      <c r="C1313" s="60" t="s">
        <v>2827</v>
      </c>
      <c r="D1313" s="61">
        <v>9.7565000000000008</v>
      </c>
      <c r="E1313" s="61">
        <v>10.547499999999999</v>
      </c>
    </row>
    <row r="1314" spans="2:5">
      <c r="B1314" s="78" t="s">
        <v>2103</v>
      </c>
      <c r="C1314" s="60" t="s">
        <v>2828</v>
      </c>
      <c r="D1314" s="61">
        <v>9.7565000000000008</v>
      </c>
      <c r="E1314" s="61">
        <v>10.547499999999999</v>
      </c>
    </row>
    <row r="1315" spans="2:5">
      <c r="B1315" s="78" t="s">
        <v>2131</v>
      </c>
      <c r="C1315" s="60" t="s">
        <v>2829</v>
      </c>
      <c r="D1315" s="61">
        <v>9.7565000000000008</v>
      </c>
      <c r="E1315" s="61">
        <v>10.5474</v>
      </c>
    </row>
    <row r="1316" spans="2:5">
      <c r="B1316" s="78" t="s">
        <v>2133</v>
      </c>
      <c r="C1316" s="60" t="s">
        <v>2830</v>
      </c>
      <c r="D1316" s="61">
        <v>9.7565000000000008</v>
      </c>
      <c r="E1316" s="61">
        <v>10.5474</v>
      </c>
    </row>
    <row r="1317" spans="2:5">
      <c r="B1317" s="78" t="s">
        <v>2135</v>
      </c>
      <c r="C1317" s="60" t="s">
        <v>2831</v>
      </c>
      <c r="D1317" s="61">
        <v>9.7565000000000008</v>
      </c>
      <c r="E1317" s="61">
        <v>10.547499999999999</v>
      </c>
    </row>
    <row r="1318" spans="2:5">
      <c r="B1318" s="78" t="s">
        <v>2137</v>
      </c>
      <c r="C1318" s="60" t="s">
        <v>2832</v>
      </c>
      <c r="D1318" s="61">
        <v>9.7565000000000008</v>
      </c>
      <c r="E1318" s="61">
        <v>10.547499999999999</v>
      </c>
    </row>
    <row r="1319" spans="2:5">
      <c r="B1319" s="78" t="s">
        <v>2139</v>
      </c>
      <c r="C1319" s="60" t="s">
        <v>2833</v>
      </c>
      <c r="D1319" s="61">
        <v>9.7565000000000008</v>
      </c>
      <c r="E1319" s="61">
        <v>10.547499999999999</v>
      </c>
    </row>
    <row r="1320" spans="2:5">
      <c r="B1320" s="78" t="s">
        <v>2141</v>
      </c>
      <c r="C1320" s="60" t="s">
        <v>2834</v>
      </c>
      <c r="D1320" s="61">
        <v>9.7565000000000008</v>
      </c>
      <c r="E1320" s="61">
        <v>10.547499999999999</v>
      </c>
    </row>
    <row r="1321" spans="2:5">
      <c r="B1321" s="78" t="s">
        <v>2143</v>
      </c>
      <c r="C1321" s="60" t="s">
        <v>2835</v>
      </c>
      <c r="D1321" s="61">
        <v>9.7565000000000008</v>
      </c>
      <c r="E1321" s="61">
        <v>10.547499999999999</v>
      </c>
    </row>
    <row r="1322" spans="2:5">
      <c r="B1322" s="78" t="s">
        <v>2145</v>
      </c>
      <c r="C1322" s="60" t="s">
        <v>2836</v>
      </c>
      <c r="D1322" s="61">
        <v>9.7565000000000008</v>
      </c>
      <c r="E1322" s="61">
        <v>10.547499999999999</v>
      </c>
    </row>
    <row r="1323" spans="2:5">
      <c r="B1323" s="78" t="s">
        <v>2147</v>
      </c>
      <c r="C1323" s="60" t="s">
        <v>2837</v>
      </c>
      <c r="D1323" s="61">
        <v>9.7565000000000008</v>
      </c>
      <c r="E1323" s="61">
        <v>10.547499999999999</v>
      </c>
    </row>
    <row r="1324" spans="2:5">
      <c r="B1324" s="78" t="s">
        <v>2149</v>
      </c>
      <c r="C1324" s="60" t="s">
        <v>2838</v>
      </c>
      <c r="D1324" s="61">
        <v>9.7565000000000008</v>
      </c>
      <c r="E1324" s="61">
        <v>10.5474</v>
      </c>
    </row>
    <row r="1325" spans="2:5">
      <c r="B1325" s="78" t="s">
        <v>2151</v>
      </c>
      <c r="C1325" s="60" t="s">
        <v>2839</v>
      </c>
      <c r="D1325" s="61">
        <v>9.7565000000000008</v>
      </c>
      <c r="E1325" s="61">
        <v>10.547499999999999</v>
      </c>
    </row>
    <row r="1326" spans="2:5">
      <c r="B1326" s="78" t="s">
        <v>2105</v>
      </c>
      <c r="C1326" s="60" t="s">
        <v>2840</v>
      </c>
      <c r="D1326" s="61">
        <v>7.6360000000000001</v>
      </c>
      <c r="E1326" s="61">
        <v>8.6966999999999999</v>
      </c>
    </row>
    <row r="1327" spans="2:5">
      <c r="B1327" s="78" t="s">
        <v>2107</v>
      </c>
      <c r="C1327" s="60" t="s">
        <v>2841</v>
      </c>
      <c r="D1327" s="61">
        <v>7.6459999999999999</v>
      </c>
      <c r="E1327" s="61">
        <v>8.6966999999999999</v>
      </c>
    </row>
    <row r="1328" spans="2:5">
      <c r="B1328" s="78" t="s">
        <v>2101</v>
      </c>
      <c r="C1328" s="60" t="s">
        <v>2842</v>
      </c>
      <c r="D1328" s="61">
        <v>7.6360000000000001</v>
      </c>
      <c r="E1328" s="61">
        <v>8.6966999999999999</v>
      </c>
    </row>
    <row r="1329" spans="2:5">
      <c r="B1329" s="78" t="s">
        <v>2113</v>
      </c>
      <c r="C1329" s="60" t="s">
        <v>2843</v>
      </c>
      <c r="D1329" s="61">
        <v>7.6360000000000001</v>
      </c>
      <c r="E1329" s="61">
        <v>8.6966999999999999</v>
      </c>
    </row>
    <row r="1330" spans="2:5">
      <c r="B1330" s="78" t="s">
        <v>2115</v>
      </c>
      <c r="C1330" s="60" t="s">
        <v>2844</v>
      </c>
      <c r="D1330" s="61">
        <v>7.6360000000000001</v>
      </c>
      <c r="E1330" s="61">
        <v>8.6966999999999999</v>
      </c>
    </row>
    <row r="1331" spans="2:5">
      <c r="B1331" s="78" t="s">
        <v>2117</v>
      </c>
      <c r="C1331" s="60" t="s">
        <v>2845</v>
      </c>
      <c r="D1331" s="61">
        <v>7.6360000000000001</v>
      </c>
      <c r="E1331" s="61">
        <v>8.6966999999999999</v>
      </c>
    </row>
    <row r="1332" spans="2:5">
      <c r="B1332" s="78" t="s">
        <v>2119</v>
      </c>
      <c r="C1332" s="60" t="s">
        <v>2846</v>
      </c>
      <c r="D1332" s="61">
        <v>7.6360000000000001</v>
      </c>
      <c r="E1332" s="61">
        <v>8.6966999999999999</v>
      </c>
    </row>
    <row r="1333" spans="2:5">
      <c r="B1333" s="78" t="s">
        <v>2121</v>
      </c>
      <c r="C1333" s="60" t="s">
        <v>2847</v>
      </c>
      <c r="D1333" s="61">
        <v>7.6360000000000001</v>
      </c>
      <c r="E1333" s="61">
        <v>8.6966999999999999</v>
      </c>
    </row>
    <row r="1334" spans="2:5">
      <c r="B1334" s="78" t="s">
        <v>2127</v>
      </c>
      <c r="C1334" s="60" t="s">
        <v>2848</v>
      </c>
      <c r="D1334" s="61">
        <v>7.6360000000000001</v>
      </c>
      <c r="E1334" s="61">
        <v>8.6966999999999999</v>
      </c>
    </row>
    <row r="1335" spans="2:5">
      <c r="B1335" s="78" t="s">
        <v>2129</v>
      </c>
      <c r="C1335" s="60" t="s">
        <v>2849</v>
      </c>
      <c r="D1335" s="61">
        <v>7.6360000000000001</v>
      </c>
      <c r="E1335" s="61">
        <v>8.6966999999999999</v>
      </c>
    </row>
    <row r="1336" spans="2:5">
      <c r="B1336" s="78" t="s">
        <v>2103</v>
      </c>
      <c r="C1336" s="60" t="s">
        <v>2850</v>
      </c>
      <c r="D1336" s="61">
        <v>7.6360000000000001</v>
      </c>
      <c r="E1336" s="61">
        <v>8.6966999999999999</v>
      </c>
    </row>
    <row r="1337" spans="2:5">
      <c r="B1337" s="78" t="s">
        <v>2131</v>
      </c>
      <c r="C1337" s="60" t="s">
        <v>2851</v>
      </c>
      <c r="D1337" s="61">
        <v>7.6360000000000001</v>
      </c>
      <c r="E1337" s="61">
        <v>8.6966999999999999</v>
      </c>
    </row>
    <row r="1338" spans="2:5">
      <c r="B1338" s="78" t="s">
        <v>2133</v>
      </c>
      <c r="C1338" s="60" t="s">
        <v>2852</v>
      </c>
      <c r="D1338" s="61">
        <v>7.6360000000000001</v>
      </c>
      <c r="E1338" s="61">
        <v>8.6966999999999999</v>
      </c>
    </row>
    <row r="1339" spans="2:5">
      <c r="B1339" s="78" t="s">
        <v>2135</v>
      </c>
      <c r="C1339" s="60" t="s">
        <v>2853</v>
      </c>
      <c r="D1339" s="61">
        <v>7.6360000000000001</v>
      </c>
      <c r="E1339" s="61">
        <v>8.6966999999999999</v>
      </c>
    </row>
    <row r="1340" spans="2:5">
      <c r="B1340" s="78" t="s">
        <v>2137</v>
      </c>
      <c r="C1340" s="60" t="s">
        <v>2854</v>
      </c>
      <c r="D1340" s="61">
        <v>7.6360000000000001</v>
      </c>
      <c r="E1340" s="61">
        <v>8.6966999999999999</v>
      </c>
    </row>
    <row r="1341" spans="2:5">
      <c r="B1341" s="78" t="s">
        <v>2139</v>
      </c>
      <c r="C1341" s="60" t="s">
        <v>2855</v>
      </c>
      <c r="D1341" s="61">
        <v>7.6360000000000001</v>
      </c>
      <c r="E1341" s="61">
        <v>8.6966999999999999</v>
      </c>
    </row>
    <row r="1342" spans="2:5">
      <c r="B1342" s="78" t="s">
        <v>2141</v>
      </c>
      <c r="C1342" s="60" t="s">
        <v>2856</v>
      </c>
      <c r="D1342" s="61">
        <v>7.6360000000000001</v>
      </c>
      <c r="E1342" s="61">
        <v>8.6966999999999999</v>
      </c>
    </row>
    <row r="1343" spans="2:5">
      <c r="B1343" s="78" t="s">
        <v>2143</v>
      </c>
      <c r="C1343" s="60" t="s">
        <v>2857</v>
      </c>
      <c r="D1343" s="61">
        <v>7.6360000000000001</v>
      </c>
      <c r="E1343" s="61">
        <v>8.6966999999999999</v>
      </c>
    </row>
    <row r="1344" spans="2:5">
      <c r="B1344" s="78" t="s">
        <v>2145</v>
      </c>
      <c r="C1344" s="60" t="s">
        <v>2858</v>
      </c>
      <c r="D1344" s="61">
        <v>7.6360000000000001</v>
      </c>
      <c r="E1344" s="61">
        <v>8.6966999999999999</v>
      </c>
    </row>
    <row r="1345" spans="2:5">
      <c r="B1345" s="78" t="s">
        <v>2147</v>
      </c>
      <c r="C1345" s="60" t="s">
        <v>2859</v>
      </c>
      <c r="D1345" s="61">
        <v>7.6360000000000001</v>
      </c>
      <c r="E1345" s="61">
        <v>8.6966999999999999</v>
      </c>
    </row>
    <row r="1346" spans="2:5">
      <c r="B1346" s="78" t="s">
        <v>2149</v>
      </c>
      <c r="C1346" s="60" t="s">
        <v>2860</v>
      </c>
      <c r="D1346" s="61">
        <v>7.6360000000000001</v>
      </c>
      <c r="E1346" s="61">
        <v>8.6966999999999999</v>
      </c>
    </row>
    <row r="1347" spans="2:5">
      <c r="B1347" s="78" t="s">
        <v>2151</v>
      </c>
      <c r="C1347" s="60" t="s">
        <v>2861</v>
      </c>
      <c r="D1347" s="61">
        <v>7.6360000000000001</v>
      </c>
      <c r="E1347" s="61">
        <v>8.6966999999999999</v>
      </c>
    </row>
    <row r="1348" spans="2:5">
      <c r="B1348" s="78" t="s">
        <v>2105</v>
      </c>
      <c r="C1348" s="60" t="s">
        <v>2862</v>
      </c>
      <c r="D1348" s="61">
        <v>7.6360000000000001</v>
      </c>
      <c r="E1348" s="61">
        <v>10.547499999999999</v>
      </c>
    </row>
    <row r="1349" spans="2:5">
      <c r="B1349" s="78" t="s">
        <v>2107</v>
      </c>
      <c r="C1349" s="60" t="s">
        <v>2863</v>
      </c>
      <c r="D1349" s="61">
        <v>7.6360000000000001</v>
      </c>
      <c r="E1349" s="61">
        <v>10.547499999999999</v>
      </c>
    </row>
    <row r="1350" spans="2:5">
      <c r="B1350" s="78" t="s">
        <v>2101</v>
      </c>
      <c r="C1350" s="60" t="s">
        <v>2864</v>
      </c>
      <c r="D1350" s="61">
        <v>9.0760000000000005</v>
      </c>
      <c r="E1350" s="61">
        <v>10.547499999999999</v>
      </c>
    </row>
    <row r="1351" spans="2:5">
      <c r="B1351" s="78" t="s">
        <v>2113</v>
      </c>
      <c r="C1351" s="60" t="s">
        <v>2865</v>
      </c>
      <c r="D1351" s="61">
        <v>9.0760000000000005</v>
      </c>
      <c r="E1351" s="61">
        <v>10.547499999999999</v>
      </c>
    </row>
    <row r="1352" spans="2:5">
      <c r="B1352" s="78" t="s">
        <v>2115</v>
      </c>
      <c r="C1352" s="60" t="s">
        <v>2866</v>
      </c>
      <c r="D1352" s="61">
        <v>9.0760000000000005</v>
      </c>
      <c r="E1352" s="61">
        <v>10.547499999999999</v>
      </c>
    </row>
    <row r="1353" spans="2:5">
      <c r="B1353" s="78" t="s">
        <v>2117</v>
      </c>
      <c r="C1353" s="60" t="s">
        <v>2867</v>
      </c>
      <c r="D1353" s="61">
        <v>9.0760000000000005</v>
      </c>
      <c r="E1353" s="61">
        <v>10.547499999999999</v>
      </c>
    </row>
    <row r="1354" spans="2:5">
      <c r="B1354" s="78" t="s">
        <v>2119</v>
      </c>
      <c r="C1354" s="60" t="s">
        <v>2868</v>
      </c>
      <c r="D1354" s="61">
        <v>9.0760000000000005</v>
      </c>
      <c r="E1354" s="61">
        <v>10.547499999999999</v>
      </c>
    </row>
    <row r="1355" spans="2:5">
      <c r="B1355" s="78" t="s">
        <v>2121</v>
      </c>
      <c r="C1355" s="60" t="s">
        <v>2869</v>
      </c>
      <c r="D1355" s="61">
        <v>9.0760000000000005</v>
      </c>
      <c r="E1355" s="61">
        <v>10.547499999999999</v>
      </c>
    </row>
    <row r="1356" spans="2:5">
      <c r="B1356" s="78" t="s">
        <v>2127</v>
      </c>
      <c r="C1356" s="60" t="s">
        <v>2870</v>
      </c>
      <c r="D1356" s="61">
        <v>9076</v>
      </c>
      <c r="E1356" s="61">
        <v>10.547499999999999</v>
      </c>
    </row>
    <row r="1357" spans="2:5">
      <c r="B1357" s="78" t="s">
        <v>2129</v>
      </c>
      <c r="C1357" s="60" t="s">
        <v>2871</v>
      </c>
      <c r="D1357" s="61">
        <v>9.0760000000000005</v>
      </c>
      <c r="E1357" s="61">
        <v>10.547499999999999</v>
      </c>
    </row>
    <row r="1358" spans="2:5">
      <c r="B1358" s="78" t="s">
        <v>2103</v>
      </c>
      <c r="C1358" s="60" t="s">
        <v>2872</v>
      </c>
      <c r="D1358" s="61">
        <v>7.5999999999999998E-2</v>
      </c>
      <c r="E1358" s="61">
        <v>10.547499999999999</v>
      </c>
    </row>
    <row r="1359" spans="2:5">
      <c r="B1359" s="78" t="s">
        <v>2131</v>
      </c>
      <c r="C1359" s="60" t="s">
        <v>2873</v>
      </c>
      <c r="D1359" s="61">
        <v>9.0760000000000005</v>
      </c>
      <c r="E1359" s="61">
        <v>10.547499999999999</v>
      </c>
    </row>
    <row r="1360" spans="2:5">
      <c r="B1360" s="78" t="s">
        <v>2133</v>
      </c>
      <c r="C1360" s="60" t="s">
        <v>2874</v>
      </c>
      <c r="D1360" s="61">
        <v>9.0760000000000005</v>
      </c>
      <c r="E1360" s="61">
        <v>10.547499999999999</v>
      </c>
    </row>
    <row r="1361" spans="2:5">
      <c r="B1361" s="78" t="s">
        <v>2135</v>
      </c>
      <c r="C1361" s="60" t="s">
        <v>2875</v>
      </c>
      <c r="D1361" s="61">
        <v>9076</v>
      </c>
      <c r="E1361" s="61">
        <v>10.547499999999999</v>
      </c>
    </row>
    <row r="1362" spans="2:5">
      <c r="B1362" s="78" t="s">
        <v>2137</v>
      </c>
      <c r="C1362" s="60" t="s">
        <v>2876</v>
      </c>
      <c r="D1362" s="61">
        <v>9.0760000000000005</v>
      </c>
      <c r="E1362" s="61">
        <v>10.547499999999999</v>
      </c>
    </row>
    <row r="1363" spans="2:5">
      <c r="B1363" s="78" t="s">
        <v>2139</v>
      </c>
      <c r="C1363" s="60" t="s">
        <v>2877</v>
      </c>
      <c r="D1363" s="61">
        <v>9076</v>
      </c>
      <c r="E1363" s="61">
        <v>10.547499999999999</v>
      </c>
    </row>
    <row r="1364" spans="2:5">
      <c r="B1364" s="78" t="s">
        <v>2141</v>
      </c>
      <c r="C1364" s="60" t="s">
        <v>2878</v>
      </c>
      <c r="D1364" s="61">
        <v>9.0760000000000005</v>
      </c>
      <c r="E1364" s="61">
        <v>10.547499999999999</v>
      </c>
    </row>
    <row r="1365" spans="2:5">
      <c r="B1365" s="78" t="s">
        <v>2143</v>
      </c>
      <c r="C1365" s="60" t="s">
        <v>2879</v>
      </c>
      <c r="D1365" s="61">
        <v>9.0785999999999998</v>
      </c>
      <c r="E1365" s="61">
        <v>10.547499999999999</v>
      </c>
    </row>
    <row r="1366" spans="2:5">
      <c r="B1366" s="78" t="s">
        <v>2145</v>
      </c>
      <c r="C1366" s="60" t="s">
        <v>2880</v>
      </c>
      <c r="D1366" s="61">
        <v>9.0760000000000005</v>
      </c>
      <c r="E1366" s="61">
        <v>10.547499999999999</v>
      </c>
    </row>
    <row r="1367" spans="2:5">
      <c r="B1367" s="78" t="s">
        <v>2147</v>
      </c>
      <c r="C1367" s="60" t="s">
        <v>2881</v>
      </c>
      <c r="D1367" s="61">
        <v>9.0760000000000005</v>
      </c>
      <c r="E1367" s="61">
        <v>10.547499999999999</v>
      </c>
    </row>
    <row r="1368" spans="2:5">
      <c r="B1368" s="78" t="s">
        <v>2149</v>
      </c>
      <c r="C1368" s="60" t="s">
        <v>2882</v>
      </c>
      <c r="D1368" s="61">
        <v>9.0760000000000005</v>
      </c>
      <c r="E1368" s="61">
        <v>10.547499999999999</v>
      </c>
    </row>
    <row r="1369" spans="2:5">
      <c r="B1369" s="78" t="s">
        <v>2151</v>
      </c>
      <c r="C1369" s="60" t="s">
        <v>2883</v>
      </c>
      <c r="D1369" s="61">
        <v>9.0760000000000005</v>
      </c>
      <c r="E1369" s="61">
        <v>10.547499999999999</v>
      </c>
    </row>
    <row r="1370" spans="2:5">
      <c r="B1370" s="78" t="s">
        <v>2771</v>
      </c>
      <c r="C1370" s="60" t="s">
        <v>2884</v>
      </c>
      <c r="D1370" s="61">
        <v>0</v>
      </c>
      <c r="E1370" s="61">
        <v>0</v>
      </c>
    </row>
    <row r="1371" spans="2:5">
      <c r="B1371" s="78" t="s">
        <v>2773</v>
      </c>
      <c r="C1371" s="60" t="s">
        <v>2885</v>
      </c>
      <c r="D1371" s="61">
        <v>0</v>
      </c>
      <c r="E1371" s="61">
        <v>0</v>
      </c>
    </row>
    <row r="1372" spans="2:5">
      <c r="B1372" s="78" t="s">
        <v>2886</v>
      </c>
      <c r="C1372" s="60" t="s">
        <v>2887</v>
      </c>
      <c r="D1372" s="61">
        <v>0</v>
      </c>
      <c r="E1372" s="61">
        <v>0</v>
      </c>
    </row>
    <row r="1373" spans="2:5">
      <c r="B1373" s="78" t="s">
        <v>2235</v>
      </c>
      <c r="C1373" s="60" t="s">
        <v>2888</v>
      </c>
      <c r="D1373" s="61">
        <v>0</v>
      </c>
      <c r="E1373" s="61">
        <v>0</v>
      </c>
    </row>
    <row r="1374" spans="2:5">
      <c r="B1374" s="78" t="s">
        <v>2237</v>
      </c>
      <c r="C1374" s="60" t="s">
        <v>2889</v>
      </c>
      <c r="D1374" s="61">
        <v>0</v>
      </c>
      <c r="E1374" s="61">
        <v>0</v>
      </c>
    </row>
    <row r="1375" spans="2:5">
      <c r="B1375" s="78" t="s">
        <v>2239</v>
      </c>
      <c r="C1375" s="60" t="s">
        <v>2890</v>
      </c>
      <c r="D1375" s="61">
        <v>0</v>
      </c>
      <c r="E1375" s="61">
        <v>0</v>
      </c>
    </row>
    <row r="1376" spans="2:5">
      <c r="B1376" s="78" t="s">
        <v>2241</v>
      </c>
      <c r="C1376" s="60" t="s">
        <v>2891</v>
      </c>
      <c r="D1376" s="61">
        <v>0</v>
      </c>
      <c r="E1376" s="61">
        <v>0</v>
      </c>
    </row>
    <row r="1377" spans="2:5">
      <c r="B1377" s="78" t="s">
        <v>2892</v>
      </c>
      <c r="C1377" s="60" t="s">
        <v>2893</v>
      </c>
      <c r="D1377" s="61">
        <v>0</v>
      </c>
      <c r="E1377" s="61">
        <v>0</v>
      </c>
    </row>
    <row r="1378" spans="2:5">
      <c r="B1378" s="78" t="s">
        <v>2125</v>
      </c>
      <c r="C1378" s="60" t="s">
        <v>2894</v>
      </c>
      <c r="D1378" s="61">
        <v>0</v>
      </c>
      <c r="E1378" s="61">
        <v>0</v>
      </c>
    </row>
    <row r="1379" spans="2:5">
      <c r="B1379" s="78" t="s">
        <v>2895</v>
      </c>
      <c r="C1379" s="60" t="s">
        <v>2896</v>
      </c>
      <c r="D1379" s="61">
        <v>0</v>
      </c>
      <c r="E1379" s="61">
        <v>0</v>
      </c>
    </row>
    <row r="1380" spans="2:5">
      <c r="B1380" s="78" t="s">
        <v>2245</v>
      </c>
      <c r="C1380" s="60" t="s">
        <v>2897</v>
      </c>
      <c r="D1380" s="61">
        <v>0</v>
      </c>
      <c r="E1380" s="61">
        <v>0</v>
      </c>
    </row>
    <row r="1381" spans="2:5">
      <c r="B1381" s="78" t="s">
        <v>2898</v>
      </c>
      <c r="C1381" s="60" t="s">
        <v>2899</v>
      </c>
      <c r="D1381" s="61">
        <v>0</v>
      </c>
      <c r="E1381" s="61">
        <v>0</v>
      </c>
    </row>
    <row r="1382" spans="2:5">
      <c r="B1382" s="78" t="s">
        <v>2247</v>
      </c>
      <c r="C1382" s="60" t="s">
        <v>2900</v>
      </c>
      <c r="D1382" s="61">
        <v>0</v>
      </c>
      <c r="E1382" s="61">
        <v>0</v>
      </c>
    </row>
    <row r="1383" spans="2:5">
      <c r="B1383" s="78" t="s">
        <v>428</v>
      </c>
      <c r="C1383" s="60" t="s">
        <v>2901</v>
      </c>
      <c r="D1383" s="61">
        <v>0</v>
      </c>
      <c r="E1383" s="61">
        <v>0</v>
      </c>
    </row>
    <row r="1384" spans="2:5">
      <c r="B1384" s="78" t="s">
        <v>2771</v>
      </c>
      <c r="C1384" s="60" t="s">
        <v>2902</v>
      </c>
      <c r="D1384" s="61">
        <v>0</v>
      </c>
      <c r="E1384" s="61">
        <v>0</v>
      </c>
    </row>
    <row r="1385" spans="2:5">
      <c r="B1385" s="78" t="s">
        <v>2773</v>
      </c>
      <c r="C1385" s="60" t="s">
        <v>2903</v>
      </c>
      <c r="D1385" s="61">
        <v>0</v>
      </c>
      <c r="E1385" s="61">
        <v>0</v>
      </c>
    </row>
    <row r="1386" spans="2:5">
      <c r="B1386" s="78" t="s">
        <v>2886</v>
      </c>
      <c r="C1386" s="60" t="s">
        <v>2904</v>
      </c>
      <c r="D1386" s="61">
        <v>0</v>
      </c>
      <c r="E1386" s="61">
        <v>0</v>
      </c>
    </row>
    <row r="1387" spans="2:5">
      <c r="B1387" s="78" t="s">
        <v>2235</v>
      </c>
      <c r="C1387" s="60" t="s">
        <v>2905</v>
      </c>
      <c r="D1387" s="61">
        <v>0</v>
      </c>
      <c r="E1387" s="61">
        <v>0</v>
      </c>
    </row>
    <row r="1388" spans="2:5">
      <c r="B1388" s="78" t="s">
        <v>2237</v>
      </c>
      <c r="C1388" s="60" t="s">
        <v>2906</v>
      </c>
      <c r="D1388" s="61">
        <v>0</v>
      </c>
      <c r="E1388" s="61">
        <v>0</v>
      </c>
    </row>
    <row r="1389" spans="2:5">
      <c r="B1389" s="78" t="s">
        <v>2239</v>
      </c>
      <c r="C1389" s="60" t="s">
        <v>2907</v>
      </c>
      <c r="D1389" s="61">
        <v>0</v>
      </c>
      <c r="E1389" s="61">
        <v>0</v>
      </c>
    </row>
    <row r="1390" spans="2:5">
      <c r="B1390" s="78" t="s">
        <v>2241</v>
      </c>
      <c r="C1390" s="60" t="s">
        <v>2908</v>
      </c>
      <c r="D1390" s="61">
        <v>0</v>
      </c>
      <c r="E1390" s="61">
        <v>0</v>
      </c>
    </row>
    <row r="1391" spans="2:5">
      <c r="B1391" s="78" t="s">
        <v>2123</v>
      </c>
      <c r="C1391" s="60" t="s">
        <v>2909</v>
      </c>
      <c r="D1391" s="61">
        <v>0</v>
      </c>
      <c r="E1391" s="61">
        <v>0</v>
      </c>
    </row>
    <row r="1392" spans="2:5">
      <c r="B1392" s="78" t="s">
        <v>2125</v>
      </c>
      <c r="C1392" s="60" t="s">
        <v>2910</v>
      </c>
      <c r="D1392" s="61">
        <v>0</v>
      </c>
      <c r="E1392" s="61">
        <v>0</v>
      </c>
    </row>
    <row r="1393" spans="2:5">
      <c r="B1393" s="78" t="s">
        <v>2911</v>
      </c>
      <c r="C1393" s="60" t="s">
        <v>2912</v>
      </c>
      <c r="D1393" s="61">
        <v>0</v>
      </c>
      <c r="E1393" s="61">
        <v>0</v>
      </c>
    </row>
    <row r="1394" spans="2:5">
      <c r="B1394" s="78" t="s">
        <v>2243</v>
      </c>
      <c r="C1394" s="60" t="s">
        <v>2913</v>
      </c>
      <c r="D1394" s="61">
        <v>0</v>
      </c>
      <c r="E1394" s="61">
        <v>0</v>
      </c>
    </row>
    <row r="1395" spans="2:5">
      <c r="B1395" s="78" t="s">
        <v>2245</v>
      </c>
      <c r="C1395" s="60" t="s">
        <v>2914</v>
      </c>
      <c r="D1395" s="61">
        <v>0</v>
      </c>
      <c r="E1395" s="61">
        <v>0</v>
      </c>
    </row>
    <row r="1396" spans="2:5">
      <c r="B1396" s="78" t="s">
        <v>2898</v>
      </c>
      <c r="C1396" s="60" t="s">
        <v>2915</v>
      </c>
      <c r="D1396" s="61">
        <v>0</v>
      </c>
      <c r="E1396" s="61">
        <v>0</v>
      </c>
    </row>
    <row r="1397" spans="2:5">
      <c r="B1397" s="78" t="s">
        <v>2247</v>
      </c>
      <c r="C1397" s="60" t="s">
        <v>2916</v>
      </c>
      <c r="D1397" s="61">
        <v>0</v>
      </c>
      <c r="E1397" s="61">
        <v>0</v>
      </c>
    </row>
    <row r="1398" spans="2:5">
      <c r="B1398" s="78" t="s">
        <v>2249</v>
      </c>
      <c r="C1398" s="60" t="s">
        <v>2917</v>
      </c>
      <c r="D1398" s="61">
        <v>9.7565000000000008</v>
      </c>
      <c r="E1398" s="61">
        <v>10.547499999999999</v>
      </c>
    </row>
    <row r="1399" spans="2:5">
      <c r="B1399" s="78" t="s">
        <v>2787</v>
      </c>
      <c r="C1399" s="60" t="s">
        <v>2918</v>
      </c>
      <c r="D1399" s="61">
        <v>0</v>
      </c>
      <c r="E1399" s="61">
        <v>0</v>
      </c>
    </row>
    <row r="1400" spans="2:5">
      <c r="B1400" s="78" t="s">
        <v>2919</v>
      </c>
      <c r="C1400" s="60" t="s">
        <v>2920</v>
      </c>
      <c r="D1400" s="61">
        <v>0</v>
      </c>
      <c r="E1400" s="61">
        <v>0</v>
      </c>
    </row>
    <row r="1401" spans="2:5">
      <c r="B1401" s="78" t="s">
        <v>2789</v>
      </c>
      <c r="C1401" s="60" t="s">
        <v>2921</v>
      </c>
      <c r="D1401" s="61">
        <v>0</v>
      </c>
      <c r="E1401" s="61">
        <v>0</v>
      </c>
    </row>
    <row r="1402" spans="2:5">
      <c r="B1402" s="78" t="s">
        <v>2251</v>
      </c>
      <c r="C1402" s="60" t="s">
        <v>2922</v>
      </c>
      <c r="D1402" s="61">
        <v>0</v>
      </c>
      <c r="E1402" s="61">
        <v>0</v>
      </c>
    </row>
    <row r="1403" spans="2:5">
      <c r="B1403" s="78" t="s">
        <v>2253</v>
      </c>
      <c r="C1403" s="60" t="s">
        <v>2923</v>
      </c>
      <c r="D1403" s="61">
        <v>0</v>
      </c>
      <c r="E1403" s="61">
        <v>0</v>
      </c>
    </row>
    <row r="1404" spans="2:5">
      <c r="B1404" s="78" t="s">
        <v>2249</v>
      </c>
      <c r="C1404" s="60" t="s">
        <v>2924</v>
      </c>
      <c r="D1404" s="61">
        <v>0</v>
      </c>
      <c r="E1404" s="61">
        <v>0</v>
      </c>
    </row>
    <row r="1405" spans="2:5">
      <c r="B1405" s="78" t="s">
        <v>2911</v>
      </c>
      <c r="C1405" s="60" t="s">
        <v>2925</v>
      </c>
      <c r="D1405" s="61">
        <v>0</v>
      </c>
      <c r="E1405" s="61">
        <v>0</v>
      </c>
    </row>
    <row r="1406" spans="2:5">
      <c r="B1406" s="78" t="s">
        <v>2926</v>
      </c>
      <c r="C1406" s="60" t="s">
        <v>2927</v>
      </c>
      <c r="D1406" s="61">
        <v>0</v>
      </c>
      <c r="E1406" s="61">
        <v>0</v>
      </c>
    </row>
    <row r="1407" spans="2:5">
      <c r="B1407" s="78" t="s">
        <v>2787</v>
      </c>
      <c r="C1407" s="60" t="s">
        <v>2928</v>
      </c>
      <c r="D1407" s="61">
        <v>0</v>
      </c>
      <c r="E1407" s="61">
        <v>0</v>
      </c>
    </row>
    <row r="1408" spans="2:5">
      <c r="B1408" s="78" t="s">
        <v>2789</v>
      </c>
      <c r="C1408" s="60" t="s">
        <v>2929</v>
      </c>
      <c r="D1408" s="61">
        <v>0</v>
      </c>
      <c r="E1408" s="61">
        <v>0</v>
      </c>
    </row>
    <row r="1409" spans="2:5">
      <c r="B1409" s="78" t="s">
        <v>2919</v>
      </c>
      <c r="C1409" s="60" t="s">
        <v>2930</v>
      </c>
      <c r="D1409" s="61">
        <v>0</v>
      </c>
      <c r="E1409" s="61">
        <v>0</v>
      </c>
    </row>
    <row r="1410" spans="2:5">
      <c r="B1410" s="78" t="s">
        <v>2251</v>
      </c>
      <c r="C1410" s="60" t="s">
        <v>2931</v>
      </c>
      <c r="D1410" s="61">
        <v>0</v>
      </c>
      <c r="E1410" s="61">
        <v>0</v>
      </c>
    </row>
    <row r="1411" spans="2:5">
      <c r="B1411" s="78" t="s">
        <v>2253</v>
      </c>
      <c r="C1411" s="60" t="s">
        <v>2932</v>
      </c>
      <c r="D1411" s="61">
        <v>0</v>
      </c>
      <c r="E1411" s="61">
        <v>0</v>
      </c>
    </row>
    <row r="1412" spans="2:5">
      <c r="B1412" s="78" t="s">
        <v>2933</v>
      </c>
      <c r="C1412" s="60" t="s">
        <v>2934</v>
      </c>
      <c r="D1412" s="61">
        <v>0</v>
      </c>
      <c r="E1412" s="61">
        <v>0</v>
      </c>
    </row>
    <row r="1413" spans="2:5">
      <c r="B1413" s="78" t="s">
        <v>2775</v>
      </c>
      <c r="C1413" s="60" t="s">
        <v>2775</v>
      </c>
      <c r="D1413" s="61">
        <v>0</v>
      </c>
      <c r="E1413" s="61">
        <v>0</v>
      </c>
    </row>
    <row r="1414" spans="2:5">
      <c r="B1414" s="78" t="s">
        <v>2773</v>
      </c>
      <c r="C1414" s="60" t="s">
        <v>2935</v>
      </c>
      <c r="D1414" s="61">
        <v>0</v>
      </c>
      <c r="E1414" s="61">
        <v>0</v>
      </c>
    </row>
    <row r="1415" spans="2:5">
      <c r="B1415" s="78" t="s">
        <v>2771</v>
      </c>
      <c r="C1415" s="60" t="s">
        <v>2936</v>
      </c>
      <c r="D1415" s="61">
        <v>0</v>
      </c>
      <c r="E1415" s="61">
        <v>0</v>
      </c>
    </row>
    <row r="1416" spans="2:5">
      <c r="B1416" s="78" t="s">
        <v>2886</v>
      </c>
      <c r="C1416" s="60" t="s">
        <v>2937</v>
      </c>
      <c r="D1416" s="61">
        <v>0</v>
      </c>
      <c r="E1416" s="61">
        <v>0</v>
      </c>
    </row>
    <row r="1417" spans="2:5">
      <c r="B1417" s="78" t="s">
        <v>2235</v>
      </c>
      <c r="C1417" s="60" t="s">
        <v>2938</v>
      </c>
      <c r="D1417" s="61">
        <v>0</v>
      </c>
      <c r="E1417" s="61">
        <v>0</v>
      </c>
    </row>
    <row r="1418" spans="2:5">
      <c r="B1418" s="78" t="s">
        <v>2105</v>
      </c>
      <c r="C1418" s="60" t="s">
        <v>2558</v>
      </c>
      <c r="D1418" s="61">
        <v>0</v>
      </c>
      <c r="E1418" s="61">
        <v>0</v>
      </c>
    </row>
    <row r="1419" spans="2:5">
      <c r="B1419" s="78" t="s">
        <v>2107</v>
      </c>
      <c r="C1419" s="60" t="s">
        <v>2559</v>
      </c>
      <c r="D1419" s="61">
        <v>0</v>
      </c>
      <c r="E1419" s="61">
        <v>0</v>
      </c>
    </row>
    <row r="1420" spans="2:5">
      <c r="B1420" s="78" t="s">
        <v>2109</v>
      </c>
      <c r="C1420" s="60" t="s">
        <v>2560</v>
      </c>
      <c r="D1420" s="61">
        <v>0</v>
      </c>
      <c r="E1420" s="61">
        <v>0</v>
      </c>
    </row>
    <row r="1421" spans="2:5">
      <c r="B1421" s="78" t="s">
        <v>2101</v>
      </c>
      <c r="C1421" s="60" t="s">
        <v>2561</v>
      </c>
      <c r="D1421" s="61">
        <v>0</v>
      </c>
      <c r="E1421" s="61">
        <v>0</v>
      </c>
    </row>
    <row r="1422" spans="2:5">
      <c r="B1422" s="78" t="s">
        <v>2113</v>
      </c>
      <c r="C1422" s="60" t="s">
        <v>2562</v>
      </c>
      <c r="D1422" s="61">
        <v>0</v>
      </c>
      <c r="E1422" s="61">
        <v>0</v>
      </c>
    </row>
    <row r="1423" spans="2:5">
      <c r="B1423" s="78" t="s">
        <v>2115</v>
      </c>
      <c r="C1423" s="60" t="s">
        <v>2563</v>
      </c>
      <c r="D1423" s="61">
        <v>0</v>
      </c>
      <c r="E1423" s="61">
        <v>0</v>
      </c>
    </row>
    <row r="1424" spans="2:5">
      <c r="B1424" s="78" t="s">
        <v>2117</v>
      </c>
      <c r="C1424" s="60" t="s">
        <v>2564</v>
      </c>
      <c r="D1424" s="61">
        <v>0</v>
      </c>
      <c r="E1424" s="61">
        <v>0</v>
      </c>
    </row>
    <row r="1425" spans="2:5">
      <c r="B1425" s="78" t="s">
        <v>2119</v>
      </c>
      <c r="C1425" s="60" t="s">
        <v>2565</v>
      </c>
      <c r="D1425" s="61">
        <v>0</v>
      </c>
      <c r="E1425" s="61">
        <v>0</v>
      </c>
    </row>
    <row r="1426" spans="2:5">
      <c r="B1426" s="78" t="s">
        <v>2121</v>
      </c>
      <c r="C1426" s="60" t="s">
        <v>2566</v>
      </c>
      <c r="D1426" s="61">
        <v>0</v>
      </c>
      <c r="E1426" s="61">
        <v>0</v>
      </c>
    </row>
    <row r="1427" spans="2:5">
      <c r="B1427" s="78" t="s">
        <v>2125</v>
      </c>
      <c r="C1427" s="60" t="s">
        <v>2567</v>
      </c>
      <c r="D1427" s="61">
        <v>0</v>
      </c>
      <c r="E1427" s="61">
        <v>0</v>
      </c>
    </row>
    <row r="1428" spans="2:5">
      <c r="B1428" s="78" t="s">
        <v>2123</v>
      </c>
      <c r="C1428" s="60" t="s">
        <v>2568</v>
      </c>
      <c r="D1428" s="61">
        <v>0</v>
      </c>
      <c r="E1428" s="61">
        <v>0</v>
      </c>
    </row>
    <row r="1429" spans="2:5">
      <c r="B1429" s="78" t="s">
        <v>2127</v>
      </c>
      <c r="C1429" s="60" t="s">
        <v>2569</v>
      </c>
      <c r="D1429" s="61">
        <v>0</v>
      </c>
      <c r="E1429" s="61">
        <v>0</v>
      </c>
    </row>
    <row r="1430" spans="2:5">
      <c r="B1430" s="78" t="s">
        <v>2129</v>
      </c>
      <c r="C1430" s="60" t="s">
        <v>2570</v>
      </c>
      <c r="D1430" s="61">
        <v>0</v>
      </c>
      <c r="E1430" s="61">
        <v>0</v>
      </c>
    </row>
    <row r="1431" spans="2:5">
      <c r="B1431" s="78" t="s">
        <v>2103</v>
      </c>
      <c r="C1431" s="60" t="s">
        <v>2571</v>
      </c>
      <c r="D1431" s="61">
        <v>0</v>
      </c>
      <c r="E1431" s="61">
        <v>0</v>
      </c>
    </row>
    <row r="1432" spans="2:5">
      <c r="B1432" s="78" t="s">
        <v>2131</v>
      </c>
      <c r="C1432" s="60" t="s">
        <v>2572</v>
      </c>
      <c r="D1432" s="61">
        <v>0</v>
      </c>
      <c r="E1432" s="61">
        <v>0</v>
      </c>
    </row>
    <row r="1433" spans="2:5">
      <c r="B1433" s="78" t="s">
        <v>2133</v>
      </c>
      <c r="C1433" s="60" t="s">
        <v>2573</v>
      </c>
      <c r="D1433" s="61">
        <v>0</v>
      </c>
      <c r="E1433" s="61">
        <v>0</v>
      </c>
    </row>
    <row r="1434" spans="2:5">
      <c r="B1434" s="78" t="s">
        <v>2135</v>
      </c>
      <c r="C1434" s="60" t="s">
        <v>2574</v>
      </c>
      <c r="D1434" s="61">
        <v>0</v>
      </c>
      <c r="E1434" s="61">
        <v>0</v>
      </c>
    </row>
    <row r="1435" spans="2:5">
      <c r="B1435" s="78" t="s">
        <v>2137</v>
      </c>
      <c r="C1435" s="60" t="s">
        <v>2575</v>
      </c>
      <c r="D1435" s="61">
        <v>0</v>
      </c>
      <c r="E1435" s="61">
        <v>0</v>
      </c>
    </row>
    <row r="1436" spans="2:5">
      <c r="B1436" s="78" t="s">
        <v>2139</v>
      </c>
      <c r="C1436" s="60" t="s">
        <v>2576</v>
      </c>
      <c r="D1436" s="61">
        <v>0</v>
      </c>
      <c r="E1436" s="61">
        <v>0</v>
      </c>
    </row>
    <row r="1437" spans="2:5">
      <c r="B1437" s="78" t="s">
        <v>2141</v>
      </c>
      <c r="C1437" s="60" t="s">
        <v>2577</v>
      </c>
      <c r="D1437" s="61">
        <v>0</v>
      </c>
      <c r="E1437" s="61">
        <v>0</v>
      </c>
    </row>
    <row r="1438" spans="2:5">
      <c r="B1438" s="78" t="s">
        <v>2143</v>
      </c>
      <c r="C1438" s="60" t="s">
        <v>2578</v>
      </c>
      <c r="D1438" s="61">
        <v>0</v>
      </c>
      <c r="E1438" s="61">
        <v>0</v>
      </c>
    </row>
    <row r="1439" spans="2:5">
      <c r="B1439" s="78" t="s">
        <v>2145</v>
      </c>
      <c r="C1439" s="60" t="s">
        <v>2579</v>
      </c>
      <c r="D1439" s="61">
        <v>0</v>
      </c>
      <c r="E1439" s="61">
        <v>0</v>
      </c>
    </row>
    <row r="1440" spans="2:5">
      <c r="B1440" s="78" t="s">
        <v>2147</v>
      </c>
      <c r="C1440" s="60" t="s">
        <v>2580</v>
      </c>
      <c r="D1440" s="61">
        <v>0</v>
      </c>
      <c r="E1440" s="61">
        <v>0</v>
      </c>
    </row>
    <row r="1441" spans="2:5">
      <c r="B1441" s="78" t="s">
        <v>2243</v>
      </c>
      <c r="C1441" s="60" t="s">
        <v>2939</v>
      </c>
      <c r="D1441" s="61">
        <v>0</v>
      </c>
      <c r="E1441" s="61">
        <v>0</v>
      </c>
    </row>
    <row r="1442" spans="2:5">
      <c r="B1442" s="78" t="s">
        <v>2153</v>
      </c>
      <c r="C1442" s="60" t="s">
        <v>2581</v>
      </c>
      <c r="D1442" s="61">
        <v>0</v>
      </c>
      <c r="E1442" s="61">
        <v>0</v>
      </c>
    </row>
    <row r="1443" spans="2:5">
      <c r="B1443" s="78" t="s">
        <v>2940</v>
      </c>
      <c r="C1443" s="60" t="s">
        <v>2941</v>
      </c>
      <c r="D1443" s="61">
        <v>0</v>
      </c>
      <c r="E1443" s="61">
        <v>0</v>
      </c>
    </row>
    <row r="1444" spans="2:5">
      <c r="B1444" s="78" t="s">
        <v>2942</v>
      </c>
      <c r="C1444" s="60" t="s">
        <v>2943</v>
      </c>
      <c r="D1444" s="61">
        <v>0</v>
      </c>
      <c r="E1444" s="61">
        <v>0</v>
      </c>
    </row>
    <row r="1445" spans="2:5">
      <c r="B1445" s="78" t="s">
        <v>2245</v>
      </c>
      <c r="C1445" s="60" t="s">
        <v>2582</v>
      </c>
      <c r="D1445" s="61">
        <v>0</v>
      </c>
      <c r="E1445" s="61">
        <v>0</v>
      </c>
    </row>
    <row r="1446" spans="2:5">
      <c r="B1446" s="78" t="s">
        <v>2237</v>
      </c>
      <c r="C1446" s="60" t="s">
        <v>2944</v>
      </c>
      <c r="D1446" s="61">
        <v>0</v>
      </c>
      <c r="E1446" s="61">
        <v>0</v>
      </c>
    </row>
    <row r="1447" spans="2:5">
      <c r="B1447" s="78" t="s">
        <v>2247</v>
      </c>
      <c r="C1447" s="60" t="s">
        <v>2583</v>
      </c>
      <c r="D1447" s="61">
        <v>0</v>
      </c>
      <c r="E1447" s="61">
        <v>0</v>
      </c>
    </row>
    <row r="1448" spans="2:5">
      <c r="B1448" s="78" t="s">
        <v>2149</v>
      </c>
      <c r="C1448" s="60" t="s">
        <v>2584</v>
      </c>
      <c r="D1448" s="61">
        <v>0</v>
      </c>
      <c r="E1448" s="61">
        <v>0</v>
      </c>
    </row>
    <row r="1449" spans="2:5">
      <c r="B1449" s="78" t="s">
        <v>2151</v>
      </c>
      <c r="C1449" s="60" t="s">
        <v>2585</v>
      </c>
      <c r="D1449" s="61">
        <v>0</v>
      </c>
      <c r="E1449" s="61">
        <v>0</v>
      </c>
    </row>
    <row r="1450" spans="2:5">
      <c r="B1450" s="78" t="s">
        <v>2249</v>
      </c>
      <c r="C1450" s="60" t="s">
        <v>2945</v>
      </c>
      <c r="D1450" s="61">
        <v>0</v>
      </c>
      <c r="E1450" s="61">
        <v>0</v>
      </c>
    </row>
    <row r="1451" spans="2:5">
      <c r="B1451" s="78" t="s">
        <v>2911</v>
      </c>
      <c r="C1451" s="60" t="s">
        <v>2946</v>
      </c>
      <c r="D1451" s="61">
        <v>0</v>
      </c>
      <c r="E1451" s="61">
        <v>0</v>
      </c>
    </row>
    <row r="1452" spans="2:5">
      <c r="B1452" s="78" t="s">
        <v>2785</v>
      </c>
      <c r="C1452" s="60" t="s">
        <v>2785</v>
      </c>
      <c r="D1452" s="61">
        <v>0</v>
      </c>
      <c r="E1452" s="61">
        <v>0</v>
      </c>
    </row>
    <row r="1453" spans="2:5">
      <c r="B1453" s="78" t="s">
        <v>2787</v>
      </c>
      <c r="C1453" s="60" t="s">
        <v>2947</v>
      </c>
      <c r="D1453" s="61">
        <v>0</v>
      </c>
      <c r="E1453" s="61">
        <v>0</v>
      </c>
    </row>
    <row r="1454" spans="2:5">
      <c r="B1454" s="78" t="s">
        <v>2239</v>
      </c>
      <c r="C1454" s="60" t="s">
        <v>2948</v>
      </c>
      <c r="D1454" s="61">
        <v>0</v>
      </c>
      <c r="E1454" s="61">
        <v>0</v>
      </c>
    </row>
    <row r="1455" spans="2:5">
      <c r="B1455" s="78" t="s">
        <v>2251</v>
      </c>
      <c r="C1455" s="60" t="s">
        <v>2949</v>
      </c>
      <c r="D1455" s="61">
        <v>0</v>
      </c>
      <c r="E1455" s="61">
        <v>0</v>
      </c>
    </row>
    <row r="1456" spans="2:5">
      <c r="B1456" s="78" t="s">
        <v>2253</v>
      </c>
      <c r="C1456" s="60" t="s">
        <v>2950</v>
      </c>
      <c r="D1456" s="61">
        <v>0</v>
      </c>
      <c r="E1456" s="61">
        <v>0</v>
      </c>
    </row>
    <row r="1457" spans="2:5">
      <c r="B1457" s="78" t="s">
        <v>2241</v>
      </c>
      <c r="C1457" s="60" t="s">
        <v>2951</v>
      </c>
      <c r="D1457" s="61">
        <v>0</v>
      </c>
      <c r="E1457" s="61">
        <v>0</v>
      </c>
    </row>
    <row r="1458" spans="2:5">
      <c r="B1458" s="78" t="s">
        <v>2105</v>
      </c>
      <c r="C1458" s="60" t="s">
        <v>2558</v>
      </c>
      <c r="D1458" s="61">
        <v>0</v>
      </c>
      <c r="E1458" s="61">
        <v>0</v>
      </c>
    </row>
    <row r="1459" spans="2:5">
      <c r="B1459" s="78" t="s">
        <v>2107</v>
      </c>
      <c r="C1459" s="60" t="s">
        <v>2559</v>
      </c>
      <c r="D1459" s="61">
        <v>0</v>
      </c>
      <c r="E1459" s="61">
        <v>0</v>
      </c>
    </row>
    <row r="1460" spans="2:5">
      <c r="B1460" s="78" t="s">
        <v>2109</v>
      </c>
      <c r="C1460" s="60" t="s">
        <v>2560</v>
      </c>
      <c r="D1460" s="61">
        <v>0</v>
      </c>
      <c r="E1460" s="61">
        <v>0</v>
      </c>
    </row>
    <row r="1461" spans="2:5">
      <c r="B1461" s="78" t="s">
        <v>2101</v>
      </c>
      <c r="C1461" s="60" t="s">
        <v>2561</v>
      </c>
      <c r="D1461" s="61">
        <v>0</v>
      </c>
      <c r="E1461" s="61">
        <v>0</v>
      </c>
    </row>
    <row r="1462" spans="2:5">
      <c r="B1462" s="78" t="s">
        <v>2113</v>
      </c>
      <c r="C1462" s="60" t="s">
        <v>2562</v>
      </c>
      <c r="D1462" s="61">
        <v>0</v>
      </c>
      <c r="E1462" s="61">
        <v>0</v>
      </c>
    </row>
    <row r="1463" spans="2:5">
      <c r="B1463" s="78" t="s">
        <v>2115</v>
      </c>
      <c r="C1463" s="60" t="s">
        <v>2563</v>
      </c>
      <c r="D1463" s="61">
        <v>0</v>
      </c>
      <c r="E1463" s="61">
        <v>0</v>
      </c>
    </row>
    <row r="1464" spans="2:5">
      <c r="B1464" s="78" t="s">
        <v>2117</v>
      </c>
      <c r="C1464" s="60" t="s">
        <v>2564</v>
      </c>
      <c r="D1464" s="61">
        <v>0</v>
      </c>
      <c r="E1464" s="61">
        <v>0</v>
      </c>
    </row>
    <row r="1465" spans="2:5">
      <c r="B1465" s="78" t="s">
        <v>2119</v>
      </c>
      <c r="C1465" s="60" t="s">
        <v>2565</v>
      </c>
      <c r="D1465" s="61">
        <v>0</v>
      </c>
      <c r="E1465" s="61">
        <v>0</v>
      </c>
    </row>
    <row r="1466" spans="2:5">
      <c r="B1466" s="78" t="s">
        <v>2121</v>
      </c>
      <c r="C1466" s="60" t="s">
        <v>2566</v>
      </c>
      <c r="D1466" s="61">
        <v>0</v>
      </c>
      <c r="E1466" s="61">
        <v>0</v>
      </c>
    </row>
    <row r="1467" spans="2:5">
      <c r="B1467" s="78" t="s">
        <v>2125</v>
      </c>
      <c r="C1467" s="60" t="s">
        <v>2567</v>
      </c>
      <c r="D1467" s="61">
        <v>0</v>
      </c>
      <c r="E1467" s="61">
        <v>0</v>
      </c>
    </row>
    <row r="1468" spans="2:5">
      <c r="B1468" s="78" t="s">
        <v>2123</v>
      </c>
      <c r="C1468" s="60" t="s">
        <v>2568</v>
      </c>
      <c r="D1468" s="61">
        <v>0</v>
      </c>
      <c r="E1468" s="61">
        <v>0</v>
      </c>
    </row>
    <row r="1469" spans="2:5">
      <c r="B1469" s="78" t="s">
        <v>2127</v>
      </c>
      <c r="C1469" s="60" t="s">
        <v>2569</v>
      </c>
      <c r="D1469" s="61">
        <v>0</v>
      </c>
      <c r="E1469" s="61">
        <v>0</v>
      </c>
    </row>
    <row r="1470" spans="2:5">
      <c r="B1470" s="78" t="s">
        <v>2129</v>
      </c>
      <c r="C1470" s="60" t="s">
        <v>2570</v>
      </c>
      <c r="D1470" s="61">
        <v>0</v>
      </c>
      <c r="E1470" s="61">
        <v>0</v>
      </c>
    </row>
    <row r="1471" spans="2:5">
      <c r="B1471" s="78" t="s">
        <v>2103</v>
      </c>
      <c r="C1471" s="60" t="s">
        <v>2571</v>
      </c>
      <c r="D1471" s="61">
        <v>0</v>
      </c>
      <c r="E1471" s="61">
        <v>0</v>
      </c>
    </row>
    <row r="1472" spans="2:5">
      <c r="B1472" s="78" t="s">
        <v>2131</v>
      </c>
      <c r="C1472" s="60" t="s">
        <v>2572</v>
      </c>
      <c r="D1472" s="61">
        <v>0</v>
      </c>
      <c r="E1472" s="61">
        <v>0</v>
      </c>
    </row>
    <row r="1473" spans="2:5">
      <c r="B1473" s="78" t="s">
        <v>2133</v>
      </c>
      <c r="C1473" s="60" t="s">
        <v>2573</v>
      </c>
      <c r="D1473" s="61">
        <v>0</v>
      </c>
      <c r="E1473" s="61">
        <v>0</v>
      </c>
    </row>
    <row r="1474" spans="2:5">
      <c r="B1474" s="78" t="s">
        <v>2135</v>
      </c>
      <c r="C1474" s="60" t="s">
        <v>2574</v>
      </c>
      <c r="D1474" s="61">
        <v>0</v>
      </c>
      <c r="E1474" s="61">
        <v>0</v>
      </c>
    </row>
    <row r="1475" spans="2:5">
      <c r="B1475" s="78" t="s">
        <v>2137</v>
      </c>
      <c r="C1475" s="60" t="s">
        <v>2575</v>
      </c>
      <c r="D1475" s="61">
        <v>0</v>
      </c>
      <c r="E1475" s="61">
        <v>0</v>
      </c>
    </row>
    <row r="1476" spans="2:5">
      <c r="B1476" s="78" t="s">
        <v>2139</v>
      </c>
      <c r="C1476" s="60" t="s">
        <v>2576</v>
      </c>
      <c r="D1476" s="61">
        <v>0</v>
      </c>
      <c r="E1476" s="61">
        <v>0</v>
      </c>
    </row>
    <row r="1477" spans="2:5">
      <c r="B1477" s="78" t="s">
        <v>2141</v>
      </c>
      <c r="C1477" s="60" t="s">
        <v>2577</v>
      </c>
      <c r="D1477" s="61">
        <v>0</v>
      </c>
      <c r="E1477" s="61">
        <v>0</v>
      </c>
    </row>
    <row r="1478" spans="2:5">
      <c r="B1478" s="78" t="s">
        <v>2143</v>
      </c>
      <c r="C1478" s="60" t="s">
        <v>2578</v>
      </c>
      <c r="D1478" s="61">
        <v>0</v>
      </c>
      <c r="E1478" s="61">
        <v>0</v>
      </c>
    </row>
    <row r="1479" spans="2:5">
      <c r="B1479" s="78" t="s">
        <v>2145</v>
      </c>
      <c r="C1479" s="60" t="s">
        <v>2579</v>
      </c>
      <c r="D1479" s="61">
        <v>0</v>
      </c>
      <c r="E1479" s="61">
        <v>0</v>
      </c>
    </row>
    <row r="1480" spans="2:5">
      <c r="B1480" s="78" t="s">
        <v>2147</v>
      </c>
      <c r="C1480" s="60" t="s">
        <v>2580</v>
      </c>
      <c r="D1480" s="61">
        <v>0</v>
      </c>
      <c r="E1480" s="61">
        <v>0</v>
      </c>
    </row>
    <row r="1481" spans="2:5">
      <c r="B1481" s="78" t="s">
        <v>2153</v>
      </c>
      <c r="C1481" s="60" t="s">
        <v>2581</v>
      </c>
      <c r="D1481" s="61">
        <v>0</v>
      </c>
      <c r="E1481" s="61">
        <v>0</v>
      </c>
    </row>
    <row r="1482" spans="2:5">
      <c r="B1482" s="78" t="s">
        <v>2245</v>
      </c>
      <c r="C1482" s="60" t="s">
        <v>2582</v>
      </c>
      <c r="D1482" s="61">
        <v>0</v>
      </c>
      <c r="E1482" s="61">
        <v>0</v>
      </c>
    </row>
    <row r="1483" spans="2:5">
      <c r="B1483" s="78" t="s">
        <v>2247</v>
      </c>
      <c r="C1483" s="60" t="s">
        <v>2583</v>
      </c>
      <c r="D1483" s="61">
        <v>0</v>
      </c>
      <c r="E1483" s="61">
        <v>0</v>
      </c>
    </row>
    <row r="1484" spans="2:5">
      <c r="B1484" s="78" t="s">
        <v>2149</v>
      </c>
      <c r="C1484" s="60" t="s">
        <v>2584</v>
      </c>
      <c r="D1484" s="61">
        <v>0</v>
      </c>
      <c r="E1484" s="61">
        <v>0</v>
      </c>
    </row>
    <row r="1485" spans="2:5">
      <c r="B1485" s="78" t="s">
        <v>2151</v>
      </c>
      <c r="C1485" s="60" t="s">
        <v>2585</v>
      </c>
      <c r="D1485" s="61">
        <v>0</v>
      </c>
      <c r="E1485" s="61">
        <v>0</v>
      </c>
    </row>
    <row r="1486" spans="2:5">
      <c r="B1486" s="78" t="s">
        <v>2153</v>
      </c>
      <c r="C1486" s="60" t="s">
        <v>2952</v>
      </c>
      <c r="D1486" s="61">
        <v>9.0760000000000005</v>
      </c>
      <c r="E1486" s="61">
        <v>0</v>
      </c>
    </row>
    <row r="1487" spans="2:5">
      <c r="B1487" s="78" t="s">
        <v>428</v>
      </c>
      <c r="C1487" s="60" t="s">
        <v>2953</v>
      </c>
      <c r="D1487" s="61">
        <v>0</v>
      </c>
      <c r="E1487" s="61">
        <v>0</v>
      </c>
    </row>
    <row r="1488" spans="2:5">
      <c r="B1488" s="78" t="s">
        <v>2123</v>
      </c>
      <c r="C1488" s="60" t="s">
        <v>2954</v>
      </c>
      <c r="D1488" s="61">
        <v>8.4429999999999996</v>
      </c>
      <c r="E1488" s="61">
        <v>9.0760000000000005</v>
      </c>
    </row>
    <row r="1489" spans="2:5">
      <c r="B1489" s="78" t="s">
        <v>2105</v>
      </c>
      <c r="C1489" s="60" t="s">
        <v>2955</v>
      </c>
      <c r="D1489" s="61">
        <v>8.4429999999999996</v>
      </c>
      <c r="E1489" s="61">
        <v>10.547499999999999</v>
      </c>
    </row>
    <row r="1490" spans="2:5">
      <c r="B1490" s="78" t="s">
        <v>2107</v>
      </c>
      <c r="C1490" s="60" t="s">
        <v>2956</v>
      </c>
      <c r="D1490" s="61">
        <v>8.4429999999999996</v>
      </c>
      <c r="E1490" s="61">
        <v>10.547499999999999</v>
      </c>
    </row>
    <row r="1491" spans="2:5">
      <c r="B1491" s="78" t="s">
        <v>2109</v>
      </c>
      <c r="C1491" s="60" t="s">
        <v>2957</v>
      </c>
      <c r="D1491" s="61">
        <v>8.4429999999999996</v>
      </c>
      <c r="E1491" s="61">
        <v>10.547499999999999</v>
      </c>
    </row>
    <row r="1492" spans="2:5">
      <c r="B1492" s="78" t="s">
        <v>2101</v>
      </c>
      <c r="C1492" s="60" t="s">
        <v>2958</v>
      </c>
      <c r="D1492" s="61">
        <v>8.4429999999999996</v>
      </c>
      <c r="E1492" s="61">
        <v>10.475</v>
      </c>
    </row>
    <row r="1493" spans="2:5">
      <c r="B1493" s="78" t="s">
        <v>2113</v>
      </c>
      <c r="C1493" s="60" t="s">
        <v>2959</v>
      </c>
      <c r="D1493" s="61">
        <v>8.4429999999999996</v>
      </c>
      <c r="E1493" s="61">
        <v>10.547499999999999</v>
      </c>
    </row>
    <row r="1494" spans="2:5">
      <c r="B1494" s="78" t="s">
        <v>2115</v>
      </c>
      <c r="C1494" s="60" t="s">
        <v>2960</v>
      </c>
      <c r="D1494" s="61">
        <v>8.4429999999999996</v>
      </c>
      <c r="E1494" s="61">
        <v>10.547499999999999</v>
      </c>
    </row>
    <row r="1495" spans="2:5">
      <c r="B1495" s="78" t="s">
        <v>2117</v>
      </c>
      <c r="C1495" s="60" t="s">
        <v>2961</v>
      </c>
      <c r="D1495" s="61">
        <v>8.4429999999999996</v>
      </c>
      <c r="E1495" s="61">
        <v>10.547499999999999</v>
      </c>
    </row>
    <row r="1496" spans="2:5">
      <c r="B1496" s="78" t="s">
        <v>2119</v>
      </c>
      <c r="C1496" s="60" t="s">
        <v>2962</v>
      </c>
      <c r="D1496" s="61">
        <v>8.4429999999999996</v>
      </c>
      <c r="E1496" s="61">
        <v>10.547499999999999</v>
      </c>
    </row>
    <row r="1497" spans="2:5">
      <c r="B1497" s="78" t="s">
        <v>2121</v>
      </c>
      <c r="C1497" s="60" t="s">
        <v>2963</v>
      </c>
      <c r="D1497" s="61">
        <v>8.4429999999999996</v>
      </c>
      <c r="E1497" s="61">
        <v>10.547499999999999</v>
      </c>
    </row>
    <row r="1498" spans="2:5">
      <c r="B1498" s="78" t="s">
        <v>2127</v>
      </c>
      <c r="C1498" s="60" t="s">
        <v>2964</v>
      </c>
      <c r="D1498" s="61">
        <v>8.4429999999999996</v>
      </c>
      <c r="E1498" s="61">
        <v>10.547499999999999</v>
      </c>
    </row>
    <row r="1499" spans="2:5">
      <c r="B1499" s="78" t="s">
        <v>2129</v>
      </c>
      <c r="C1499" s="60" t="s">
        <v>2965</v>
      </c>
      <c r="D1499" s="61">
        <v>8.4429999999999996</v>
      </c>
      <c r="E1499" s="61">
        <v>9.7565000000000008</v>
      </c>
    </row>
    <row r="1500" spans="2:5">
      <c r="B1500" s="78" t="s">
        <v>2103</v>
      </c>
      <c r="C1500" s="60" t="s">
        <v>2966</v>
      </c>
      <c r="D1500" s="61">
        <v>8.4429999999999996</v>
      </c>
      <c r="E1500" s="61">
        <v>9.7565000000000008</v>
      </c>
    </row>
    <row r="1501" spans="2:5">
      <c r="B1501" s="78" t="s">
        <v>2131</v>
      </c>
      <c r="C1501" s="60" t="s">
        <v>2967</v>
      </c>
      <c r="D1501" s="61">
        <v>8.4429999999999996</v>
      </c>
      <c r="E1501" s="61">
        <v>9.7565000000000008</v>
      </c>
    </row>
    <row r="1502" spans="2:5">
      <c r="B1502" s="78" t="s">
        <v>2133</v>
      </c>
      <c r="C1502" s="60" t="s">
        <v>2968</v>
      </c>
      <c r="D1502" s="61">
        <v>8.4429999999999996</v>
      </c>
      <c r="E1502" s="61">
        <v>10.547499999999999</v>
      </c>
    </row>
    <row r="1503" spans="2:5">
      <c r="B1503" s="78" t="s">
        <v>2135</v>
      </c>
      <c r="C1503" s="60" t="s">
        <v>2969</v>
      </c>
      <c r="D1503" s="61">
        <v>8.4429999999999996</v>
      </c>
      <c r="E1503" s="61">
        <v>10.547499999999999</v>
      </c>
    </row>
    <row r="1504" spans="2:5">
      <c r="B1504" s="78" t="s">
        <v>2137</v>
      </c>
      <c r="C1504" s="60" t="s">
        <v>2970</v>
      </c>
      <c r="D1504" s="61">
        <v>8.4429999999999996</v>
      </c>
      <c r="E1504" s="61">
        <v>10.547499999999999</v>
      </c>
    </row>
    <row r="1505" spans="2:5">
      <c r="B1505" s="78" t="s">
        <v>2139</v>
      </c>
      <c r="C1505" s="60" t="s">
        <v>2971</v>
      </c>
      <c r="D1505" s="61">
        <v>8.4429999999999996</v>
      </c>
      <c r="E1505" s="61">
        <v>10.547499999999999</v>
      </c>
    </row>
    <row r="1506" spans="2:5">
      <c r="B1506" s="78" t="s">
        <v>2141</v>
      </c>
      <c r="C1506" s="60" t="s">
        <v>2972</v>
      </c>
      <c r="D1506" s="61">
        <v>8.4429999999999996</v>
      </c>
      <c r="E1506" s="61">
        <v>9.7565000000000008</v>
      </c>
    </row>
    <row r="1507" spans="2:5">
      <c r="B1507" s="78" t="s">
        <v>2143</v>
      </c>
      <c r="C1507" s="60" t="s">
        <v>2973</v>
      </c>
      <c r="D1507" s="61">
        <v>8.4429999999999996</v>
      </c>
      <c r="E1507" s="61">
        <v>10.547499999999999</v>
      </c>
    </row>
    <row r="1508" spans="2:5">
      <c r="B1508" s="78" t="s">
        <v>2145</v>
      </c>
      <c r="C1508" s="60" t="s">
        <v>2974</v>
      </c>
      <c r="D1508" s="61">
        <v>8.4429999999999996</v>
      </c>
      <c r="E1508" s="61">
        <v>10.547499999999999</v>
      </c>
    </row>
    <row r="1509" spans="2:5">
      <c r="B1509" s="78" t="s">
        <v>2147</v>
      </c>
      <c r="C1509" s="60" t="s">
        <v>2975</v>
      </c>
      <c r="D1509" s="61">
        <v>8.4429999999999996</v>
      </c>
      <c r="E1509" s="61">
        <v>10.547499999999999</v>
      </c>
    </row>
    <row r="1510" spans="2:5">
      <c r="B1510" s="78" t="s">
        <v>2149</v>
      </c>
      <c r="C1510" s="60" t="s">
        <v>2976</v>
      </c>
      <c r="D1510" s="61">
        <v>8.4429999999999996</v>
      </c>
      <c r="E1510" s="61">
        <v>10.547499999999999</v>
      </c>
    </row>
    <row r="1511" spans="2:5">
      <c r="B1511" s="78" t="s">
        <v>2151</v>
      </c>
      <c r="C1511" s="60" t="s">
        <v>2977</v>
      </c>
      <c r="D1511" s="61">
        <v>8.4429999999999996</v>
      </c>
      <c r="E1511" s="61">
        <v>10.547499999999999</v>
      </c>
    </row>
    <row r="1512" spans="2:5">
      <c r="B1512" s="78" t="s">
        <v>2153</v>
      </c>
      <c r="C1512" s="60" t="s">
        <v>2952</v>
      </c>
      <c r="D1512" s="61">
        <v>0</v>
      </c>
      <c r="E1512" s="61">
        <v>0</v>
      </c>
    </row>
    <row r="1513" spans="2:5">
      <c r="B1513" s="78" t="s">
        <v>2109</v>
      </c>
      <c r="C1513" s="60" t="s">
        <v>2978</v>
      </c>
      <c r="D1513" s="61">
        <v>7.17</v>
      </c>
      <c r="E1513" s="61">
        <v>8.6966999999999999</v>
      </c>
    </row>
    <row r="1514" spans="2:5">
      <c r="B1514" s="78" t="s">
        <v>2107</v>
      </c>
      <c r="C1514" s="60" t="s">
        <v>2979</v>
      </c>
      <c r="D1514" s="61">
        <v>7170</v>
      </c>
      <c r="E1514" s="61">
        <v>8.6966999999999999</v>
      </c>
    </row>
    <row r="1515" spans="2:5">
      <c r="B1515" s="78" t="s">
        <v>428</v>
      </c>
      <c r="C1515" s="60" t="s">
        <v>2980</v>
      </c>
      <c r="D1515" s="61">
        <v>0</v>
      </c>
      <c r="E1515" s="61">
        <v>0</v>
      </c>
    </row>
    <row r="1516" spans="2:5">
      <c r="B1516" s="78" t="s">
        <v>2105</v>
      </c>
      <c r="C1516" s="60" t="s">
        <v>2981</v>
      </c>
      <c r="D1516" s="61">
        <v>7170</v>
      </c>
      <c r="E1516" s="61">
        <v>8.6966999999999999</v>
      </c>
    </row>
    <row r="1517" spans="2:5">
      <c r="B1517" s="78" t="s">
        <v>2101</v>
      </c>
      <c r="C1517" s="60" t="s">
        <v>2982</v>
      </c>
      <c r="D1517" s="61">
        <v>7.17</v>
      </c>
      <c r="E1517" s="61">
        <v>8.6966999999999999</v>
      </c>
    </row>
    <row r="1518" spans="2:5">
      <c r="B1518" s="78" t="s">
        <v>2113</v>
      </c>
      <c r="C1518" s="60" t="s">
        <v>2983</v>
      </c>
      <c r="D1518" s="61">
        <v>7.17</v>
      </c>
      <c r="E1518" s="61">
        <v>8.6966999999999999</v>
      </c>
    </row>
    <row r="1519" spans="2:5">
      <c r="B1519" s="78" t="s">
        <v>2115</v>
      </c>
      <c r="C1519" s="60" t="s">
        <v>2984</v>
      </c>
      <c r="D1519" s="61">
        <v>7.17</v>
      </c>
      <c r="E1519" s="61">
        <v>8.6966999999999999</v>
      </c>
    </row>
    <row r="1520" spans="2:5">
      <c r="B1520" s="78" t="s">
        <v>2117</v>
      </c>
      <c r="C1520" s="60" t="s">
        <v>2985</v>
      </c>
      <c r="D1520" s="61">
        <v>7.17</v>
      </c>
      <c r="E1520" s="61">
        <v>8.6966999999999999</v>
      </c>
    </row>
    <row r="1521" spans="2:5">
      <c r="B1521" s="78" t="s">
        <v>2119</v>
      </c>
      <c r="C1521" s="60" t="s">
        <v>2986</v>
      </c>
      <c r="D1521" s="61">
        <v>7.17</v>
      </c>
      <c r="E1521" s="61">
        <v>8.6966999999999999</v>
      </c>
    </row>
    <row r="1522" spans="2:5">
      <c r="B1522" s="78" t="s">
        <v>2121</v>
      </c>
      <c r="C1522" s="60" t="s">
        <v>2987</v>
      </c>
      <c r="D1522" s="61">
        <v>7.17</v>
      </c>
      <c r="E1522" s="61">
        <v>8.6966999999999999</v>
      </c>
    </row>
    <row r="1523" spans="2:5">
      <c r="B1523" s="78" t="s">
        <v>2127</v>
      </c>
      <c r="C1523" s="60" t="s">
        <v>2988</v>
      </c>
      <c r="D1523" s="61">
        <v>7.17</v>
      </c>
      <c r="E1523" s="61">
        <v>8.6966999999999999</v>
      </c>
    </row>
    <row r="1524" spans="2:5">
      <c r="B1524" s="78" t="s">
        <v>2129</v>
      </c>
      <c r="C1524" s="60" t="s">
        <v>2989</v>
      </c>
      <c r="D1524" s="61">
        <v>7.17</v>
      </c>
      <c r="E1524" s="61">
        <v>8.6966999999999999</v>
      </c>
    </row>
    <row r="1525" spans="2:5">
      <c r="B1525" s="78" t="s">
        <v>2103</v>
      </c>
      <c r="C1525" s="60" t="s">
        <v>2990</v>
      </c>
      <c r="D1525" s="61">
        <v>7.17</v>
      </c>
      <c r="E1525" s="61">
        <v>8.6966999999999999</v>
      </c>
    </row>
    <row r="1526" spans="2:5">
      <c r="B1526" s="78" t="s">
        <v>2131</v>
      </c>
      <c r="C1526" s="60" t="s">
        <v>2991</v>
      </c>
      <c r="D1526" s="61">
        <v>7.17</v>
      </c>
      <c r="E1526" s="61">
        <v>8.6966999999999999</v>
      </c>
    </row>
    <row r="1527" spans="2:5">
      <c r="B1527" s="78" t="s">
        <v>2133</v>
      </c>
      <c r="C1527" s="60" t="s">
        <v>2992</v>
      </c>
      <c r="D1527" s="61">
        <v>7.17</v>
      </c>
      <c r="E1527" s="61">
        <v>8.6966999999999999</v>
      </c>
    </row>
    <row r="1528" spans="2:5">
      <c r="B1528" s="78" t="s">
        <v>2135</v>
      </c>
      <c r="C1528" s="60" t="s">
        <v>2993</v>
      </c>
      <c r="D1528" s="61">
        <v>7.17</v>
      </c>
      <c r="E1528" s="61">
        <v>8.6966999999999999</v>
      </c>
    </row>
    <row r="1529" spans="2:5">
      <c r="B1529" s="78" t="s">
        <v>2137</v>
      </c>
      <c r="C1529" s="60" t="s">
        <v>2994</v>
      </c>
      <c r="D1529" s="61">
        <v>7.17</v>
      </c>
      <c r="E1529" s="61">
        <v>8.6966999999999999</v>
      </c>
    </row>
    <row r="1530" spans="2:5">
      <c r="B1530" s="78" t="s">
        <v>2139</v>
      </c>
      <c r="C1530" s="60" t="s">
        <v>2995</v>
      </c>
      <c r="D1530" s="61">
        <v>7.17</v>
      </c>
      <c r="E1530" s="61">
        <v>8.6966999999999999</v>
      </c>
    </row>
    <row r="1531" spans="2:5">
      <c r="B1531" s="78" t="s">
        <v>2141</v>
      </c>
      <c r="C1531" s="60" t="s">
        <v>2996</v>
      </c>
      <c r="D1531" s="61">
        <v>7.17</v>
      </c>
      <c r="E1531" s="61">
        <v>8.6966999999999999</v>
      </c>
    </row>
    <row r="1532" spans="2:5">
      <c r="B1532" s="78" t="s">
        <v>2143</v>
      </c>
      <c r="C1532" s="60" t="s">
        <v>2997</v>
      </c>
      <c r="D1532" s="61">
        <v>7.17</v>
      </c>
      <c r="E1532" s="61">
        <v>8.6966999999999999</v>
      </c>
    </row>
    <row r="1533" spans="2:5">
      <c r="B1533" s="78" t="s">
        <v>2145</v>
      </c>
      <c r="C1533" s="60" t="s">
        <v>2998</v>
      </c>
      <c r="D1533" s="61">
        <v>7.17</v>
      </c>
      <c r="E1533" s="61">
        <v>8.6966999999999999</v>
      </c>
    </row>
    <row r="1534" spans="2:5">
      <c r="B1534" s="78" t="s">
        <v>2147</v>
      </c>
      <c r="C1534" s="60" t="s">
        <v>2999</v>
      </c>
      <c r="D1534" s="61">
        <v>7.17</v>
      </c>
      <c r="E1534" s="61">
        <v>8.6966999999999999</v>
      </c>
    </row>
    <row r="1535" spans="2:5">
      <c r="B1535" s="78" t="s">
        <v>2149</v>
      </c>
      <c r="C1535" s="60" t="s">
        <v>3000</v>
      </c>
      <c r="D1535" s="61">
        <v>7.17</v>
      </c>
      <c r="E1535" s="61">
        <v>8.6966999999999999</v>
      </c>
    </row>
    <row r="1536" spans="2:5">
      <c r="B1536" s="78" t="s">
        <v>2123</v>
      </c>
      <c r="C1536" s="60" t="s">
        <v>3001</v>
      </c>
      <c r="D1536" s="61">
        <v>7.17</v>
      </c>
      <c r="E1536" s="61">
        <v>8.6979000000000006</v>
      </c>
    </row>
    <row r="1537" spans="2:5">
      <c r="B1537" s="78" t="s">
        <v>2775</v>
      </c>
      <c r="C1537" s="60" t="s">
        <v>2775</v>
      </c>
      <c r="D1537" s="61">
        <v>3.1</v>
      </c>
      <c r="E1537" s="61">
        <v>3.59</v>
      </c>
    </row>
    <row r="1538" spans="2:5">
      <c r="B1538" s="78" t="s">
        <v>2773</v>
      </c>
      <c r="C1538" s="60" t="s">
        <v>2935</v>
      </c>
      <c r="D1538" s="61">
        <v>3.1</v>
      </c>
      <c r="E1538" s="61">
        <v>3.59</v>
      </c>
    </row>
    <row r="1539" spans="2:5">
      <c r="B1539" s="78" t="s">
        <v>2771</v>
      </c>
      <c r="C1539" s="60" t="s">
        <v>2936</v>
      </c>
      <c r="D1539" s="61">
        <v>3.1</v>
      </c>
      <c r="E1539" s="61">
        <v>3.59</v>
      </c>
    </row>
    <row r="1540" spans="2:5">
      <c r="B1540" s="78" t="s">
        <v>2886</v>
      </c>
      <c r="C1540" s="60" t="s">
        <v>2937</v>
      </c>
      <c r="D1540" s="61">
        <v>3.1</v>
      </c>
      <c r="E1540" s="61">
        <v>3.59</v>
      </c>
    </row>
    <row r="1541" spans="2:5">
      <c r="B1541" s="78" t="s">
        <v>2235</v>
      </c>
      <c r="C1541" s="60" t="s">
        <v>2938</v>
      </c>
      <c r="D1541" s="61">
        <v>3.1</v>
      </c>
      <c r="E1541" s="61">
        <v>3.59</v>
      </c>
    </row>
    <row r="1542" spans="2:5">
      <c r="B1542" s="78" t="s">
        <v>2105</v>
      </c>
      <c r="C1542" s="60" t="s">
        <v>2558</v>
      </c>
      <c r="D1542" s="61">
        <v>3.1</v>
      </c>
      <c r="E1542" s="61">
        <v>3.59</v>
      </c>
    </row>
    <row r="1543" spans="2:5">
      <c r="B1543" s="78" t="s">
        <v>2107</v>
      </c>
      <c r="C1543" s="60" t="s">
        <v>2559</v>
      </c>
      <c r="D1543" s="61">
        <v>3.1</v>
      </c>
      <c r="E1543" s="61">
        <v>3.59</v>
      </c>
    </row>
    <row r="1544" spans="2:5">
      <c r="B1544" s="78" t="s">
        <v>2109</v>
      </c>
      <c r="C1544" s="60" t="s">
        <v>2560</v>
      </c>
      <c r="D1544" s="61">
        <v>3.1</v>
      </c>
      <c r="E1544" s="61">
        <v>3.59</v>
      </c>
    </row>
    <row r="1545" spans="2:5">
      <c r="B1545" s="78" t="s">
        <v>2101</v>
      </c>
      <c r="C1545" s="60" t="s">
        <v>2561</v>
      </c>
      <c r="D1545" s="61">
        <v>3.1</v>
      </c>
      <c r="E1545" s="61">
        <v>3.59</v>
      </c>
    </row>
    <row r="1546" spans="2:5">
      <c r="B1546" s="78" t="s">
        <v>2113</v>
      </c>
      <c r="C1546" s="60" t="s">
        <v>2562</v>
      </c>
      <c r="D1546" s="61">
        <v>3.1</v>
      </c>
      <c r="E1546" s="61">
        <v>3.59</v>
      </c>
    </row>
    <row r="1547" spans="2:5">
      <c r="B1547" s="78" t="s">
        <v>2115</v>
      </c>
      <c r="C1547" s="60" t="s">
        <v>2563</v>
      </c>
      <c r="D1547" s="61">
        <v>3.1</v>
      </c>
      <c r="E1547" s="61">
        <v>3.59</v>
      </c>
    </row>
    <row r="1548" spans="2:5">
      <c r="B1548" s="78" t="s">
        <v>2117</v>
      </c>
      <c r="C1548" s="60" t="s">
        <v>2564</v>
      </c>
      <c r="D1548" s="61">
        <v>3.1</v>
      </c>
      <c r="E1548" s="61">
        <v>3.59</v>
      </c>
    </row>
    <row r="1549" spans="2:5">
      <c r="B1549" s="78" t="s">
        <v>2119</v>
      </c>
      <c r="C1549" s="60" t="s">
        <v>2565</v>
      </c>
      <c r="D1549" s="61">
        <v>3.1</v>
      </c>
      <c r="E1549" s="61">
        <v>3.59</v>
      </c>
    </row>
    <row r="1550" spans="2:5">
      <c r="B1550" s="78" t="s">
        <v>2121</v>
      </c>
      <c r="C1550" s="60" t="s">
        <v>2566</v>
      </c>
      <c r="D1550" s="61">
        <v>3.1</v>
      </c>
      <c r="E1550" s="61">
        <v>3.59</v>
      </c>
    </row>
    <row r="1551" spans="2:5">
      <c r="B1551" s="78" t="s">
        <v>2125</v>
      </c>
      <c r="C1551" s="60" t="s">
        <v>2567</v>
      </c>
      <c r="D1551" s="61">
        <v>3.1</v>
      </c>
      <c r="E1551" s="61">
        <v>3.59</v>
      </c>
    </row>
    <row r="1552" spans="2:5">
      <c r="B1552" s="78" t="s">
        <v>2123</v>
      </c>
      <c r="C1552" s="60" t="s">
        <v>2568</v>
      </c>
      <c r="D1552" s="61">
        <v>3.1</v>
      </c>
      <c r="E1552" s="61">
        <v>3.59</v>
      </c>
    </row>
    <row r="1553" spans="2:5">
      <c r="B1553" s="78" t="s">
        <v>2127</v>
      </c>
      <c r="C1553" s="60" t="s">
        <v>2569</v>
      </c>
      <c r="D1553" s="61">
        <v>3.1</v>
      </c>
      <c r="E1553" s="61">
        <v>3.59</v>
      </c>
    </row>
    <row r="1554" spans="2:5">
      <c r="B1554" s="78" t="s">
        <v>2129</v>
      </c>
      <c r="C1554" s="60" t="s">
        <v>2570</v>
      </c>
      <c r="D1554" s="61">
        <v>3.1</v>
      </c>
      <c r="E1554" s="61">
        <v>3.59</v>
      </c>
    </row>
    <row r="1555" spans="2:5">
      <c r="B1555" s="78" t="s">
        <v>2103</v>
      </c>
      <c r="C1555" s="60" t="s">
        <v>2571</v>
      </c>
      <c r="D1555" s="61">
        <v>3.1</v>
      </c>
      <c r="E1555" s="61">
        <v>3.59</v>
      </c>
    </row>
    <row r="1556" spans="2:5">
      <c r="B1556" s="78" t="s">
        <v>2131</v>
      </c>
      <c r="C1556" s="60" t="s">
        <v>2572</v>
      </c>
      <c r="D1556" s="61">
        <v>3.1</v>
      </c>
      <c r="E1556" s="61">
        <v>3.59</v>
      </c>
    </row>
    <row r="1557" spans="2:5">
      <c r="B1557" s="78" t="s">
        <v>2133</v>
      </c>
      <c r="C1557" s="60" t="s">
        <v>2573</v>
      </c>
      <c r="D1557" s="61">
        <v>3.1</v>
      </c>
      <c r="E1557" s="61">
        <v>3.59</v>
      </c>
    </row>
    <row r="1558" spans="2:5">
      <c r="B1558" s="78" t="s">
        <v>2135</v>
      </c>
      <c r="C1558" s="60" t="s">
        <v>2574</v>
      </c>
      <c r="D1558" s="61">
        <v>3.1</v>
      </c>
      <c r="E1558" s="61">
        <v>3.59</v>
      </c>
    </row>
    <row r="1559" spans="2:5">
      <c r="B1559" s="78" t="s">
        <v>2137</v>
      </c>
      <c r="C1559" s="60" t="s">
        <v>2575</v>
      </c>
      <c r="D1559" s="61">
        <v>3.1</v>
      </c>
      <c r="E1559" s="61">
        <v>3.59</v>
      </c>
    </row>
    <row r="1560" spans="2:5">
      <c r="B1560" s="78" t="s">
        <v>2139</v>
      </c>
      <c r="C1560" s="60" t="s">
        <v>2576</v>
      </c>
      <c r="D1560" s="61">
        <v>3.1</v>
      </c>
      <c r="E1560" s="61">
        <v>3.59</v>
      </c>
    </row>
    <row r="1561" spans="2:5">
      <c r="B1561" s="78" t="s">
        <v>2141</v>
      </c>
      <c r="C1561" s="60" t="s">
        <v>2577</v>
      </c>
      <c r="D1561" s="61">
        <v>3.1</v>
      </c>
      <c r="E1561" s="61">
        <v>3.59</v>
      </c>
    </row>
    <row r="1562" spans="2:5">
      <c r="B1562" s="78" t="s">
        <v>2143</v>
      </c>
      <c r="C1562" s="60" t="s">
        <v>2578</v>
      </c>
      <c r="D1562" s="61">
        <v>3.1</v>
      </c>
      <c r="E1562" s="61">
        <v>3.59</v>
      </c>
    </row>
    <row r="1563" spans="2:5">
      <c r="B1563" s="78" t="s">
        <v>2145</v>
      </c>
      <c r="C1563" s="60" t="s">
        <v>2579</v>
      </c>
      <c r="D1563" s="61">
        <v>3.1</v>
      </c>
      <c r="E1563" s="61">
        <v>3.59</v>
      </c>
    </row>
    <row r="1564" spans="2:5">
      <c r="B1564" s="78" t="s">
        <v>2147</v>
      </c>
      <c r="C1564" s="60" t="s">
        <v>2580</v>
      </c>
      <c r="D1564" s="61">
        <v>3.1</v>
      </c>
      <c r="E1564" s="61">
        <v>3.59</v>
      </c>
    </row>
    <row r="1565" spans="2:5">
      <c r="B1565" s="78" t="s">
        <v>2243</v>
      </c>
      <c r="C1565" s="60" t="s">
        <v>2939</v>
      </c>
      <c r="D1565" s="61">
        <v>3.1</v>
      </c>
      <c r="E1565" s="61">
        <v>3.59</v>
      </c>
    </row>
    <row r="1566" spans="2:5">
      <c r="B1566" s="78" t="s">
        <v>2153</v>
      </c>
      <c r="C1566" s="60" t="s">
        <v>2581</v>
      </c>
      <c r="D1566" s="61">
        <v>3.1</v>
      </c>
      <c r="E1566" s="61">
        <v>3.59</v>
      </c>
    </row>
    <row r="1567" spans="2:5">
      <c r="B1567" s="78" t="s">
        <v>2940</v>
      </c>
      <c r="C1567" s="60" t="s">
        <v>2941</v>
      </c>
      <c r="D1567" s="61">
        <v>3.1</v>
      </c>
      <c r="E1567" s="61">
        <v>3.59</v>
      </c>
    </row>
    <row r="1568" spans="2:5">
      <c r="B1568" s="78" t="s">
        <v>2942</v>
      </c>
      <c r="C1568" s="60" t="s">
        <v>2943</v>
      </c>
      <c r="D1568" s="61">
        <v>3.1</v>
      </c>
      <c r="E1568" s="61">
        <v>3.59</v>
      </c>
    </row>
    <row r="1569" spans="2:5">
      <c r="B1569" s="78" t="s">
        <v>2245</v>
      </c>
      <c r="C1569" s="60" t="s">
        <v>2582</v>
      </c>
      <c r="D1569" s="61">
        <v>3.1</v>
      </c>
      <c r="E1569" s="61">
        <v>3.59</v>
      </c>
    </row>
    <row r="1570" spans="2:5">
      <c r="B1570" s="78" t="s">
        <v>2237</v>
      </c>
      <c r="C1570" s="60" t="s">
        <v>2944</v>
      </c>
      <c r="D1570" s="61">
        <v>3.1</v>
      </c>
      <c r="E1570" s="61">
        <v>3.59</v>
      </c>
    </row>
    <row r="1571" spans="2:5">
      <c r="B1571" s="78" t="s">
        <v>3002</v>
      </c>
      <c r="C1571" s="60" t="s">
        <v>3003</v>
      </c>
      <c r="D1571" s="61">
        <v>0</v>
      </c>
      <c r="E1571" s="61">
        <v>0</v>
      </c>
    </row>
    <row r="1572" spans="2:5">
      <c r="B1572" s="78" t="s">
        <v>2247</v>
      </c>
      <c r="C1572" s="60" t="s">
        <v>2583</v>
      </c>
      <c r="D1572" s="61">
        <v>3.1</v>
      </c>
      <c r="E1572" s="61">
        <v>3.59</v>
      </c>
    </row>
    <row r="1573" spans="2:5">
      <c r="B1573" s="78" t="s">
        <v>2149</v>
      </c>
      <c r="C1573" s="60" t="s">
        <v>2584</v>
      </c>
      <c r="D1573" s="61">
        <v>3.1</v>
      </c>
      <c r="E1573" s="61">
        <v>3.59</v>
      </c>
    </row>
    <row r="1574" spans="2:5">
      <c r="B1574" s="78" t="s">
        <v>2151</v>
      </c>
      <c r="C1574" s="60" t="s">
        <v>2585</v>
      </c>
      <c r="D1574" s="61">
        <v>3.1</v>
      </c>
      <c r="E1574" s="61">
        <v>3.59</v>
      </c>
    </row>
    <row r="1575" spans="2:5">
      <c r="B1575" s="78" t="s">
        <v>2249</v>
      </c>
      <c r="C1575" s="60" t="s">
        <v>2945</v>
      </c>
      <c r="D1575" s="61">
        <v>3.1</v>
      </c>
      <c r="E1575" s="61">
        <v>3.59</v>
      </c>
    </row>
    <row r="1576" spans="2:5">
      <c r="B1576" s="78" t="s">
        <v>2911</v>
      </c>
      <c r="C1576" s="60" t="s">
        <v>2946</v>
      </c>
      <c r="D1576" s="61">
        <v>3.1</v>
      </c>
      <c r="E1576" s="61">
        <v>3.59</v>
      </c>
    </row>
    <row r="1577" spans="2:5">
      <c r="B1577" s="78" t="s">
        <v>2785</v>
      </c>
      <c r="C1577" s="60" t="s">
        <v>2785</v>
      </c>
      <c r="D1577" s="61">
        <v>3.1</v>
      </c>
      <c r="E1577" s="61">
        <v>3.59</v>
      </c>
    </row>
    <row r="1578" spans="2:5">
      <c r="B1578" s="78" t="s">
        <v>2787</v>
      </c>
      <c r="C1578" s="60" t="s">
        <v>2947</v>
      </c>
      <c r="D1578" s="61">
        <v>3.1</v>
      </c>
      <c r="E1578" s="61">
        <v>3.59</v>
      </c>
    </row>
    <row r="1579" spans="2:5">
      <c r="B1579" s="78" t="s">
        <v>2239</v>
      </c>
      <c r="C1579" s="60" t="s">
        <v>2948</v>
      </c>
      <c r="D1579" s="61">
        <v>3.1</v>
      </c>
      <c r="E1579" s="61">
        <v>3.59</v>
      </c>
    </row>
    <row r="1580" spans="2:5">
      <c r="B1580" s="78" t="s">
        <v>2251</v>
      </c>
      <c r="C1580" s="60" t="s">
        <v>2949</v>
      </c>
      <c r="D1580" s="61">
        <v>3.1</v>
      </c>
      <c r="E1580" s="61">
        <v>3.59</v>
      </c>
    </row>
    <row r="1581" spans="2:5">
      <c r="B1581" s="78" t="s">
        <v>2253</v>
      </c>
      <c r="C1581" s="60" t="s">
        <v>2950</v>
      </c>
      <c r="D1581" s="61">
        <v>3.1</v>
      </c>
      <c r="E1581" s="61">
        <v>3.59</v>
      </c>
    </row>
    <row r="1582" spans="2:5">
      <c r="B1582" s="78" t="s">
        <v>2241</v>
      </c>
      <c r="C1582" s="60" t="s">
        <v>2951</v>
      </c>
      <c r="D1582" s="61">
        <v>3.1</v>
      </c>
      <c r="E1582" s="61">
        <v>3.59</v>
      </c>
    </row>
    <row r="1583" spans="2:5">
      <c r="B1583" s="78" t="s">
        <v>2775</v>
      </c>
      <c r="C1583" s="60" t="s">
        <v>2775</v>
      </c>
      <c r="D1583" s="61">
        <v>4.5999999999999996</v>
      </c>
      <c r="E1583" s="61">
        <v>5.33</v>
      </c>
    </row>
    <row r="1584" spans="2:5">
      <c r="B1584" s="78" t="s">
        <v>2773</v>
      </c>
      <c r="C1584" s="60" t="s">
        <v>2935</v>
      </c>
      <c r="D1584" s="61">
        <v>4.5999999999999996</v>
      </c>
      <c r="E1584" s="61">
        <v>5.33</v>
      </c>
    </row>
    <row r="1585" spans="2:5">
      <c r="B1585" s="78" t="s">
        <v>2771</v>
      </c>
      <c r="C1585" s="60" t="s">
        <v>2936</v>
      </c>
      <c r="D1585" s="61">
        <v>4.5999999999999996</v>
      </c>
      <c r="E1585" s="61">
        <v>5.33</v>
      </c>
    </row>
    <row r="1586" spans="2:5">
      <c r="B1586" s="78" t="s">
        <v>2886</v>
      </c>
      <c r="C1586" s="60" t="s">
        <v>2937</v>
      </c>
      <c r="D1586" s="61">
        <v>4.5999999999999996</v>
      </c>
      <c r="E1586" s="61">
        <v>5.33</v>
      </c>
    </row>
    <row r="1587" spans="2:5">
      <c r="B1587" s="78" t="s">
        <v>2235</v>
      </c>
      <c r="C1587" s="60" t="s">
        <v>2938</v>
      </c>
      <c r="D1587" s="61">
        <v>4.5999999999999996</v>
      </c>
      <c r="E1587" s="61">
        <v>5.33</v>
      </c>
    </row>
    <row r="1588" spans="2:5">
      <c r="B1588" s="78" t="s">
        <v>2105</v>
      </c>
      <c r="C1588" s="60" t="s">
        <v>2558</v>
      </c>
      <c r="D1588" s="61">
        <v>4.5999999999999996</v>
      </c>
      <c r="E1588" s="61">
        <v>5.33</v>
      </c>
    </row>
    <row r="1589" spans="2:5">
      <c r="B1589" s="78" t="s">
        <v>2107</v>
      </c>
      <c r="C1589" s="60" t="s">
        <v>2559</v>
      </c>
      <c r="D1589" s="61">
        <v>4.5999999999999996</v>
      </c>
      <c r="E1589" s="61">
        <v>5.33</v>
      </c>
    </row>
    <row r="1590" spans="2:5">
      <c r="B1590" s="78" t="s">
        <v>2109</v>
      </c>
      <c r="C1590" s="60" t="s">
        <v>2560</v>
      </c>
      <c r="D1590" s="61">
        <v>4.5999999999999996</v>
      </c>
      <c r="E1590" s="61">
        <v>5.33</v>
      </c>
    </row>
    <row r="1591" spans="2:5">
      <c r="B1591" s="78" t="s">
        <v>2101</v>
      </c>
      <c r="C1591" s="60" t="s">
        <v>2561</v>
      </c>
      <c r="D1591" s="61">
        <v>4.5999999999999996</v>
      </c>
      <c r="E1591" s="61">
        <v>5.33</v>
      </c>
    </row>
    <row r="1592" spans="2:5">
      <c r="B1592" s="78" t="s">
        <v>2113</v>
      </c>
      <c r="C1592" s="60" t="s">
        <v>2562</v>
      </c>
      <c r="D1592" s="61">
        <v>4.5999999999999996</v>
      </c>
      <c r="E1592" s="61">
        <v>5.33</v>
      </c>
    </row>
    <row r="1593" spans="2:5">
      <c r="B1593" s="78" t="s">
        <v>2115</v>
      </c>
      <c r="C1593" s="60" t="s">
        <v>2563</v>
      </c>
      <c r="D1593" s="61">
        <v>4.5999999999999996</v>
      </c>
      <c r="E1593" s="61">
        <v>5.33</v>
      </c>
    </row>
    <row r="1594" spans="2:5">
      <c r="B1594" s="78" t="s">
        <v>2117</v>
      </c>
      <c r="C1594" s="60" t="s">
        <v>2564</v>
      </c>
      <c r="D1594" s="61">
        <v>4.5999999999999996</v>
      </c>
      <c r="E1594" s="61">
        <v>5.33</v>
      </c>
    </row>
    <row r="1595" spans="2:5">
      <c r="B1595" s="78" t="s">
        <v>2119</v>
      </c>
      <c r="C1595" s="60" t="s">
        <v>2565</v>
      </c>
      <c r="D1595" s="61">
        <v>4.5999999999999996</v>
      </c>
      <c r="E1595" s="61">
        <v>5.33</v>
      </c>
    </row>
    <row r="1596" spans="2:5">
      <c r="B1596" s="78" t="s">
        <v>2121</v>
      </c>
      <c r="C1596" s="60" t="s">
        <v>2566</v>
      </c>
      <c r="D1596" s="61">
        <v>4.5999999999999996</v>
      </c>
      <c r="E1596" s="61">
        <v>5.33</v>
      </c>
    </row>
    <row r="1597" spans="2:5">
      <c r="B1597" s="78" t="s">
        <v>2125</v>
      </c>
      <c r="C1597" s="60" t="s">
        <v>2567</v>
      </c>
      <c r="D1597" s="61">
        <v>4.5999999999999996</v>
      </c>
      <c r="E1597" s="61">
        <v>5.33</v>
      </c>
    </row>
    <row r="1598" spans="2:5">
      <c r="B1598" s="78" t="s">
        <v>2123</v>
      </c>
      <c r="C1598" s="60" t="s">
        <v>2568</v>
      </c>
      <c r="D1598" s="61">
        <v>4.5999999999999996</v>
      </c>
      <c r="E1598" s="61">
        <v>5.33</v>
      </c>
    </row>
    <row r="1599" spans="2:5">
      <c r="B1599" s="78" t="s">
        <v>2127</v>
      </c>
      <c r="C1599" s="60" t="s">
        <v>2569</v>
      </c>
      <c r="D1599" s="61">
        <v>4.5999999999999996</v>
      </c>
      <c r="E1599" s="61">
        <v>5.33</v>
      </c>
    </row>
    <row r="1600" spans="2:5">
      <c r="B1600" s="78" t="s">
        <v>2129</v>
      </c>
      <c r="C1600" s="60" t="s">
        <v>2570</v>
      </c>
      <c r="D1600" s="61">
        <v>4.5999999999999996</v>
      </c>
      <c r="E1600" s="61">
        <v>5.33</v>
      </c>
    </row>
    <row r="1601" spans="2:5">
      <c r="B1601" s="78" t="s">
        <v>2103</v>
      </c>
      <c r="C1601" s="60" t="s">
        <v>2571</v>
      </c>
      <c r="D1601" s="61">
        <v>4.5999999999999996</v>
      </c>
      <c r="E1601" s="61">
        <v>5.33</v>
      </c>
    </row>
    <row r="1602" spans="2:5">
      <c r="B1602" s="78" t="s">
        <v>2131</v>
      </c>
      <c r="C1602" s="60" t="s">
        <v>2572</v>
      </c>
      <c r="D1602" s="61">
        <v>4.5999999999999996</v>
      </c>
      <c r="E1602" s="61">
        <v>5.33</v>
      </c>
    </row>
    <row r="1603" spans="2:5">
      <c r="B1603" s="78" t="s">
        <v>2133</v>
      </c>
      <c r="C1603" s="60" t="s">
        <v>2573</v>
      </c>
      <c r="D1603" s="61">
        <v>4.5999999999999996</v>
      </c>
      <c r="E1603" s="61">
        <v>5.33</v>
      </c>
    </row>
    <row r="1604" spans="2:5">
      <c r="B1604" s="78" t="s">
        <v>2135</v>
      </c>
      <c r="C1604" s="60" t="s">
        <v>2574</v>
      </c>
      <c r="D1604" s="61">
        <v>4.5999999999999996</v>
      </c>
      <c r="E1604" s="61">
        <v>5.33</v>
      </c>
    </row>
    <row r="1605" spans="2:5">
      <c r="B1605" s="78" t="s">
        <v>2137</v>
      </c>
      <c r="C1605" s="60" t="s">
        <v>2575</v>
      </c>
      <c r="D1605" s="61">
        <v>4.5999999999999996</v>
      </c>
      <c r="E1605" s="61">
        <v>5.33</v>
      </c>
    </row>
    <row r="1606" spans="2:5">
      <c r="B1606" s="78" t="s">
        <v>2139</v>
      </c>
      <c r="C1606" s="60" t="s">
        <v>2576</v>
      </c>
      <c r="D1606" s="61">
        <v>4.5999999999999996</v>
      </c>
      <c r="E1606" s="61">
        <v>5.33</v>
      </c>
    </row>
    <row r="1607" spans="2:5">
      <c r="B1607" s="78" t="s">
        <v>2141</v>
      </c>
      <c r="C1607" s="60" t="s">
        <v>2577</v>
      </c>
      <c r="D1607" s="61">
        <v>4.5999999999999996</v>
      </c>
      <c r="E1607" s="61">
        <v>5.33</v>
      </c>
    </row>
    <row r="1608" spans="2:5">
      <c r="B1608" s="78" t="s">
        <v>2143</v>
      </c>
      <c r="C1608" s="60" t="s">
        <v>2578</v>
      </c>
      <c r="D1608" s="61">
        <v>4.5999999999999996</v>
      </c>
      <c r="E1608" s="61">
        <v>5.33</v>
      </c>
    </row>
    <row r="1609" spans="2:5">
      <c r="B1609" s="78" t="s">
        <v>2145</v>
      </c>
      <c r="C1609" s="60" t="s">
        <v>2579</v>
      </c>
      <c r="D1609" s="61">
        <v>4.5999999999999996</v>
      </c>
      <c r="E1609" s="61">
        <v>5.33</v>
      </c>
    </row>
    <row r="1610" spans="2:5">
      <c r="B1610" s="78" t="s">
        <v>2147</v>
      </c>
      <c r="C1610" s="60" t="s">
        <v>2580</v>
      </c>
      <c r="D1610" s="61">
        <v>4.5999999999999996</v>
      </c>
      <c r="E1610" s="61">
        <v>5.33</v>
      </c>
    </row>
    <row r="1611" spans="2:5">
      <c r="B1611" s="78" t="s">
        <v>2243</v>
      </c>
      <c r="C1611" s="60" t="s">
        <v>2939</v>
      </c>
      <c r="D1611" s="61">
        <v>4.5999999999999996</v>
      </c>
      <c r="E1611" s="61">
        <v>5.33</v>
      </c>
    </row>
    <row r="1612" spans="2:5">
      <c r="B1612" s="78" t="s">
        <v>2153</v>
      </c>
      <c r="C1612" s="60" t="s">
        <v>2581</v>
      </c>
      <c r="D1612" s="61">
        <v>4.5999999999999996</v>
      </c>
      <c r="E1612" s="61">
        <v>5.33</v>
      </c>
    </row>
    <row r="1613" spans="2:5">
      <c r="B1613" s="78" t="s">
        <v>2940</v>
      </c>
      <c r="C1613" s="60" t="s">
        <v>2941</v>
      </c>
      <c r="D1613" s="61">
        <v>4.5999999999999996</v>
      </c>
      <c r="E1613" s="61">
        <v>5.33</v>
      </c>
    </row>
    <row r="1614" spans="2:5">
      <c r="B1614" s="78" t="s">
        <v>2942</v>
      </c>
      <c r="C1614" s="60" t="s">
        <v>2943</v>
      </c>
      <c r="D1614" s="61">
        <v>4.5999999999999996</v>
      </c>
      <c r="E1614" s="61">
        <v>5.33</v>
      </c>
    </row>
    <row r="1615" spans="2:5">
      <c r="B1615" s="78" t="s">
        <v>2245</v>
      </c>
      <c r="C1615" s="60" t="s">
        <v>2582</v>
      </c>
      <c r="D1615" s="61">
        <v>4.5999999999999996</v>
      </c>
      <c r="E1615" s="61">
        <v>5.33</v>
      </c>
    </row>
    <row r="1616" spans="2:5">
      <c r="B1616" s="78" t="s">
        <v>2237</v>
      </c>
      <c r="C1616" s="60" t="s">
        <v>2944</v>
      </c>
      <c r="D1616" s="61">
        <v>4.5999999999999996</v>
      </c>
      <c r="E1616" s="61">
        <v>5.33</v>
      </c>
    </row>
    <row r="1617" spans="2:5">
      <c r="B1617" s="78" t="s">
        <v>3002</v>
      </c>
      <c r="C1617" s="60" t="s">
        <v>3003</v>
      </c>
      <c r="D1617" s="61">
        <v>4.5999999999999996</v>
      </c>
      <c r="E1617" s="61">
        <v>5.33</v>
      </c>
    </row>
    <row r="1618" spans="2:5">
      <c r="B1618" s="78" t="s">
        <v>2247</v>
      </c>
      <c r="C1618" s="60" t="s">
        <v>2583</v>
      </c>
      <c r="D1618" s="61">
        <v>4.5999999999999996</v>
      </c>
      <c r="E1618" s="61">
        <v>5.33</v>
      </c>
    </row>
    <row r="1619" spans="2:5">
      <c r="B1619" s="78" t="s">
        <v>2149</v>
      </c>
      <c r="C1619" s="60" t="s">
        <v>2584</v>
      </c>
      <c r="D1619" s="61">
        <v>4.5999999999999996</v>
      </c>
      <c r="E1619" s="61">
        <v>5.33</v>
      </c>
    </row>
    <row r="1620" spans="2:5">
      <c r="B1620" s="78" t="s">
        <v>2151</v>
      </c>
      <c r="C1620" s="60" t="s">
        <v>2585</v>
      </c>
      <c r="D1620" s="61">
        <v>4.5999999999999996</v>
      </c>
      <c r="E1620" s="61">
        <v>5.33</v>
      </c>
    </row>
    <row r="1621" spans="2:5">
      <c r="B1621" s="78" t="s">
        <v>2249</v>
      </c>
      <c r="C1621" s="60" t="s">
        <v>2945</v>
      </c>
      <c r="D1621" s="61">
        <v>4.5999999999999996</v>
      </c>
      <c r="E1621" s="61">
        <v>5.33</v>
      </c>
    </row>
    <row r="1622" spans="2:5">
      <c r="B1622" s="78" t="s">
        <v>2911</v>
      </c>
      <c r="C1622" s="60" t="s">
        <v>2946</v>
      </c>
      <c r="D1622" s="61">
        <v>4.5999999999999996</v>
      </c>
      <c r="E1622" s="61">
        <v>5.33</v>
      </c>
    </row>
    <row r="1623" spans="2:5">
      <c r="B1623" s="78" t="s">
        <v>2785</v>
      </c>
      <c r="C1623" s="60" t="s">
        <v>2785</v>
      </c>
      <c r="D1623" s="61">
        <v>4.5999999999999996</v>
      </c>
      <c r="E1623" s="61">
        <v>5.33</v>
      </c>
    </row>
    <row r="1624" spans="2:5">
      <c r="B1624" s="78" t="s">
        <v>2787</v>
      </c>
      <c r="C1624" s="60" t="s">
        <v>2947</v>
      </c>
      <c r="D1624" s="61">
        <v>4.5999999999999996</v>
      </c>
      <c r="E1624" s="61">
        <v>5.33</v>
      </c>
    </row>
    <row r="1625" spans="2:5">
      <c r="B1625" s="78" t="s">
        <v>2239</v>
      </c>
      <c r="C1625" s="60" t="s">
        <v>2948</v>
      </c>
      <c r="D1625" s="61">
        <v>4.5999999999999996</v>
      </c>
      <c r="E1625" s="61">
        <v>5.33</v>
      </c>
    </row>
    <row r="1626" spans="2:5">
      <c r="B1626" s="78" t="s">
        <v>2251</v>
      </c>
      <c r="C1626" s="60" t="s">
        <v>2949</v>
      </c>
      <c r="D1626" s="61">
        <v>4.5999999999999996</v>
      </c>
      <c r="E1626" s="61">
        <v>5.33</v>
      </c>
    </row>
    <row r="1627" spans="2:5">
      <c r="B1627" s="78" t="s">
        <v>2253</v>
      </c>
      <c r="C1627" s="60" t="s">
        <v>2950</v>
      </c>
      <c r="D1627" s="61">
        <v>4.5999999999999996</v>
      </c>
      <c r="E1627" s="61">
        <v>5.33</v>
      </c>
    </row>
    <row r="1628" spans="2:5">
      <c r="B1628" s="78" t="s">
        <v>2241</v>
      </c>
      <c r="C1628" s="60" t="s">
        <v>2951</v>
      </c>
      <c r="D1628" s="61">
        <v>4.5999999999999996</v>
      </c>
      <c r="E1628" s="61">
        <v>5.33</v>
      </c>
    </row>
    <row r="1629" spans="2:5">
      <c r="B1629" s="78" t="s">
        <v>2775</v>
      </c>
      <c r="C1629" s="60" t="s">
        <v>2775</v>
      </c>
      <c r="D1629" s="61">
        <v>3.6</v>
      </c>
      <c r="E1629" s="61">
        <v>4.17</v>
      </c>
    </row>
    <row r="1630" spans="2:5">
      <c r="B1630" s="78" t="s">
        <v>2773</v>
      </c>
      <c r="C1630" s="60" t="s">
        <v>2935</v>
      </c>
      <c r="D1630" s="61">
        <v>3.6</v>
      </c>
      <c r="E1630" s="61">
        <v>4.17</v>
      </c>
    </row>
    <row r="1631" spans="2:5">
      <c r="B1631" s="78" t="s">
        <v>2771</v>
      </c>
      <c r="C1631" s="60" t="s">
        <v>2936</v>
      </c>
      <c r="D1631" s="61">
        <v>3.6</v>
      </c>
      <c r="E1631" s="61">
        <v>4.17</v>
      </c>
    </row>
    <row r="1632" spans="2:5">
      <c r="B1632" s="78" t="s">
        <v>2886</v>
      </c>
      <c r="C1632" s="60" t="s">
        <v>2937</v>
      </c>
      <c r="D1632" s="61">
        <v>3.6</v>
      </c>
      <c r="E1632" s="61">
        <v>4.17</v>
      </c>
    </row>
    <row r="1633" spans="2:5">
      <c r="B1633" s="78" t="s">
        <v>2235</v>
      </c>
      <c r="C1633" s="60" t="s">
        <v>2938</v>
      </c>
      <c r="D1633" s="61">
        <v>3.6</v>
      </c>
      <c r="E1633" s="61">
        <v>4.17</v>
      </c>
    </row>
    <row r="1634" spans="2:5">
      <c r="B1634" s="78" t="s">
        <v>2105</v>
      </c>
      <c r="C1634" s="60" t="s">
        <v>2558</v>
      </c>
      <c r="D1634" s="61">
        <v>0</v>
      </c>
      <c r="E1634" s="61">
        <v>0</v>
      </c>
    </row>
    <row r="1635" spans="2:5">
      <c r="B1635" s="78" t="s">
        <v>2107</v>
      </c>
      <c r="C1635" s="60" t="s">
        <v>2559</v>
      </c>
      <c r="D1635" s="61">
        <v>3.6</v>
      </c>
      <c r="E1635" s="61">
        <v>4.17</v>
      </c>
    </row>
    <row r="1636" spans="2:5">
      <c r="B1636" s="78" t="s">
        <v>2109</v>
      </c>
      <c r="C1636" s="60" t="s">
        <v>2560</v>
      </c>
      <c r="D1636" s="61">
        <v>3.6</v>
      </c>
      <c r="E1636" s="61">
        <v>4.17</v>
      </c>
    </row>
    <row r="1637" spans="2:5">
      <c r="B1637" s="78" t="s">
        <v>2101</v>
      </c>
      <c r="C1637" s="60" t="s">
        <v>2561</v>
      </c>
      <c r="D1637" s="61">
        <v>3.6</v>
      </c>
      <c r="E1637" s="61">
        <v>4.17</v>
      </c>
    </row>
    <row r="1638" spans="2:5">
      <c r="B1638" s="78" t="s">
        <v>2113</v>
      </c>
      <c r="C1638" s="60" t="s">
        <v>2562</v>
      </c>
      <c r="D1638" s="61">
        <v>3.6</v>
      </c>
      <c r="E1638" s="61">
        <v>4.17</v>
      </c>
    </row>
    <row r="1639" spans="2:5">
      <c r="B1639" s="78" t="s">
        <v>2115</v>
      </c>
      <c r="C1639" s="60" t="s">
        <v>2563</v>
      </c>
      <c r="D1639" s="61">
        <v>3.6</v>
      </c>
      <c r="E1639" s="61">
        <v>4.17</v>
      </c>
    </row>
    <row r="1640" spans="2:5">
      <c r="B1640" s="78" t="s">
        <v>2117</v>
      </c>
      <c r="C1640" s="60" t="s">
        <v>2564</v>
      </c>
      <c r="D1640" s="61">
        <v>3.6</v>
      </c>
      <c r="E1640" s="61">
        <v>4.17</v>
      </c>
    </row>
    <row r="1641" spans="2:5">
      <c r="B1641" s="78" t="s">
        <v>2119</v>
      </c>
      <c r="C1641" s="60" t="s">
        <v>2565</v>
      </c>
      <c r="D1641" s="61">
        <v>3.6</v>
      </c>
      <c r="E1641" s="61">
        <v>4.17</v>
      </c>
    </row>
    <row r="1642" spans="2:5">
      <c r="B1642" s="78" t="s">
        <v>2121</v>
      </c>
      <c r="C1642" s="60" t="s">
        <v>2566</v>
      </c>
      <c r="D1642" s="61">
        <v>3.6</v>
      </c>
      <c r="E1642" s="61">
        <v>4.17</v>
      </c>
    </row>
    <row r="1643" spans="2:5">
      <c r="B1643" s="78" t="s">
        <v>2125</v>
      </c>
      <c r="C1643" s="60" t="s">
        <v>2567</v>
      </c>
      <c r="D1643" s="61">
        <v>3.6</v>
      </c>
      <c r="E1643" s="61">
        <v>4.17</v>
      </c>
    </row>
    <row r="1644" spans="2:5">
      <c r="B1644" s="78" t="s">
        <v>2123</v>
      </c>
      <c r="C1644" s="60" t="s">
        <v>2568</v>
      </c>
      <c r="D1644" s="61">
        <v>3.6</v>
      </c>
      <c r="E1644" s="61">
        <v>4.17</v>
      </c>
    </row>
    <row r="1645" spans="2:5">
      <c r="B1645" s="78" t="s">
        <v>2127</v>
      </c>
      <c r="C1645" s="60" t="s">
        <v>2569</v>
      </c>
      <c r="D1645" s="61">
        <v>3.6</v>
      </c>
      <c r="E1645" s="61">
        <v>4.17</v>
      </c>
    </row>
    <row r="1646" spans="2:5">
      <c r="B1646" s="78" t="s">
        <v>2129</v>
      </c>
      <c r="C1646" s="60" t="s">
        <v>2570</v>
      </c>
      <c r="D1646" s="61">
        <v>3.6</v>
      </c>
      <c r="E1646" s="61">
        <v>4.17</v>
      </c>
    </row>
    <row r="1647" spans="2:5">
      <c r="B1647" s="78" t="s">
        <v>2103</v>
      </c>
      <c r="C1647" s="60" t="s">
        <v>2571</v>
      </c>
      <c r="D1647" s="61">
        <v>3.6</v>
      </c>
      <c r="E1647" s="61">
        <v>4.17</v>
      </c>
    </row>
    <row r="1648" spans="2:5">
      <c r="B1648" s="78" t="s">
        <v>2131</v>
      </c>
      <c r="C1648" s="60" t="s">
        <v>2572</v>
      </c>
      <c r="D1648" s="61">
        <v>3.6</v>
      </c>
      <c r="E1648" s="61">
        <v>4.17</v>
      </c>
    </row>
    <row r="1649" spans="2:5">
      <c r="B1649" s="78" t="s">
        <v>2133</v>
      </c>
      <c r="C1649" s="60" t="s">
        <v>2573</v>
      </c>
      <c r="D1649" s="61">
        <v>3.6</v>
      </c>
      <c r="E1649" s="61">
        <v>4.17</v>
      </c>
    </row>
    <row r="1650" spans="2:5">
      <c r="B1650" s="78" t="s">
        <v>2135</v>
      </c>
      <c r="C1650" s="60" t="s">
        <v>2574</v>
      </c>
      <c r="D1650" s="61">
        <v>3.6</v>
      </c>
      <c r="E1650" s="61">
        <v>4.17</v>
      </c>
    </row>
    <row r="1651" spans="2:5">
      <c r="B1651" s="78" t="s">
        <v>2137</v>
      </c>
      <c r="C1651" s="60" t="s">
        <v>2575</v>
      </c>
      <c r="D1651" s="61">
        <v>3.6</v>
      </c>
      <c r="E1651" s="61">
        <v>4.17</v>
      </c>
    </row>
    <row r="1652" spans="2:5">
      <c r="B1652" s="78" t="s">
        <v>2139</v>
      </c>
      <c r="C1652" s="60" t="s">
        <v>2576</v>
      </c>
      <c r="D1652" s="61">
        <v>3.6</v>
      </c>
      <c r="E1652" s="61">
        <v>4.17</v>
      </c>
    </row>
    <row r="1653" spans="2:5">
      <c r="B1653" s="78" t="s">
        <v>2141</v>
      </c>
      <c r="C1653" s="60" t="s">
        <v>2577</v>
      </c>
      <c r="D1653" s="61">
        <v>3.6</v>
      </c>
      <c r="E1653" s="61">
        <v>4.17</v>
      </c>
    </row>
    <row r="1654" spans="2:5">
      <c r="B1654" s="78" t="s">
        <v>2143</v>
      </c>
      <c r="C1654" s="60" t="s">
        <v>2578</v>
      </c>
      <c r="D1654" s="61">
        <v>3.6</v>
      </c>
      <c r="E1654" s="61">
        <v>4.17</v>
      </c>
    </row>
    <row r="1655" spans="2:5">
      <c r="B1655" s="78" t="s">
        <v>2145</v>
      </c>
      <c r="C1655" s="60" t="s">
        <v>2579</v>
      </c>
      <c r="D1655" s="61">
        <v>3.6</v>
      </c>
      <c r="E1655" s="61">
        <v>4.17</v>
      </c>
    </row>
    <row r="1656" spans="2:5">
      <c r="B1656" s="78" t="s">
        <v>2147</v>
      </c>
      <c r="C1656" s="60" t="s">
        <v>2580</v>
      </c>
      <c r="D1656" s="61">
        <v>3.6</v>
      </c>
      <c r="E1656" s="61">
        <v>4.17</v>
      </c>
    </row>
    <row r="1657" spans="2:5">
      <c r="B1657" s="78" t="s">
        <v>2243</v>
      </c>
      <c r="C1657" s="60" t="s">
        <v>2939</v>
      </c>
      <c r="D1657" s="61">
        <v>3.6</v>
      </c>
      <c r="E1657" s="61">
        <v>4.17</v>
      </c>
    </row>
    <row r="1658" spans="2:5">
      <c r="B1658" s="78" t="s">
        <v>2153</v>
      </c>
      <c r="C1658" s="60" t="s">
        <v>2581</v>
      </c>
      <c r="D1658" s="61">
        <v>3.6</v>
      </c>
      <c r="E1658" s="61">
        <v>4.17</v>
      </c>
    </row>
    <row r="1659" spans="2:5">
      <c r="B1659" s="78" t="s">
        <v>2940</v>
      </c>
      <c r="C1659" s="60" t="s">
        <v>2941</v>
      </c>
      <c r="D1659" s="61">
        <v>3.6</v>
      </c>
      <c r="E1659" s="61">
        <v>4.17</v>
      </c>
    </row>
    <row r="1660" spans="2:5">
      <c r="B1660" s="78" t="s">
        <v>2942</v>
      </c>
      <c r="C1660" s="60" t="s">
        <v>2943</v>
      </c>
      <c r="D1660" s="61">
        <v>3.6</v>
      </c>
      <c r="E1660" s="61">
        <v>4.17</v>
      </c>
    </row>
    <row r="1661" spans="2:5">
      <c r="B1661" s="78" t="s">
        <v>2245</v>
      </c>
      <c r="C1661" s="60" t="s">
        <v>2582</v>
      </c>
      <c r="D1661" s="61">
        <v>3.6</v>
      </c>
      <c r="E1661" s="61">
        <v>4.17</v>
      </c>
    </row>
    <row r="1662" spans="2:5">
      <c r="B1662" s="78" t="s">
        <v>2237</v>
      </c>
      <c r="C1662" s="60" t="s">
        <v>2944</v>
      </c>
      <c r="D1662" s="61">
        <v>3.6</v>
      </c>
      <c r="E1662" s="61">
        <v>4.17</v>
      </c>
    </row>
    <row r="1663" spans="2:5">
      <c r="B1663" s="78" t="s">
        <v>3002</v>
      </c>
      <c r="C1663" s="60" t="s">
        <v>3003</v>
      </c>
      <c r="D1663" s="61">
        <v>3.6</v>
      </c>
      <c r="E1663" s="61">
        <v>4.17</v>
      </c>
    </row>
    <row r="1664" spans="2:5">
      <c r="B1664" s="78" t="s">
        <v>2247</v>
      </c>
      <c r="C1664" s="60" t="s">
        <v>2583</v>
      </c>
      <c r="D1664" s="61">
        <v>3.6</v>
      </c>
      <c r="E1664" s="61">
        <v>4.17</v>
      </c>
    </row>
    <row r="1665" spans="2:5">
      <c r="B1665" s="78" t="s">
        <v>2149</v>
      </c>
      <c r="C1665" s="60" t="s">
        <v>2584</v>
      </c>
      <c r="D1665" s="61">
        <v>3.6</v>
      </c>
      <c r="E1665" s="61">
        <v>4.17</v>
      </c>
    </row>
    <row r="1666" spans="2:5">
      <c r="B1666" s="78" t="s">
        <v>2151</v>
      </c>
      <c r="C1666" s="60" t="s">
        <v>2585</v>
      </c>
      <c r="D1666" s="61">
        <v>3.6</v>
      </c>
      <c r="E1666" s="61">
        <v>4.17</v>
      </c>
    </row>
    <row r="1667" spans="2:5">
      <c r="B1667" s="78" t="s">
        <v>2249</v>
      </c>
      <c r="C1667" s="60" t="s">
        <v>2945</v>
      </c>
      <c r="D1667" s="61">
        <v>3.6</v>
      </c>
      <c r="E1667" s="61">
        <v>4.17</v>
      </c>
    </row>
    <row r="1668" spans="2:5">
      <c r="B1668" s="78" t="s">
        <v>2911</v>
      </c>
      <c r="C1668" s="60" t="s">
        <v>2946</v>
      </c>
      <c r="D1668" s="61">
        <v>3.6</v>
      </c>
      <c r="E1668" s="61">
        <v>4.17</v>
      </c>
    </row>
    <row r="1669" spans="2:5">
      <c r="B1669" s="78" t="s">
        <v>2785</v>
      </c>
      <c r="C1669" s="60" t="s">
        <v>2785</v>
      </c>
      <c r="D1669" s="61">
        <v>3.6</v>
      </c>
      <c r="E1669" s="61">
        <v>4.17</v>
      </c>
    </row>
    <row r="1670" spans="2:5">
      <c r="B1670" s="78" t="s">
        <v>2787</v>
      </c>
      <c r="C1670" s="60" t="s">
        <v>2947</v>
      </c>
      <c r="D1670" s="61">
        <v>3.6</v>
      </c>
      <c r="E1670" s="61">
        <v>4.17</v>
      </c>
    </row>
    <row r="1671" spans="2:5">
      <c r="B1671" s="78" t="s">
        <v>2239</v>
      </c>
      <c r="C1671" s="60" t="s">
        <v>2948</v>
      </c>
      <c r="D1671" s="61">
        <v>3.6</v>
      </c>
      <c r="E1671" s="61">
        <v>4.17</v>
      </c>
    </row>
    <row r="1672" spans="2:5">
      <c r="B1672" s="78" t="s">
        <v>2251</v>
      </c>
      <c r="C1672" s="60" t="s">
        <v>2949</v>
      </c>
      <c r="D1672" s="61">
        <v>3.6</v>
      </c>
      <c r="E1672" s="61">
        <v>4.17</v>
      </c>
    </row>
    <row r="1673" spans="2:5">
      <c r="B1673" s="78" t="s">
        <v>2253</v>
      </c>
      <c r="C1673" s="60" t="s">
        <v>2950</v>
      </c>
      <c r="D1673" s="61">
        <v>3.6</v>
      </c>
      <c r="E1673" s="61">
        <v>4.17</v>
      </c>
    </row>
    <row r="1674" spans="2:5">
      <c r="B1674" s="78" t="s">
        <v>2241</v>
      </c>
      <c r="C1674" s="60" t="s">
        <v>2951</v>
      </c>
      <c r="D1674" s="61">
        <v>3.6</v>
      </c>
      <c r="E1674" s="61">
        <v>4.17</v>
      </c>
    </row>
    <row r="1675" spans="2:5">
      <c r="B1675" s="78" t="s">
        <v>2775</v>
      </c>
      <c r="C1675" s="60" t="s">
        <v>2775</v>
      </c>
      <c r="D1675" s="61">
        <v>5.2</v>
      </c>
      <c r="E1675" s="61">
        <v>6.02</v>
      </c>
    </row>
    <row r="1676" spans="2:5">
      <c r="B1676" s="78" t="s">
        <v>2773</v>
      </c>
      <c r="C1676" s="60" t="s">
        <v>2935</v>
      </c>
      <c r="D1676" s="61">
        <v>5.2</v>
      </c>
      <c r="E1676" s="61">
        <v>6.02</v>
      </c>
    </row>
    <row r="1677" spans="2:5">
      <c r="B1677" s="78" t="s">
        <v>2771</v>
      </c>
      <c r="C1677" s="60" t="s">
        <v>2936</v>
      </c>
      <c r="D1677" s="61">
        <v>5.2</v>
      </c>
      <c r="E1677" s="61">
        <v>6.02</v>
      </c>
    </row>
    <row r="1678" spans="2:5">
      <c r="B1678" s="78" t="s">
        <v>2886</v>
      </c>
      <c r="C1678" s="60" t="s">
        <v>2937</v>
      </c>
      <c r="D1678" s="61">
        <v>5.2</v>
      </c>
      <c r="E1678" s="61">
        <v>6.02</v>
      </c>
    </row>
    <row r="1679" spans="2:5">
      <c r="B1679" s="78" t="s">
        <v>2235</v>
      </c>
      <c r="C1679" s="60" t="s">
        <v>2938</v>
      </c>
      <c r="D1679" s="61">
        <v>5.2</v>
      </c>
      <c r="E1679" s="61">
        <v>6.02</v>
      </c>
    </row>
    <row r="1680" spans="2:5">
      <c r="B1680" s="78" t="s">
        <v>2105</v>
      </c>
      <c r="C1680" s="60" t="s">
        <v>2558</v>
      </c>
      <c r="D1680" s="61">
        <v>5.2</v>
      </c>
      <c r="E1680" s="61">
        <v>6.02</v>
      </c>
    </row>
    <row r="1681" spans="2:5">
      <c r="B1681" s="78" t="s">
        <v>2107</v>
      </c>
      <c r="C1681" s="60" t="s">
        <v>2559</v>
      </c>
      <c r="D1681" s="61">
        <v>5.2</v>
      </c>
      <c r="E1681" s="61">
        <v>6.02</v>
      </c>
    </row>
    <row r="1682" spans="2:5">
      <c r="B1682" s="78" t="s">
        <v>2109</v>
      </c>
      <c r="C1682" s="60" t="s">
        <v>2560</v>
      </c>
      <c r="D1682" s="61">
        <v>5.2</v>
      </c>
      <c r="E1682" s="61">
        <v>6.02</v>
      </c>
    </row>
    <row r="1683" spans="2:5">
      <c r="B1683" s="78" t="s">
        <v>2101</v>
      </c>
      <c r="C1683" s="60" t="s">
        <v>2561</v>
      </c>
      <c r="D1683" s="61">
        <v>5.2</v>
      </c>
      <c r="E1683" s="61">
        <v>6.02</v>
      </c>
    </row>
    <row r="1684" spans="2:5">
      <c r="B1684" s="78" t="s">
        <v>2113</v>
      </c>
      <c r="C1684" s="60" t="s">
        <v>2562</v>
      </c>
      <c r="D1684" s="61">
        <v>5.2</v>
      </c>
      <c r="E1684" s="61">
        <v>6.02</v>
      </c>
    </row>
    <row r="1685" spans="2:5">
      <c r="B1685" s="78" t="s">
        <v>2115</v>
      </c>
      <c r="C1685" s="60" t="s">
        <v>2563</v>
      </c>
      <c r="D1685" s="61">
        <v>5.2</v>
      </c>
      <c r="E1685" s="61">
        <v>6.02</v>
      </c>
    </row>
    <row r="1686" spans="2:5">
      <c r="B1686" s="78" t="s">
        <v>2117</v>
      </c>
      <c r="C1686" s="60" t="s">
        <v>2564</v>
      </c>
      <c r="D1686" s="61">
        <v>5.2</v>
      </c>
      <c r="E1686" s="61">
        <v>6.02</v>
      </c>
    </row>
    <row r="1687" spans="2:5">
      <c r="B1687" s="78" t="s">
        <v>2119</v>
      </c>
      <c r="C1687" s="60" t="s">
        <v>2565</v>
      </c>
      <c r="D1687" s="61">
        <v>5.2</v>
      </c>
      <c r="E1687" s="61">
        <v>6.02</v>
      </c>
    </row>
    <row r="1688" spans="2:5">
      <c r="B1688" s="78" t="s">
        <v>2121</v>
      </c>
      <c r="C1688" s="60" t="s">
        <v>2566</v>
      </c>
      <c r="D1688" s="61">
        <v>5.2</v>
      </c>
      <c r="E1688" s="61">
        <v>6.02</v>
      </c>
    </row>
    <row r="1689" spans="2:5">
      <c r="B1689" s="78" t="s">
        <v>2125</v>
      </c>
      <c r="C1689" s="60" t="s">
        <v>2567</v>
      </c>
      <c r="D1689" s="61">
        <v>5.2</v>
      </c>
      <c r="E1689" s="61">
        <v>6.02</v>
      </c>
    </row>
    <row r="1690" spans="2:5">
      <c r="B1690" s="78" t="s">
        <v>2123</v>
      </c>
      <c r="C1690" s="60" t="s">
        <v>2568</v>
      </c>
      <c r="D1690" s="61">
        <v>5.2</v>
      </c>
      <c r="E1690" s="61">
        <v>6.02</v>
      </c>
    </row>
    <row r="1691" spans="2:5">
      <c r="B1691" s="78" t="s">
        <v>2127</v>
      </c>
      <c r="C1691" s="60" t="s">
        <v>2569</v>
      </c>
      <c r="D1691" s="61">
        <v>5.2</v>
      </c>
      <c r="E1691" s="61">
        <v>6.02</v>
      </c>
    </row>
    <row r="1692" spans="2:5">
      <c r="B1692" s="78" t="s">
        <v>2129</v>
      </c>
      <c r="C1692" s="60" t="s">
        <v>2570</v>
      </c>
      <c r="D1692" s="61">
        <v>5.2</v>
      </c>
      <c r="E1692" s="61">
        <v>6.02</v>
      </c>
    </row>
    <row r="1693" spans="2:5">
      <c r="B1693" s="78" t="s">
        <v>2103</v>
      </c>
      <c r="C1693" s="60" t="s">
        <v>2571</v>
      </c>
      <c r="D1693" s="61">
        <v>5.2</v>
      </c>
      <c r="E1693" s="61">
        <v>6.02</v>
      </c>
    </row>
    <row r="1694" spans="2:5">
      <c r="B1694" s="78" t="s">
        <v>2131</v>
      </c>
      <c r="C1694" s="60" t="s">
        <v>2572</v>
      </c>
      <c r="D1694" s="61">
        <v>5.2</v>
      </c>
      <c r="E1694" s="61">
        <v>6.02</v>
      </c>
    </row>
    <row r="1695" spans="2:5">
      <c r="B1695" s="78" t="s">
        <v>2133</v>
      </c>
      <c r="C1695" s="60" t="s">
        <v>2573</v>
      </c>
      <c r="D1695" s="61">
        <v>5.2</v>
      </c>
      <c r="E1695" s="61">
        <v>6.02</v>
      </c>
    </row>
    <row r="1696" spans="2:5">
      <c r="B1696" s="78" t="s">
        <v>2135</v>
      </c>
      <c r="C1696" s="60" t="s">
        <v>2574</v>
      </c>
      <c r="D1696" s="61">
        <v>5.2</v>
      </c>
      <c r="E1696" s="61">
        <v>6.02</v>
      </c>
    </row>
    <row r="1697" spans="2:5">
      <c r="B1697" s="78" t="s">
        <v>2137</v>
      </c>
      <c r="C1697" s="60" t="s">
        <v>2575</v>
      </c>
      <c r="D1697" s="61">
        <v>5.2</v>
      </c>
      <c r="E1697" s="61">
        <v>6.02</v>
      </c>
    </row>
    <row r="1698" spans="2:5">
      <c r="B1698" s="78" t="s">
        <v>2139</v>
      </c>
      <c r="C1698" s="60" t="s">
        <v>2576</v>
      </c>
      <c r="D1698" s="61">
        <v>5.2</v>
      </c>
      <c r="E1698" s="61">
        <v>6.02</v>
      </c>
    </row>
    <row r="1699" spans="2:5">
      <c r="B1699" s="78" t="s">
        <v>2141</v>
      </c>
      <c r="C1699" s="60" t="s">
        <v>2577</v>
      </c>
      <c r="D1699" s="61">
        <v>5.2</v>
      </c>
      <c r="E1699" s="61">
        <v>6.02</v>
      </c>
    </row>
    <row r="1700" spans="2:5">
      <c r="B1700" s="78" t="s">
        <v>2143</v>
      </c>
      <c r="C1700" s="60" t="s">
        <v>2578</v>
      </c>
      <c r="D1700" s="61">
        <v>5.2</v>
      </c>
      <c r="E1700" s="61">
        <v>6.02</v>
      </c>
    </row>
    <row r="1701" spans="2:5">
      <c r="B1701" s="78" t="s">
        <v>2145</v>
      </c>
      <c r="C1701" s="60" t="s">
        <v>2579</v>
      </c>
      <c r="D1701" s="61">
        <v>5.2</v>
      </c>
      <c r="E1701" s="61">
        <v>6.02</v>
      </c>
    </row>
    <row r="1702" spans="2:5">
      <c r="B1702" s="78" t="s">
        <v>2147</v>
      </c>
      <c r="C1702" s="60" t="s">
        <v>2580</v>
      </c>
      <c r="D1702" s="61">
        <v>5.2</v>
      </c>
      <c r="E1702" s="61">
        <v>6.02</v>
      </c>
    </row>
    <row r="1703" spans="2:5">
      <c r="B1703" s="78" t="s">
        <v>2243</v>
      </c>
      <c r="C1703" s="60" t="s">
        <v>2939</v>
      </c>
      <c r="D1703" s="61">
        <v>5.2</v>
      </c>
      <c r="E1703" s="61">
        <v>6.02</v>
      </c>
    </row>
    <row r="1704" spans="2:5">
      <c r="B1704" s="78" t="s">
        <v>2153</v>
      </c>
      <c r="C1704" s="60" t="s">
        <v>2581</v>
      </c>
      <c r="D1704" s="61">
        <v>5.2</v>
      </c>
      <c r="E1704" s="61">
        <v>6.02</v>
      </c>
    </row>
    <row r="1705" spans="2:5">
      <c r="B1705" s="78" t="s">
        <v>2940</v>
      </c>
      <c r="C1705" s="60" t="s">
        <v>2941</v>
      </c>
      <c r="D1705" s="61">
        <v>5.2</v>
      </c>
      <c r="E1705" s="61">
        <v>6.02</v>
      </c>
    </row>
    <row r="1706" spans="2:5">
      <c r="B1706" s="78" t="s">
        <v>2942</v>
      </c>
      <c r="C1706" s="60" t="s">
        <v>2943</v>
      </c>
      <c r="D1706" s="61">
        <v>5.2</v>
      </c>
      <c r="E1706" s="61">
        <v>6.02</v>
      </c>
    </row>
    <row r="1707" spans="2:5">
      <c r="B1707" s="78" t="s">
        <v>2245</v>
      </c>
      <c r="C1707" s="60" t="s">
        <v>2582</v>
      </c>
      <c r="D1707" s="61">
        <v>5.2</v>
      </c>
      <c r="E1707" s="61">
        <v>6.02</v>
      </c>
    </row>
    <row r="1708" spans="2:5">
      <c r="B1708" s="78" t="s">
        <v>2237</v>
      </c>
      <c r="C1708" s="60" t="s">
        <v>2944</v>
      </c>
      <c r="D1708" s="61">
        <v>5.2</v>
      </c>
      <c r="E1708" s="61">
        <v>6.02</v>
      </c>
    </row>
    <row r="1709" spans="2:5">
      <c r="B1709" s="78" t="s">
        <v>3002</v>
      </c>
      <c r="C1709" s="60" t="s">
        <v>3003</v>
      </c>
      <c r="D1709" s="61">
        <v>5.2</v>
      </c>
      <c r="E1709" s="61">
        <v>6.02</v>
      </c>
    </row>
    <row r="1710" spans="2:5">
      <c r="B1710" s="78" t="s">
        <v>2247</v>
      </c>
      <c r="C1710" s="60" t="s">
        <v>2583</v>
      </c>
      <c r="D1710" s="61">
        <v>5.2</v>
      </c>
      <c r="E1710" s="61">
        <v>6.02</v>
      </c>
    </row>
    <row r="1711" spans="2:5">
      <c r="B1711" s="78" t="s">
        <v>2149</v>
      </c>
      <c r="C1711" s="60" t="s">
        <v>2584</v>
      </c>
      <c r="D1711" s="61">
        <v>5.2</v>
      </c>
      <c r="E1711" s="61">
        <v>6.02</v>
      </c>
    </row>
    <row r="1712" spans="2:5">
      <c r="B1712" s="78" t="s">
        <v>2151</v>
      </c>
      <c r="C1712" s="60" t="s">
        <v>2585</v>
      </c>
      <c r="D1712" s="61">
        <v>5.2</v>
      </c>
      <c r="E1712" s="61">
        <v>6</v>
      </c>
    </row>
    <row r="1713" spans="2:5">
      <c r="B1713" s="78" t="s">
        <v>2249</v>
      </c>
      <c r="C1713" s="60" t="s">
        <v>2945</v>
      </c>
      <c r="D1713" s="61">
        <v>5.2</v>
      </c>
      <c r="E1713" s="61">
        <v>6.02</v>
      </c>
    </row>
    <row r="1714" spans="2:5">
      <c r="B1714" s="78" t="s">
        <v>2911</v>
      </c>
      <c r="C1714" s="60" t="s">
        <v>2946</v>
      </c>
      <c r="D1714" s="61">
        <v>5.2</v>
      </c>
      <c r="E1714" s="61">
        <v>6.02</v>
      </c>
    </row>
    <row r="1715" spans="2:5">
      <c r="B1715" s="78" t="s">
        <v>2785</v>
      </c>
      <c r="C1715" s="60" t="s">
        <v>2785</v>
      </c>
      <c r="D1715" s="61">
        <v>5.2</v>
      </c>
      <c r="E1715" s="61">
        <v>6.02</v>
      </c>
    </row>
    <row r="1716" spans="2:5">
      <c r="B1716" s="78" t="s">
        <v>2787</v>
      </c>
      <c r="C1716" s="60" t="s">
        <v>2947</v>
      </c>
      <c r="D1716" s="61">
        <v>5.2</v>
      </c>
      <c r="E1716" s="61">
        <v>6.02</v>
      </c>
    </row>
    <row r="1717" spans="2:5">
      <c r="B1717" s="78" t="s">
        <v>2239</v>
      </c>
      <c r="C1717" s="60" t="s">
        <v>2948</v>
      </c>
      <c r="D1717" s="61">
        <v>5.2</v>
      </c>
      <c r="E1717" s="61">
        <v>6.02</v>
      </c>
    </row>
    <row r="1718" spans="2:5">
      <c r="B1718" s="78" t="s">
        <v>2251</v>
      </c>
      <c r="C1718" s="60" t="s">
        <v>2949</v>
      </c>
      <c r="D1718" s="61">
        <v>5.2</v>
      </c>
      <c r="E1718" s="61">
        <v>6.02</v>
      </c>
    </row>
    <row r="1719" spans="2:5">
      <c r="B1719" s="78" t="s">
        <v>2253</v>
      </c>
      <c r="C1719" s="60" t="s">
        <v>2950</v>
      </c>
      <c r="D1719" s="61">
        <v>5.2</v>
      </c>
      <c r="E1719" s="61">
        <v>6.02</v>
      </c>
    </row>
    <row r="1720" spans="2:5">
      <c r="B1720" s="78" t="s">
        <v>2241</v>
      </c>
      <c r="C1720" s="60" t="s">
        <v>2951</v>
      </c>
      <c r="D1720" s="61">
        <v>5.2</v>
      </c>
      <c r="E1720" s="61">
        <v>6.02</v>
      </c>
    </row>
    <row r="1721" spans="2:5">
      <c r="B1721" s="78" t="s">
        <v>2105</v>
      </c>
      <c r="C1721" s="60" t="s">
        <v>3004</v>
      </c>
      <c r="D1721" s="61">
        <v>8.1315000000000008</v>
      </c>
      <c r="E1721" s="61">
        <v>8.6966999999999999</v>
      </c>
    </row>
    <row r="1722" spans="2:5">
      <c r="B1722" s="78" t="s">
        <v>2107</v>
      </c>
      <c r="C1722" s="60" t="s">
        <v>3005</v>
      </c>
      <c r="D1722" s="61">
        <v>8.1315000000000008</v>
      </c>
      <c r="E1722" s="61">
        <v>8.6966999999999999</v>
      </c>
    </row>
    <row r="1723" spans="2:5">
      <c r="B1723" s="78" t="s">
        <v>2109</v>
      </c>
      <c r="C1723" s="60" t="s">
        <v>3006</v>
      </c>
      <c r="D1723" s="61">
        <v>8.1315000000000008</v>
      </c>
      <c r="E1723" s="61">
        <v>8.6966999999999999</v>
      </c>
    </row>
    <row r="1724" spans="2:5">
      <c r="B1724" s="78" t="s">
        <v>2101</v>
      </c>
      <c r="C1724" s="60" t="s">
        <v>3007</v>
      </c>
      <c r="D1724" s="61">
        <v>8.1315000000000008</v>
      </c>
      <c r="E1724" s="61">
        <v>8.6966999999999999</v>
      </c>
    </row>
    <row r="1725" spans="2:5">
      <c r="B1725" s="78" t="s">
        <v>2113</v>
      </c>
      <c r="C1725" s="60" t="s">
        <v>3008</v>
      </c>
      <c r="D1725" s="61">
        <v>8.1315000000000008</v>
      </c>
      <c r="E1725" s="61">
        <v>8.6966999999999999</v>
      </c>
    </row>
    <row r="1726" spans="2:5">
      <c r="B1726" s="78" t="s">
        <v>2115</v>
      </c>
      <c r="C1726" s="60" t="s">
        <v>3009</v>
      </c>
      <c r="D1726" s="61">
        <v>8.1315000000000008</v>
      </c>
      <c r="E1726" s="61">
        <v>8.6966999999999999</v>
      </c>
    </row>
    <row r="1727" spans="2:5">
      <c r="B1727" s="78" t="s">
        <v>2117</v>
      </c>
      <c r="C1727" s="60" t="s">
        <v>3010</v>
      </c>
      <c r="D1727" s="61">
        <v>8.1315000000000008</v>
      </c>
      <c r="E1727" s="61">
        <v>8.6966999999999999</v>
      </c>
    </row>
    <row r="1728" spans="2:5">
      <c r="B1728" s="78" t="s">
        <v>2119</v>
      </c>
      <c r="C1728" s="60" t="s">
        <v>3011</v>
      </c>
      <c r="D1728" s="61">
        <v>8.1315000000000008</v>
      </c>
      <c r="E1728" s="61">
        <v>8.6966999999999999</v>
      </c>
    </row>
    <row r="1729" spans="2:5">
      <c r="B1729" s="78" t="s">
        <v>2121</v>
      </c>
      <c r="C1729" s="60" t="s">
        <v>3012</v>
      </c>
      <c r="D1729" s="61">
        <v>8.1315000000000008</v>
      </c>
      <c r="E1729" s="61">
        <v>8.6966999999999999</v>
      </c>
    </row>
    <row r="1730" spans="2:5">
      <c r="B1730" s="78" t="s">
        <v>2129</v>
      </c>
      <c r="C1730" s="60" t="s">
        <v>3013</v>
      </c>
      <c r="D1730" s="61">
        <v>8.1315000000000008</v>
      </c>
      <c r="E1730" s="61">
        <v>8.6966999999999999</v>
      </c>
    </row>
    <row r="1731" spans="2:5">
      <c r="B1731" s="78" t="s">
        <v>2103</v>
      </c>
      <c r="C1731" s="60" t="s">
        <v>3014</v>
      </c>
      <c r="D1731" s="61">
        <v>8.1315000000000008</v>
      </c>
      <c r="E1731" s="61">
        <v>8.6966999999999999</v>
      </c>
    </row>
    <row r="1732" spans="2:5">
      <c r="B1732" s="78" t="s">
        <v>2131</v>
      </c>
      <c r="C1732" s="60" t="s">
        <v>3015</v>
      </c>
      <c r="D1732" s="61">
        <v>8.1315000000000008</v>
      </c>
      <c r="E1732" s="61">
        <v>8.6966999999999999</v>
      </c>
    </row>
    <row r="1733" spans="2:5">
      <c r="B1733" s="78" t="s">
        <v>2133</v>
      </c>
      <c r="C1733" s="60" t="s">
        <v>3016</v>
      </c>
      <c r="D1733" s="61">
        <v>8.1315000000000008</v>
      </c>
      <c r="E1733" s="61">
        <v>8.6966999999999999</v>
      </c>
    </row>
    <row r="1734" spans="2:5">
      <c r="B1734" s="78" t="s">
        <v>2135</v>
      </c>
      <c r="C1734" s="60" t="s">
        <v>3017</v>
      </c>
      <c r="D1734" s="61">
        <v>8.1315000000000008</v>
      </c>
      <c r="E1734" s="61">
        <v>8.6966999999999999</v>
      </c>
    </row>
    <row r="1735" spans="2:5">
      <c r="B1735" s="78" t="s">
        <v>2137</v>
      </c>
      <c r="C1735" s="60" t="s">
        <v>3018</v>
      </c>
      <c r="D1735" s="61">
        <v>8.1315000000000008</v>
      </c>
      <c r="E1735" s="61">
        <v>8.6966999999999999</v>
      </c>
    </row>
    <row r="1736" spans="2:5">
      <c r="B1736" s="78" t="s">
        <v>2139</v>
      </c>
      <c r="C1736" s="60" t="s">
        <v>3019</v>
      </c>
      <c r="D1736" s="61">
        <v>8.1315000000000008</v>
      </c>
      <c r="E1736" s="61">
        <v>8.6966999999999999</v>
      </c>
    </row>
    <row r="1737" spans="2:5">
      <c r="B1737" s="78" t="s">
        <v>2141</v>
      </c>
      <c r="C1737" s="60" t="s">
        <v>3020</v>
      </c>
      <c r="D1737" s="61">
        <v>8.1315000000000008</v>
      </c>
      <c r="E1737" s="61">
        <v>8.6966999999999999</v>
      </c>
    </row>
    <row r="1738" spans="2:5">
      <c r="B1738" s="78" t="s">
        <v>2143</v>
      </c>
      <c r="C1738" s="60" t="s">
        <v>3021</v>
      </c>
      <c r="D1738" s="61">
        <v>8.1315000000000008</v>
      </c>
      <c r="E1738" s="61">
        <v>8.6966999999999999</v>
      </c>
    </row>
    <row r="1739" spans="2:5">
      <c r="B1739" s="78" t="s">
        <v>2145</v>
      </c>
      <c r="C1739" s="60" t="s">
        <v>3022</v>
      </c>
      <c r="D1739" s="61">
        <v>8.1315000000000008</v>
      </c>
      <c r="E1739" s="61">
        <v>8.6966999999999999</v>
      </c>
    </row>
    <row r="1740" spans="2:5">
      <c r="B1740" s="78" t="s">
        <v>2147</v>
      </c>
      <c r="C1740" s="60" t="s">
        <v>3023</v>
      </c>
      <c r="D1740" s="61">
        <v>8.1315000000000008</v>
      </c>
      <c r="E1740" s="61">
        <v>8.6966999999999999</v>
      </c>
    </row>
    <row r="1741" spans="2:5">
      <c r="B1741" s="78" t="s">
        <v>2149</v>
      </c>
      <c r="C1741" s="60" t="s">
        <v>3024</v>
      </c>
      <c r="D1741" s="61">
        <v>8.1315000000000008</v>
      </c>
      <c r="E1741" s="61">
        <v>8.6966999999999999</v>
      </c>
    </row>
    <row r="1742" spans="2:5">
      <c r="B1742" s="78" t="s">
        <v>2151</v>
      </c>
      <c r="C1742" s="60" t="s">
        <v>3025</v>
      </c>
      <c r="D1742" s="61">
        <v>8.1315000000000008</v>
      </c>
      <c r="E1742" s="61">
        <v>8.6966999999999999</v>
      </c>
    </row>
    <row r="1743" spans="2:5">
      <c r="B1743" s="78" t="s">
        <v>2105</v>
      </c>
      <c r="C1743" s="60" t="s">
        <v>3026</v>
      </c>
      <c r="D1743" s="61">
        <v>9.7565000000000008</v>
      </c>
      <c r="E1743" s="61">
        <v>10.547499999999999</v>
      </c>
    </row>
    <row r="1744" spans="2:5">
      <c r="B1744" s="78" t="s">
        <v>2107</v>
      </c>
      <c r="C1744" s="60" t="s">
        <v>3027</v>
      </c>
      <c r="D1744" s="61">
        <v>9.7565000000000008</v>
      </c>
      <c r="E1744" s="61">
        <v>10.5474</v>
      </c>
    </row>
    <row r="1745" spans="2:5">
      <c r="B1745" s="78" t="s">
        <v>2109</v>
      </c>
      <c r="C1745" s="60" t="s">
        <v>3028</v>
      </c>
      <c r="D1745" s="61">
        <v>9.7565000000000008</v>
      </c>
      <c r="E1745" s="61">
        <v>10.547499999999999</v>
      </c>
    </row>
    <row r="1746" spans="2:5">
      <c r="B1746" s="78" t="s">
        <v>2101</v>
      </c>
      <c r="C1746" s="60" t="s">
        <v>3029</v>
      </c>
      <c r="D1746" s="61">
        <v>9.7565000000000008</v>
      </c>
      <c r="E1746" s="61">
        <v>10.547499999999999</v>
      </c>
    </row>
    <row r="1747" spans="2:5">
      <c r="B1747" s="78" t="s">
        <v>2113</v>
      </c>
      <c r="C1747" s="60" t="s">
        <v>3030</v>
      </c>
      <c r="D1747" s="61">
        <v>9.7565000000000008</v>
      </c>
      <c r="E1747" s="61">
        <v>10.547499999999999</v>
      </c>
    </row>
    <row r="1748" spans="2:5">
      <c r="B1748" s="78" t="s">
        <v>2115</v>
      </c>
      <c r="C1748" s="60" t="s">
        <v>3031</v>
      </c>
      <c r="D1748" s="61">
        <v>9.7565000000000008</v>
      </c>
      <c r="E1748" s="61">
        <v>10.547499999999999</v>
      </c>
    </row>
    <row r="1749" spans="2:5">
      <c r="B1749" s="78" t="s">
        <v>2117</v>
      </c>
      <c r="C1749" s="60" t="s">
        <v>3032</v>
      </c>
      <c r="D1749" s="61">
        <v>9.7565000000000008</v>
      </c>
      <c r="E1749" s="61">
        <v>10.547499999999999</v>
      </c>
    </row>
    <row r="1750" spans="2:5">
      <c r="B1750" s="78" t="s">
        <v>2119</v>
      </c>
      <c r="C1750" s="60" t="s">
        <v>3033</v>
      </c>
      <c r="D1750" s="61">
        <v>9.7565000000000008</v>
      </c>
      <c r="E1750" s="61">
        <v>10.547499999999999</v>
      </c>
    </row>
    <row r="1751" spans="2:5">
      <c r="B1751" s="78" t="s">
        <v>2121</v>
      </c>
      <c r="C1751" s="60" t="s">
        <v>3034</v>
      </c>
      <c r="D1751" s="61">
        <v>9.7565000000000008</v>
      </c>
      <c r="E1751" s="61">
        <v>10.547499999999999</v>
      </c>
    </row>
    <row r="1752" spans="2:5">
      <c r="B1752" s="78" t="s">
        <v>2129</v>
      </c>
      <c r="C1752" s="60" t="s">
        <v>3035</v>
      </c>
      <c r="D1752" s="61">
        <v>9.7565000000000008</v>
      </c>
      <c r="E1752" s="61">
        <v>10.547499999999999</v>
      </c>
    </row>
    <row r="1753" spans="2:5">
      <c r="B1753" s="78" t="s">
        <v>2103</v>
      </c>
      <c r="C1753" s="60" t="s">
        <v>3036</v>
      </c>
      <c r="D1753" s="61">
        <v>9.7565000000000008</v>
      </c>
      <c r="E1753" s="61">
        <v>10.547499999999999</v>
      </c>
    </row>
    <row r="1754" spans="2:5">
      <c r="B1754" s="78" t="s">
        <v>2131</v>
      </c>
      <c r="C1754" s="60" t="s">
        <v>3037</v>
      </c>
      <c r="D1754" s="61">
        <v>9.7565000000000008</v>
      </c>
      <c r="E1754" s="61">
        <v>10.547499999999999</v>
      </c>
    </row>
    <row r="1755" spans="2:5">
      <c r="B1755" s="78" t="s">
        <v>2133</v>
      </c>
      <c r="C1755" s="60" t="s">
        <v>3038</v>
      </c>
      <c r="D1755" s="61">
        <v>9.7565000000000008</v>
      </c>
      <c r="E1755" s="61">
        <v>10.547499999999999</v>
      </c>
    </row>
    <row r="1756" spans="2:5">
      <c r="B1756" s="78" t="s">
        <v>2135</v>
      </c>
      <c r="C1756" s="60" t="s">
        <v>3039</v>
      </c>
      <c r="D1756" s="61">
        <v>9.7565000000000008</v>
      </c>
      <c r="E1756" s="61">
        <v>10.547499999999999</v>
      </c>
    </row>
    <row r="1757" spans="2:5">
      <c r="B1757" s="78" t="s">
        <v>2137</v>
      </c>
      <c r="C1757" s="60" t="s">
        <v>3040</v>
      </c>
      <c r="D1757" s="61">
        <v>9.7565000000000008</v>
      </c>
      <c r="E1757" s="61">
        <v>10.547499999999999</v>
      </c>
    </row>
    <row r="1758" spans="2:5">
      <c r="B1758" s="78" t="s">
        <v>2139</v>
      </c>
      <c r="C1758" s="60" t="s">
        <v>3041</v>
      </c>
      <c r="D1758" s="61">
        <v>9.7565000000000008</v>
      </c>
      <c r="E1758" s="61">
        <v>10.547499999999999</v>
      </c>
    </row>
    <row r="1759" spans="2:5">
      <c r="B1759" s="78" t="s">
        <v>2141</v>
      </c>
      <c r="C1759" s="60" t="s">
        <v>3042</v>
      </c>
      <c r="D1759" s="61">
        <v>9.7565000000000008</v>
      </c>
      <c r="E1759" s="61">
        <v>10.547499999999999</v>
      </c>
    </row>
    <row r="1760" spans="2:5">
      <c r="B1760" s="78" t="s">
        <v>2143</v>
      </c>
      <c r="C1760" s="60" t="s">
        <v>3043</v>
      </c>
      <c r="D1760" s="61">
        <v>9.7565000000000008</v>
      </c>
      <c r="E1760" s="61">
        <v>10.547499999999999</v>
      </c>
    </row>
    <row r="1761" spans="2:5">
      <c r="B1761" s="78" t="s">
        <v>2145</v>
      </c>
      <c r="C1761" s="60" t="s">
        <v>3044</v>
      </c>
      <c r="D1761" s="61">
        <v>9.8565000000000005</v>
      </c>
      <c r="E1761" s="61">
        <v>10.547499999999999</v>
      </c>
    </row>
    <row r="1762" spans="2:5">
      <c r="B1762" s="78" t="s">
        <v>2147</v>
      </c>
      <c r="C1762" s="60" t="s">
        <v>3045</v>
      </c>
      <c r="D1762" s="61">
        <v>9.8565000000000005</v>
      </c>
      <c r="E1762" s="61">
        <v>10.547499999999999</v>
      </c>
    </row>
    <row r="1763" spans="2:5">
      <c r="B1763" s="78" t="s">
        <v>2149</v>
      </c>
      <c r="C1763" s="60" t="s">
        <v>3046</v>
      </c>
      <c r="D1763" s="61">
        <v>9.7565000000000008</v>
      </c>
      <c r="E1763" s="61">
        <v>10.547499999999999</v>
      </c>
    </row>
    <row r="1764" spans="2:5">
      <c r="B1764" s="78" t="s">
        <v>2151</v>
      </c>
      <c r="C1764" s="60" t="s">
        <v>3047</v>
      </c>
      <c r="D1764" s="61">
        <v>9.7565000000000008</v>
      </c>
      <c r="E1764" s="61">
        <v>10.547499999999999</v>
      </c>
    </row>
    <row r="1765" spans="2:5">
      <c r="B1765" s="78" t="s">
        <v>2105</v>
      </c>
      <c r="C1765" s="60" t="s">
        <v>3048</v>
      </c>
      <c r="D1765" s="61">
        <v>2320</v>
      </c>
      <c r="E1765" s="61">
        <v>2320</v>
      </c>
    </row>
    <row r="1766" spans="2:5">
      <c r="B1766" s="78" t="s">
        <v>2107</v>
      </c>
      <c r="C1766" s="60" t="s">
        <v>3049</v>
      </c>
      <c r="D1766" s="61">
        <v>2320</v>
      </c>
      <c r="E1766" s="61">
        <v>2320</v>
      </c>
    </row>
    <row r="1767" spans="2:5">
      <c r="B1767" s="78" t="s">
        <v>2109</v>
      </c>
      <c r="C1767" s="60" t="s">
        <v>3050</v>
      </c>
      <c r="D1767" s="61">
        <v>2320</v>
      </c>
      <c r="E1767" s="61">
        <v>2320</v>
      </c>
    </row>
    <row r="1768" spans="2:5">
      <c r="B1768" s="78" t="s">
        <v>3051</v>
      </c>
      <c r="C1768" s="60" t="s">
        <v>3052</v>
      </c>
      <c r="D1768" s="61">
        <v>65350</v>
      </c>
      <c r="E1768" s="61">
        <v>65350</v>
      </c>
    </row>
    <row r="1769" spans="2:5">
      <c r="B1769" s="78" t="s">
        <v>2101</v>
      </c>
      <c r="C1769" s="60" t="s">
        <v>3053</v>
      </c>
      <c r="D1769" s="61">
        <v>32160</v>
      </c>
      <c r="E1769" s="61">
        <v>32160</v>
      </c>
    </row>
    <row r="1770" spans="2:5">
      <c r="B1770" s="78" t="s">
        <v>2113</v>
      </c>
      <c r="C1770" s="60" t="s">
        <v>3054</v>
      </c>
      <c r="D1770" s="61">
        <v>17640</v>
      </c>
      <c r="E1770" s="61">
        <v>17640</v>
      </c>
    </row>
    <row r="1771" spans="2:5">
      <c r="B1771" s="78" t="s">
        <v>2115</v>
      </c>
      <c r="C1771" s="60" t="s">
        <v>3055</v>
      </c>
      <c r="D1771" s="61">
        <v>17640</v>
      </c>
      <c r="E1771" s="61">
        <v>17640</v>
      </c>
    </row>
    <row r="1772" spans="2:5">
      <c r="B1772" s="78" t="s">
        <v>2117</v>
      </c>
      <c r="C1772" s="60" t="s">
        <v>3056</v>
      </c>
      <c r="D1772" s="61">
        <v>23480</v>
      </c>
      <c r="E1772" s="61">
        <v>23480</v>
      </c>
    </row>
    <row r="1773" spans="2:5">
      <c r="B1773" s="78" t="s">
        <v>2119</v>
      </c>
      <c r="C1773" s="60" t="s">
        <v>3057</v>
      </c>
      <c r="D1773" s="61">
        <v>127870</v>
      </c>
      <c r="E1773" s="61">
        <v>12780</v>
      </c>
    </row>
    <row r="1774" spans="2:5">
      <c r="B1774" s="78" t="s">
        <v>2121</v>
      </c>
      <c r="C1774" s="60" t="s">
        <v>3058</v>
      </c>
      <c r="D1774" s="61">
        <v>21110</v>
      </c>
      <c r="E1774" s="61">
        <v>21110</v>
      </c>
    </row>
    <row r="1775" spans="2:5">
      <c r="B1775" s="78" t="s">
        <v>2127</v>
      </c>
      <c r="C1775" s="60" t="s">
        <v>3059</v>
      </c>
      <c r="D1775" s="61">
        <v>17640</v>
      </c>
      <c r="E1775" s="61">
        <v>17640</v>
      </c>
    </row>
    <row r="1776" spans="2:5">
      <c r="B1776" s="78" t="s">
        <v>2129</v>
      </c>
      <c r="C1776" s="60" t="s">
        <v>3060</v>
      </c>
      <c r="D1776" s="61">
        <v>21110</v>
      </c>
      <c r="E1776" s="61">
        <v>21110</v>
      </c>
    </row>
    <row r="1777" spans="2:5">
      <c r="B1777" s="78" t="s">
        <v>2103</v>
      </c>
      <c r="C1777" s="60" t="s">
        <v>3061</v>
      </c>
      <c r="D1777" s="61">
        <v>26580</v>
      </c>
      <c r="E1777" s="61">
        <v>26580</v>
      </c>
    </row>
    <row r="1778" spans="2:5">
      <c r="B1778" s="78" t="s">
        <v>2131</v>
      </c>
      <c r="C1778" s="60" t="s">
        <v>3062</v>
      </c>
      <c r="D1778" s="61">
        <v>24390</v>
      </c>
      <c r="E1778" s="61">
        <v>24390</v>
      </c>
    </row>
    <row r="1779" spans="2:5">
      <c r="B1779" s="78" t="s">
        <v>2133</v>
      </c>
      <c r="C1779" s="60" t="s">
        <v>3063</v>
      </c>
      <c r="D1779" s="61">
        <v>24320</v>
      </c>
      <c r="E1779" s="61">
        <v>24320</v>
      </c>
    </row>
    <row r="1780" spans="2:5">
      <c r="B1780" s="78" t="s">
        <v>2135</v>
      </c>
      <c r="C1780" s="60" t="s">
        <v>3064</v>
      </c>
      <c r="D1780" s="61">
        <v>21110</v>
      </c>
      <c r="E1780" s="61">
        <v>21110</v>
      </c>
    </row>
    <row r="1781" spans="2:5">
      <c r="B1781" s="78" t="s">
        <v>2137</v>
      </c>
      <c r="C1781" s="60" t="s">
        <v>3065</v>
      </c>
      <c r="D1781" s="61">
        <v>38300</v>
      </c>
      <c r="E1781" s="61">
        <v>38300</v>
      </c>
    </row>
    <row r="1782" spans="2:5">
      <c r="B1782" s="78" t="s">
        <v>2139</v>
      </c>
      <c r="C1782" s="60" t="s">
        <v>3066</v>
      </c>
      <c r="D1782" s="61">
        <v>57080</v>
      </c>
      <c r="E1782" s="61">
        <v>57080</v>
      </c>
    </row>
    <row r="1783" spans="2:5">
      <c r="B1783" s="78" t="s">
        <v>2141</v>
      </c>
      <c r="C1783" s="60" t="s">
        <v>3067</v>
      </c>
      <c r="D1783" s="61">
        <v>23340</v>
      </c>
      <c r="E1783" s="61">
        <v>23340</v>
      </c>
    </row>
    <row r="1784" spans="2:5">
      <c r="B1784" s="78" t="s">
        <v>3068</v>
      </c>
      <c r="C1784" s="60" t="s">
        <v>3069</v>
      </c>
      <c r="D1784" s="61">
        <v>0</v>
      </c>
      <c r="E1784" s="61">
        <v>0</v>
      </c>
    </row>
    <row r="1785" spans="2:5">
      <c r="B1785" s="78" t="s">
        <v>2143</v>
      </c>
      <c r="C1785" s="60" t="s">
        <v>3070</v>
      </c>
      <c r="D1785" s="61">
        <v>17640</v>
      </c>
      <c r="E1785" s="61">
        <v>17640</v>
      </c>
    </row>
    <row r="1786" spans="2:5">
      <c r="B1786" s="78" t="s">
        <v>2145</v>
      </c>
      <c r="C1786" s="60" t="s">
        <v>3071</v>
      </c>
      <c r="D1786" s="61">
        <v>17640</v>
      </c>
      <c r="E1786" s="61">
        <v>17640</v>
      </c>
    </row>
    <row r="1787" spans="2:5">
      <c r="B1787" s="78" t="s">
        <v>2147</v>
      </c>
      <c r="C1787" s="60" t="s">
        <v>3072</v>
      </c>
      <c r="D1787" s="61">
        <v>23340</v>
      </c>
      <c r="E1787" s="61">
        <v>23340</v>
      </c>
    </row>
    <row r="1788" spans="2:5">
      <c r="B1788" s="78" t="s">
        <v>2153</v>
      </c>
      <c r="C1788" s="60" t="s">
        <v>3073</v>
      </c>
      <c r="D1788" s="61">
        <v>65350</v>
      </c>
      <c r="E1788" s="61">
        <v>65350</v>
      </c>
    </row>
    <row r="1789" spans="2:5">
      <c r="B1789" s="78" t="s">
        <v>3074</v>
      </c>
      <c r="C1789" s="60" t="s">
        <v>3075</v>
      </c>
      <c r="D1789" s="61">
        <v>65350</v>
      </c>
      <c r="E1789" s="61">
        <v>65350</v>
      </c>
    </row>
    <row r="1790" spans="2:5">
      <c r="B1790" s="78" t="s">
        <v>3076</v>
      </c>
      <c r="C1790" s="60" t="s">
        <v>3077</v>
      </c>
      <c r="D1790" s="61">
        <v>500</v>
      </c>
      <c r="E1790" s="61">
        <v>500</v>
      </c>
    </row>
    <row r="1791" spans="2:5">
      <c r="B1791" s="78" t="s">
        <v>3078</v>
      </c>
      <c r="C1791" s="60" t="s">
        <v>3079</v>
      </c>
      <c r="D1791" s="61">
        <v>500</v>
      </c>
      <c r="E1791" s="61">
        <v>500</v>
      </c>
    </row>
    <row r="1792" spans="2:5">
      <c r="B1792" s="78" t="s">
        <v>3080</v>
      </c>
      <c r="C1792" s="60" t="s">
        <v>3081</v>
      </c>
      <c r="D1792" s="61">
        <v>500</v>
      </c>
      <c r="E1792" s="61">
        <v>500</v>
      </c>
    </row>
    <row r="1793" spans="2:5">
      <c r="B1793" s="78" t="s">
        <v>3082</v>
      </c>
      <c r="C1793" s="60" t="s">
        <v>3083</v>
      </c>
      <c r="D1793" s="61">
        <v>500</v>
      </c>
      <c r="E1793" s="61">
        <v>500</v>
      </c>
    </row>
    <row r="1794" spans="2:5">
      <c r="B1794" s="78" t="s">
        <v>3084</v>
      </c>
      <c r="C1794" s="60" t="s">
        <v>3085</v>
      </c>
      <c r="D1794" s="61">
        <v>500</v>
      </c>
      <c r="E1794" s="61">
        <v>500</v>
      </c>
    </row>
    <row r="1795" spans="2:5">
      <c r="B1795" s="78" t="s">
        <v>3086</v>
      </c>
      <c r="C1795" s="60" t="s">
        <v>3087</v>
      </c>
      <c r="D1795" s="61">
        <v>500</v>
      </c>
      <c r="E1795" s="61">
        <v>500</v>
      </c>
    </row>
    <row r="1796" spans="2:5">
      <c r="B1796" s="78" t="s">
        <v>3088</v>
      </c>
      <c r="C1796" s="60" t="s">
        <v>3089</v>
      </c>
      <c r="D1796" s="61">
        <v>500</v>
      </c>
      <c r="E1796" s="61">
        <v>500</v>
      </c>
    </row>
    <row r="1797" spans="2:5">
      <c r="B1797" s="78" t="s">
        <v>3090</v>
      </c>
      <c r="C1797" s="60" t="s">
        <v>3091</v>
      </c>
      <c r="D1797" s="61">
        <v>500</v>
      </c>
      <c r="E1797" s="61">
        <v>500</v>
      </c>
    </row>
    <row r="1798" spans="2:5">
      <c r="B1798" s="78" t="s">
        <v>3092</v>
      </c>
      <c r="C1798" s="60" t="s">
        <v>3093</v>
      </c>
      <c r="D1798" s="61">
        <v>500</v>
      </c>
      <c r="E1798" s="61">
        <v>500</v>
      </c>
    </row>
    <row r="1799" spans="2:5">
      <c r="B1799" s="78" t="s">
        <v>2255</v>
      </c>
      <c r="C1799" s="60" t="s">
        <v>3094</v>
      </c>
      <c r="D1799" s="61">
        <v>500</v>
      </c>
      <c r="E1799" s="61">
        <v>500</v>
      </c>
    </row>
    <row r="1800" spans="2:5">
      <c r="B1800" s="78" t="s">
        <v>3095</v>
      </c>
      <c r="C1800" s="60" t="s">
        <v>3096</v>
      </c>
      <c r="D1800" s="61">
        <v>500</v>
      </c>
      <c r="E1800" s="61">
        <v>500</v>
      </c>
    </row>
    <row r="1801" spans="2:5">
      <c r="B1801" s="78" t="s">
        <v>3097</v>
      </c>
      <c r="C1801" s="60" t="s">
        <v>3098</v>
      </c>
      <c r="D1801" s="61">
        <v>500</v>
      </c>
      <c r="E1801" s="61">
        <v>500</v>
      </c>
    </row>
    <row r="1802" spans="2:5">
      <c r="B1802" s="78" t="s">
        <v>3099</v>
      </c>
      <c r="C1802" s="60" t="s">
        <v>3100</v>
      </c>
      <c r="D1802" s="61">
        <v>500</v>
      </c>
      <c r="E1802" s="61">
        <v>500</v>
      </c>
    </row>
    <row r="1803" spans="2:5">
      <c r="B1803" s="78" t="s">
        <v>3101</v>
      </c>
      <c r="C1803" s="60" t="s">
        <v>3102</v>
      </c>
      <c r="D1803" s="61">
        <v>500</v>
      </c>
      <c r="E1803" s="61">
        <v>500</v>
      </c>
    </row>
    <row r="1804" spans="2:5">
      <c r="B1804" s="78" t="s">
        <v>3103</v>
      </c>
      <c r="C1804" s="60" t="s">
        <v>3104</v>
      </c>
      <c r="D1804" s="61">
        <v>500</v>
      </c>
      <c r="E1804" s="61">
        <v>500</v>
      </c>
    </row>
    <row r="1805" spans="2:5">
      <c r="B1805" s="78" t="s">
        <v>3105</v>
      </c>
      <c r="C1805" s="60" t="s">
        <v>3106</v>
      </c>
      <c r="D1805" s="61">
        <v>500</v>
      </c>
      <c r="E1805" s="61">
        <v>500</v>
      </c>
    </row>
    <row r="1806" spans="2:5">
      <c r="B1806" s="78" t="s">
        <v>3107</v>
      </c>
      <c r="C1806" s="60" t="s">
        <v>3108</v>
      </c>
      <c r="D1806" s="61">
        <v>500</v>
      </c>
      <c r="E1806" s="61">
        <v>500</v>
      </c>
    </row>
    <row r="1807" spans="2:5">
      <c r="B1807" s="78" t="s">
        <v>3109</v>
      </c>
      <c r="C1807" s="60" t="s">
        <v>3110</v>
      </c>
      <c r="D1807" s="61">
        <v>500</v>
      </c>
      <c r="E1807" s="61">
        <v>500</v>
      </c>
    </row>
    <row r="1808" spans="2:5">
      <c r="B1808" s="78" t="s">
        <v>3111</v>
      </c>
      <c r="C1808" s="60" t="s">
        <v>3112</v>
      </c>
      <c r="D1808" s="61">
        <v>500</v>
      </c>
      <c r="E1808" s="61">
        <v>500</v>
      </c>
    </row>
    <row r="1809" spans="2:5">
      <c r="B1809" s="78" t="s">
        <v>3113</v>
      </c>
      <c r="C1809" s="60" t="s">
        <v>3114</v>
      </c>
      <c r="D1809" s="61">
        <v>500</v>
      </c>
      <c r="E1809" s="61">
        <v>500</v>
      </c>
    </row>
    <row r="1810" spans="2:5">
      <c r="B1810" s="78" t="s">
        <v>3115</v>
      </c>
      <c r="C1810" s="60" t="s">
        <v>3116</v>
      </c>
      <c r="D1810" s="61">
        <v>500</v>
      </c>
      <c r="E1810" s="61">
        <v>500</v>
      </c>
    </row>
    <row r="1811" spans="2:5">
      <c r="B1811" s="78" t="s">
        <v>3117</v>
      </c>
      <c r="C1811" s="60" t="s">
        <v>3118</v>
      </c>
      <c r="D1811" s="61">
        <v>500</v>
      </c>
      <c r="E1811" s="61">
        <v>500</v>
      </c>
    </row>
    <row r="1812" spans="2:5">
      <c r="B1812" s="78" t="s">
        <v>3119</v>
      </c>
      <c r="C1812" s="60" t="s">
        <v>3120</v>
      </c>
      <c r="D1812" s="61">
        <v>500</v>
      </c>
      <c r="E1812" s="61">
        <v>0</v>
      </c>
    </row>
    <row r="1813" spans="2:5">
      <c r="B1813" s="78" t="s">
        <v>2247</v>
      </c>
      <c r="C1813" s="60" t="s">
        <v>3121</v>
      </c>
      <c r="D1813" s="61">
        <v>500</v>
      </c>
      <c r="E1813" s="61">
        <v>0</v>
      </c>
    </row>
    <row r="1814" spans="2:5">
      <c r="B1814" s="78" t="s">
        <v>3122</v>
      </c>
      <c r="C1814" s="60" t="s">
        <v>3123</v>
      </c>
      <c r="D1814" s="61">
        <v>500</v>
      </c>
      <c r="E1814" s="61">
        <v>0</v>
      </c>
    </row>
    <row r="1815" spans="2:5">
      <c r="B1815" s="78" t="s">
        <v>3124</v>
      </c>
      <c r="C1815" s="60" t="s">
        <v>3125</v>
      </c>
      <c r="D1815" s="61">
        <v>500</v>
      </c>
      <c r="E1815" s="61">
        <v>0</v>
      </c>
    </row>
    <row r="1816" spans="2:5">
      <c r="B1816" s="78" t="s">
        <v>3126</v>
      </c>
      <c r="C1816" s="60" t="s">
        <v>3127</v>
      </c>
      <c r="D1816" s="61">
        <v>500</v>
      </c>
      <c r="E1816" s="61">
        <v>0</v>
      </c>
    </row>
    <row r="1817" spans="2:5">
      <c r="B1817" s="78" t="s">
        <v>3128</v>
      </c>
      <c r="C1817" s="60" t="s">
        <v>3129</v>
      </c>
      <c r="D1817" s="61">
        <v>500</v>
      </c>
      <c r="E1817" s="61">
        <v>0</v>
      </c>
    </row>
    <row r="1818" spans="2:5">
      <c r="B1818" s="78" t="s">
        <v>3130</v>
      </c>
      <c r="C1818" s="60" t="s">
        <v>3131</v>
      </c>
      <c r="D1818" s="61">
        <v>500</v>
      </c>
      <c r="E1818" s="61">
        <v>0</v>
      </c>
    </row>
    <row r="1819" spans="2:5">
      <c r="B1819" s="78" t="s">
        <v>3132</v>
      </c>
      <c r="C1819" s="60" t="s">
        <v>3133</v>
      </c>
      <c r="D1819" s="61">
        <v>500</v>
      </c>
      <c r="E1819" s="61">
        <v>0</v>
      </c>
    </row>
    <row r="1820" spans="2:5">
      <c r="B1820" s="78" t="s">
        <v>3134</v>
      </c>
      <c r="C1820" s="60" t="s">
        <v>3135</v>
      </c>
      <c r="D1820" s="61">
        <v>5690</v>
      </c>
      <c r="E1820" s="61">
        <v>5690</v>
      </c>
    </row>
    <row r="1821" spans="2:5">
      <c r="B1821" s="78" t="s">
        <v>3136</v>
      </c>
      <c r="C1821" s="60" t="s">
        <v>3137</v>
      </c>
      <c r="D1821" s="61">
        <v>5690</v>
      </c>
      <c r="E1821" s="61">
        <v>5690</v>
      </c>
    </row>
    <row r="1822" spans="2:5">
      <c r="B1822" s="78" t="s">
        <v>3138</v>
      </c>
      <c r="C1822" s="60" t="s">
        <v>3139</v>
      </c>
      <c r="D1822" s="61">
        <v>5690</v>
      </c>
      <c r="E1822" s="61">
        <v>5690</v>
      </c>
    </row>
    <row r="1823" spans="2:5">
      <c r="B1823" s="78" t="s">
        <v>3140</v>
      </c>
      <c r="C1823" s="60" t="s">
        <v>3141</v>
      </c>
      <c r="D1823" s="61">
        <v>5690</v>
      </c>
      <c r="E1823" s="61">
        <v>5690</v>
      </c>
    </row>
    <row r="1824" spans="2:5">
      <c r="B1824" s="78" t="s">
        <v>3142</v>
      </c>
      <c r="C1824" s="60" t="s">
        <v>3143</v>
      </c>
      <c r="D1824" s="61">
        <v>5690</v>
      </c>
      <c r="E1824" s="61">
        <v>5690</v>
      </c>
    </row>
    <row r="1825" spans="2:5">
      <c r="B1825" s="78" t="s">
        <v>3144</v>
      </c>
      <c r="C1825" s="60" t="s">
        <v>3145</v>
      </c>
      <c r="D1825" s="61">
        <v>5690</v>
      </c>
      <c r="E1825" s="61">
        <v>5690</v>
      </c>
    </row>
    <row r="1826" spans="2:5">
      <c r="B1826" s="78" t="s">
        <v>3146</v>
      </c>
      <c r="C1826" s="60" t="s">
        <v>3147</v>
      </c>
      <c r="D1826" s="61">
        <v>5690</v>
      </c>
      <c r="E1826" s="61">
        <v>5690</v>
      </c>
    </row>
    <row r="1827" spans="2:5">
      <c r="B1827" s="78" t="s">
        <v>2105</v>
      </c>
      <c r="C1827" s="60" t="s">
        <v>3148</v>
      </c>
      <c r="D1827" s="61">
        <v>8.1315000000000008</v>
      </c>
      <c r="E1827" s="61">
        <v>8.6966999999999999</v>
      </c>
    </row>
    <row r="1828" spans="2:5">
      <c r="B1828" s="78" t="s">
        <v>2107</v>
      </c>
      <c r="C1828" s="60" t="s">
        <v>3149</v>
      </c>
      <c r="D1828" s="61">
        <v>8.1315000000000008</v>
      </c>
      <c r="E1828" s="61">
        <v>8.6966999999999999</v>
      </c>
    </row>
    <row r="1829" spans="2:5">
      <c r="B1829" s="78" t="s">
        <v>2109</v>
      </c>
      <c r="C1829" s="60" t="s">
        <v>3150</v>
      </c>
      <c r="D1829" s="61">
        <v>8.1315000000000008</v>
      </c>
      <c r="E1829" s="61">
        <v>8.6966999999999999</v>
      </c>
    </row>
    <row r="1830" spans="2:5">
      <c r="B1830" s="78" t="s">
        <v>2101</v>
      </c>
      <c r="C1830" s="60" t="s">
        <v>3151</v>
      </c>
      <c r="D1830" s="61">
        <v>8.1315000000000008</v>
      </c>
      <c r="E1830" s="61">
        <v>8.6966999999999999</v>
      </c>
    </row>
    <row r="1831" spans="2:5">
      <c r="B1831" s="78" t="s">
        <v>2113</v>
      </c>
      <c r="C1831" s="60" t="s">
        <v>3152</v>
      </c>
      <c r="D1831" s="61">
        <v>8.1315000000000008</v>
      </c>
      <c r="E1831" s="61">
        <v>8.6966999999999999</v>
      </c>
    </row>
    <row r="1832" spans="2:5">
      <c r="B1832" s="78" t="s">
        <v>2115</v>
      </c>
      <c r="C1832" s="60" t="s">
        <v>3153</v>
      </c>
      <c r="D1832" s="61">
        <v>8.1315000000000008</v>
      </c>
      <c r="E1832" s="61">
        <v>8.6966999999999999</v>
      </c>
    </row>
    <row r="1833" spans="2:5">
      <c r="B1833" s="78" t="s">
        <v>2117</v>
      </c>
      <c r="C1833" s="60" t="s">
        <v>3154</v>
      </c>
      <c r="D1833" s="61">
        <v>8.1315000000000008</v>
      </c>
      <c r="E1833" s="61">
        <v>8.6966999999999999</v>
      </c>
    </row>
    <row r="1834" spans="2:5">
      <c r="B1834" s="78" t="s">
        <v>2119</v>
      </c>
      <c r="C1834" s="60" t="s">
        <v>3155</v>
      </c>
      <c r="D1834" s="61">
        <v>8.1315000000000008</v>
      </c>
      <c r="E1834" s="61">
        <v>8.6966999999999999</v>
      </c>
    </row>
    <row r="1835" spans="2:5">
      <c r="B1835" s="78" t="s">
        <v>2121</v>
      </c>
      <c r="C1835" s="60" t="s">
        <v>3156</v>
      </c>
      <c r="D1835" s="61">
        <v>8.1315000000000008</v>
      </c>
      <c r="E1835" s="61">
        <v>8.6966999999999999</v>
      </c>
    </row>
    <row r="1836" spans="2:5">
      <c r="B1836" s="78" t="s">
        <v>2127</v>
      </c>
      <c r="C1836" s="60" t="s">
        <v>3157</v>
      </c>
      <c r="D1836" s="61">
        <v>8.1315000000000008</v>
      </c>
      <c r="E1836" s="61">
        <v>8.6966999999999999</v>
      </c>
    </row>
    <row r="1837" spans="2:5">
      <c r="B1837" s="78" t="s">
        <v>2129</v>
      </c>
      <c r="C1837" s="60" t="s">
        <v>3158</v>
      </c>
      <c r="D1837" s="61">
        <v>8.1315000000000008</v>
      </c>
      <c r="E1837" s="61">
        <v>8.6966999999999999</v>
      </c>
    </row>
    <row r="1838" spans="2:5">
      <c r="B1838" s="78" t="s">
        <v>2103</v>
      </c>
      <c r="C1838" s="60" t="s">
        <v>3159</v>
      </c>
      <c r="D1838" s="61">
        <v>8.1315000000000008</v>
      </c>
      <c r="E1838" s="61">
        <v>8.6966999999999999</v>
      </c>
    </row>
    <row r="1839" spans="2:5">
      <c r="B1839" s="78" t="s">
        <v>2131</v>
      </c>
      <c r="C1839" s="60" t="s">
        <v>3160</v>
      </c>
      <c r="D1839" s="61">
        <v>8.1315000000000008</v>
      </c>
      <c r="E1839" s="61">
        <v>8.6966999999999999</v>
      </c>
    </row>
    <row r="1840" spans="2:5">
      <c r="B1840" s="78" t="s">
        <v>2133</v>
      </c>
      <c r="C1840" s="60" t="s">
        <v>3161</v>
      </c>
      <c r="D1840" s="61">
        <v>8.1315000000000008</v>
      </c>
      <c r="E1840" s="61">
        <v>8.6966999999999999</v>
      </c>
    </row>
    <row r="1841" spans="2:5">
      <c r="B1841" s="78" t="s">
        <v>2135</v>
      </c>
      <c r="C1841" s="60" t="s">
        <v>3162</v>
      </c>
      <c r="D1841" s="61">
        <v>8.1315000000000008</v>
      </c>
      <c r="E1841" s="61">
        <v>8.6966999999999999</v>
      </c>
    </row>
    <row r="1842" spans="2:5">
      <c r="B1842" s="78" t="s">
        <v>2137</v>
      </c>
      <c r="C1842" s="60" t="s">
        <v>3163</v>
      </c>
      <c r="D1842" s="61">
        <v>8.1315000000000008</v>
      </c>
      <c r="E1842" s="61">
        <v>8.6966999999999999</v>
      </c>
    </row>
    <row r="1843" spans="2:5">
      <c r="B1843" s="78" t="s">
        <v>2139</v>
      </c>
      <c r="C1843" s="60" t="s">
        <v>3164</v>
      </c>
      <c r="D1843" s="61">
        <v>8.1315000000000008</v>
      </c>
      <c r="E1843" s="61">
        <v>8.6966999999999999</v>
      </c>
    </row>
    <row r="1844" spans="2:5">
      <c r="B1844" s="78" t="s">
        <v>2141</v>
      </c>
      <c r="C1844" s="60" t="s">
        <v>3165</v>
      </c>
      <c r="D1844" s="61">
        <v>8.1315000000000008</v>
      </c>
      <c r="E1844" s="61">
        <v>8.6966999999999999</v>
      </c>
    </row>
    <row r="1845" spans="2:5">
      <c r="B1845" s="78" t="s">
        <v>2143</v>
      </c>
      <c r="C1845" s="60" t="s">
        <v>3166</v>
      </c>
      <c r="D1845" s="61">
        <v>8.1315000000000008</v>
      </c>
      <c r="E1845" s="61">
        <v>8.6966999999999999</v>
      </c>
    </row>
    <row r="1846" spans="2:5">
      <c r="B1846" s="78" t="s">
        <v>2145</v>
      </c>
      <c r="C1846" s="60" t="s">
        <v>3167</v>
      </c>
      <c r="D1846" s="61">
        <v>8.1315000000000008</v>
      </c>
      <c r="E1846" s="61">
        <v>8.6966999999999999</v>
      </c>
    </row>
    <row r="1847" spans="2:5">
      <c r="B1847" s="78" t="s">
        <v>2147</v>
      </c>
      <c r="C1847" s="60" t="s">
        <v>3168</v>
      </c>
      <c r="D1847" s="61">
        <v>8.1315000000000008</v>
      </c>
      <c r="E1847" s="61">
        <v>8.6966999999999999</v>
      </c>
    </row>
    <row r="1848" spans="2:5">
      <c r="B1848" s="78" t="s">
        <v>2149</v>
      </c>
      <c r="C1848" s="60" t="s">
        <v>3169</v>
      </c>
      <c r="D1848" s="61">
        <v>8.1315000000000008</v>
      </c>
      <c r="E1848" s="61">
        <v>8.6966999999999999</v>
      </c>
    </row>
    <row r="1849" spans="2:5">
      <c r="B1849" s="78" t="s">
        <v>2151</v>
      </c>
      <c r="C1849" s="60" t="s">
        <v>3170</v>
      </c>
      <c r="D1849" s="61">
        <v>8.1315000000000008</v>
      </c>
      <c r="E1849" s="61">
        <v>8.6966999999999999</v>
      </c>
    </row>
    <row r="1850" spans="2:5">
      <c r="B1850" s="78" t="s">
        <v>2105</v>
      </c>
      <c r="C1850" s="60" t="s">
        <v>3171</v>
      </c>
      <c r="D1850" s="61">
        <v>9.7565000000000008</v>
      </c>
      <c r="E1850" s="61">
        <v>10.547499999999999</v>
      </c>
    </row>
    <row r="1851" spans="2:5">
      <c r="B1851" s="78" t="s">
        <v>2107</v>
      </c>
      <c r="C1851" s="60" t="s">
        <v>3172</v>
      </c>
      <c r="D1851" s="61">
        <v>9.7565000000000008</v>
      </c>
      <c r="E1851" s="61">
        <v>10.547499999999999</v>
      </c>
    </row>
    <row r="1852" spans="2:5">
      <c r="B1852" s="78" t="s">
        <v>2109</v>
      </c>
      <c r="C1852" s="60" t="s">
        <v>3173</v>
      </c>
      <c r="D1852" s="61">
        <v>9.7565000000000008</v>
      </c>
      <c r="E1852" s="61">
        <v>10.547499999999999</v>
      </c>
    </row>
    <row r="1853" spans="2:5">
      <c r="B1853" s="78" t="s">
        <v>2101</v>
      </c>
      <c r="C1853" s="60" t="s">
        <v>3174</v>
      </c>
      <c r="D1853" s="61">
        <v>9.7565000000000008</v>
      </c>
      <c r="E1853" s="61">
        <v>10.547499999999999</v>
      </c>
    </row>
    <row r="1854" spans="2:5">
      <c r="B1854" s="78" t="s">
        <v>2113</v>
      </c>
      <c r="C1854" s="60" t="s">
        <v>3175</v>
      </c>
      <c r="D1854" s="61">
        <v>9.7565000000000008</v>
      </c>
      <c r="E1854" s="61">
        <v>10.547499999999999</v>
      </c>
    </row>
    <row r="1855" spans="2:5">
      <c r="B1855" s="78" t="s">
        <v>2115</v>
      </c>
      <c r="C1855" s="60" t="s">
        <v>3176</v>
      </c>
      <c r="D1855" s="61">
        <v>9.7565000000000008</v>
      </c>
      <c r="E1855" s="61">
        <v>10.547499999999999</v>
      </c>
    </row>
    <row r="1856" spans="2:5">
      <c r="B1856" s="78" t="s">
        <v>2117</v>
      </c>
      <c r="C1856" s="60" t="s">
        <v>3177</v>
      </c>
      <c r="D1856" s="61">
        <v>9.7565000000000008</v>
      </c>
      <c r="E1856" s="61">
        <v>10.547499999999999</v>
      </c>
    </row>
    <row r="1857" spans="2:5">
      <c r="B1857" s="78" t="s">
        <v>2119</v>
      </c>
      <c r="C1857" s="60" t="s">
        <v>3178</v>
      </c>
      <c r="D1857" s="61">
        <v>9.7565000000000008</v>
      </c>
      <c r="E1857" s="61">
        <v>10.547499999999999</v>
      </c>
    </row>
    <row r="1858" spans="2:5">
      <c r="B1858" s="78" t="s">
        <v>2121</v>
      </c>
      <c r="C1858" s="60" t="s">
        <v>3179</v>
      </c>
      <c r="D1858" s="61">
        <v>9.7565000000000008</v>
      </c>
      <c r="E1858" s="61">
        <v>10.547499999999999</v>
      </c>
    </row>
    <row r="1859" spans="2:5">
      <c r="B1859" s="78" t="s">
        <v>2127</v>
      </c>
      <c r="C1859" s="60" t="s">
        <v>3180</v>
      </c>
      <c r="D1859" s="61">
        <v>9.7565000000000008</v>
      </c>
      <c r="E1859" s="61">
        <v>10.547499999999999</v>
      </c>
    </row>
    <row r="1860" spans="2:5">
      <c r="B1860" s="78" t="s">
        <v>2129</v>
      </c>
      <c r="C1860" s="60" t="s">
        <v>3181</v>
      </c>
      <c r="D1860" s="61">
        <v>9.7565000000000008</v>
      </c>
      <c r="E1860" s="61">
        <v>10.547499999999999</v>
      </c>
    </row>
    <row r="1861" spans="2:5">
      <c r="B1861" s="78" t="s">
        <v>2103</v>
      </c>
      <c r="C1861" s="60" t="s">
        <v>3182</v>
      </c>
      <c r="D1861" s="61">
        <v>9.7565000000000008</v>
      </c>
      <c r="E1861" s="61">
        <v>10.547499999999999</v>
      </c>
    </row>
    <row r="1862" spans="2:5">
      <c r="B1862" s="78" t="s">
        <v>2131</v>
      </c>
      <c r="C1862" s="60" t="s">
        <v>3183</v>
      </c>
      <c r="D1862" s="61">
        <v>9.7565000000000008</v>
      </c>
      <c r="E1862" s="61">
        <v>10.547499999999999</v>
      </c>
    </row>
    <row r="1863" spans="2:5">
      <c r="B1863" s="78" t="s">
        <v>2133</v>
      </c>
      <c r="C1863" s="60" t="s">
        <v>3184</v>
      </c>
      <c r="D1863" s="61">
        <v>9.7565000000000008</v>
      </c>
      <c r="E1863" s="61">
        <v>10.547499999999999</v>
      </c>
    </row>
    <row r="1864" spans="2:5">
      <c r="B1864" s="78" t="s">
        <v>2135</v>
      </c>
      <c r="C1864" s="60" t="s">
        <v>3185</v>
      </c>
      <c r="D1864" s="61">
        <v>9.7565000000000008</v>
      </c>
      <c r="E1864" s="61">
        <v>10.547499999999999</v>
      </c>
    </row>
    <row r="1865" spans="2:5">
      <c r="B1865" s="78" t="s">
        <v>2137</v>
      </c>
      <c r="C1865" s="60" t="s">
        <v>3186</v>
      </c>
      <c r="D1865" s="61">
        <v>9.7565000000000008</v>
      </c>
      <c r="E1865" s="61">
        <v>10.547499999999999</v>
      </c>
    </row>
    <row r="1866" spans="2:5">
      <c r="B1866" s="78" t="s">
        <v>2139</v>
      </c>
      <c r="C1866" s="60" t="s">
        <v>3187</v>
      </c>
      <c r="D1866" s="61">
        <v>9.7565000000000008</v>
      </c>
      <c r="E1866" s="61">
        <v>10.547499999999999</v>
      </c>
    </row>
    <row r="1867" spans="2:5">
      <c r="B1867" s="78" t="s">
        <v>2141</v>
      </c>
      <c r="C1867" s="60" t="s">
        <v>3188</v>
      </c>
      <c r="D1867" s="61">
        <v>9.7565000000000008</v>
      </c>
      <c r="E1867" s="61">
        <v>10.547499999999999</v>
      </c>
    </row>
    <row r="1868" spans="2:5">
      <c r="B1868" s="78" t="s">
        <v>2143</v>
      </c>
      <c r="C1868" s="60" t="s">
        <v>3189</v>
      </c>
      <c r="D1868" s="61">
        <v>9.7565000000000008</v>
      </c>
      <c r="E1868" s="61">
        <v>10.547499999999999</v>
      </c>
    </row>
    <row r="1869" spans="2:5">
      <c r="B1869" s="78" t="s">
        <v>2145</v>
      </c>
      <c r="C1869" s="60" t="s">
        <v>3190</v>
      </c>
      <c r="D1869" s="61">
        <v>9.7565000000000008</v>
      </c>
      <c r="E1869" s="61">
        <v>10.547499999999999</v>
      </c>
    </row>
    <row r="1870" spans="2:5">
      <c r="B1870" s="78" t="s">
        <v>2147</v>
      </c>
      <c r="C1870" s="60" t="s">
        <v>3191</v>
      </c>
      <c r="D1870" s="61">
        <v>9.7565000000000008</v>
      </c>
      <c r="E1870" s="61">
        <v>9.7565000000000008</v>
      </c>
    </row>
    <row r="1871" spans="2:5">
      <c r="B1871" s="78" t="s">
        <v>2149</v>
      </c>
      <c r="C1871" s="60" t="s">
        <v>3192</v>
      </c>
      <c r="D1871" s="61">
        <v>9.7565000000000008</v>
      </c>
      <c r="E1871" s="61">
        <v>9.7565000000000008</v>
      </c>
    </row>
    <row r="1872" spans="2:5">
      <c r="B1872" s="78" t="s">
        <v>2151</v>
      </c>
      <c r="C1872" s="60" t="s">
        <v>3193</v>
      </c>
      <c r="D1872" s="61">
        <v>9.7565000000000008</v>
      </c>
      <c r="E1872" s="61">
        <v>10.547499999999999</v>
      </c>
    </row>
    <row r="1873" spans="2:5">
      <c r="B1873" s="78" t="s">
        <v>2105</v>
      </c>
      <c r="C1873" s="60" t="s">
        <v>3194</v>
      </c>
      <c r="D1873" s="61">
        <v>7.6260000000000003</v>
      </c>
      <c r="E1873" s="61">
        <v>8.6966999999999999</v>
      </c>
    </row>
    <row r="1874" spans="2:5">
      <c r="B1874" s="78" t="s">
        <v>2107</v>
      </c>
      <c r="C1874" s="60" t="s">
        <v>3195</v>
      </c>
      <c r="D1874" s="61">
        <v>7.6360000000000001</v>
      </c>
      <c r="E1874" s="61">
        <v>8.6966999999999999</v>
      </c>
    </row>
    <row r="1875" spans="2:5">
      <c r="B1875" s="78" t="s">
        <v>2109</v>
      </c>
      <c r="C1875" s="60" t="s">
        <v>3196</v>
      </c>
      <c r="D1875" s="61">
        <v>7.6360000000000001</v>
      </c>
      <c r="E1875" s="61">
        <v>8.6966999999999999</v>
      </c>
    </row>
    <row r="1876" spans="2:5">
      <c r="B1876" s="78" t="s">
        <v>2101</v>
      </c>
      <c r="C1876" s="60" t="s">
        <v>3197</v>
      </c>
      <c r="D1876" s="61">
        <v>7.6360000000000001</v>
      </c>
      <c r="E1876" s="61">
        <v>8.6966999999999999</v>
      </c>
    </row>
    <row r="1877" spans="2:5">
      <c r="B1877" s="78" t="s">
        <v>2113</v>
      </c>
      <c r="C1877" s="60" t="s">
        <v>3198</v>
      </c>
      <c r="D1877" s="61">
        <v>7.6360000000000001</v>
      </c>
      <c r="E1877" s="61">
        <v>8.6966999999999999</v>
      </c>
    </row>
    <row r="1878" spans="2:5">
      <c r="B1878" s="78" t="s">
        <v>2115</v>
      </c>
      <c r="C1878" s="60" t="s">
        <v>3199</v>
      </c>
      <c r="D1878" s="61">
        <v>7.6360000000000001</v>
      </c>
      <c r="E1878" s="61">
        <v>8.6966999999999999</v>
      </c>
    </row>
    <row r="1879" spans="2:5">
      <c r="B1879" s="78" t="s">
        <v>2117</v>
      </c>
      <c r="C1879" s="60" t="s">
        <v>3200</v>
      </c>
      <c r="D1879" s="61">
        <v>7.6360000000000001</v>
      </c>
      <c r="E1879" s="61">
        <v>8.6966999999999999</v>
      </c>
    </row>
    <row r="1880" spans="2:5">
      <c r="B1880" s="78" t="s">
        <v>2119</v>
      </c>
      <c r="C1880" s="60" t="s">
        <v>3201</v>
      </c>
      <c r="D1880" s="61">
        <v>7.6360000000000001</v>
      </c>
      <c r="E1880" s="61">
        <v>8.6966999999999999</v>
      </c>
    </row>
    <row r="1881" spans="2:5">
      <c r="B1881" s="78" t="s">
        <v>2121</v>
      </c>
      <c r="C1881" s="60" t="s">
        <v>3202</v>
      </c>
      <c r="D1881" s="61">
        <v>7.6360000000000001</v>
      </c>
      <c r="E1881" s="61">
        <v>8.6966999999999999</v>
      </c>
    </row>
    <row r="1882" spans="2:5">
      <c r="B1882" s="78" t="s">
        <v>2127</v>
      </c>
      <c r="C1882" s="60" t="s">
        <v>3203</v>
      </c>
      <c r="D1882" s="61">
        <v>7.6360000000000001</v>
      </c>
      <c r="E1882" s="61">
        <v>8.6966999999999999</v>
      </c>
    </row>
    <row r="1883" spans="2:5">
      <c r="B1883" s="78" t="s">
        <v>2129</v>
      </c>
      <c r="C1883" s="60" t="s">
        <v>3204</v>
      </c>
      <c r="D1883" s="61">
        <v>7.6345999999999998</v>
      </c>
      <c r="E1883" s="61">
        <v>8.6966999999999999</v>
      </c>
    </row>
    <row r="1884" spans="2:5">
      <c r="B1884" s="78" t="s">
        <v>2103</v>
      </c>
      <c r="C1884" s="60" t="s">
        <v>3205</v>
      </c>
      <c r="D1884" s="61">
        <v>7.6360000000000001</v>
      </c>
      <c r="E1884" s="61">
        <v>8.6966999999999999</v>
      </c>
    </row>
    <row r="1885" spans="2:5">
      <c r="B1885" s="78" t="s">
        <v>2131</v>
      </c>
      <c r="C1885" s="60" t="s">
        <v>3206</v>
      </c>
      <c r="D1885" s="61">
        <v>7.6360000000000001</v>
      </c>
      <c r="E1885" s="61">
        <v>8.6966999999999999</v>
      </c>
    </row>
    <row r="1886" spans="2:5">
      <c r="B1886" s="78" t="s">
        <v>2133</v>
      </c>
      <c r="C1886" s="60" t="s">
        <v>3207</v>
      </c>
      <c r="D1886" s="61">
        <v>7.6345999999999998</v>
      </c>
      <c r="E1886" s="61">
        <v>8.6966999999999999</v>
      </c>
    </row>
    <row r="1887" spans="2:5">
      <c r="B1887" s="78" t="s">
        <v>2135</v>
      </c>
      <c r="C1887" s="60" t="s">
        <v>3208</v>
      </c>
      <c r="D1887" s="61">
        <v>7.6360000000000001</v>
      </c>
      <c r="E1887" s="61">
        <v>8.6966999999999999</v>
      </c>
    </row>
    <row r="1888" spans="2:5">
      <c r="B1888" s="78" t="s">
        <v>2137</v>
      </c>
      <c r="C1888" s="60" t="s">
        <v>3209</v>
      </c>
      <c r="D1888" s="61">
        <v>7.6360000000000001</v>
      </c>
      <c r="E1888" s="61">
        <v>8.6966999999999999</v>
      </c>
    </row>
    <row r="1889" spans="2:5">
      <c r="B1889" s="78" t="s">
        <v>2139</v>
      </c>
      <c r="C1889" s="60" t="s">
        <v>3210</v>
      </c>
      <c r="D1889" s="61">
        <v>7.6360000000000001</v>
      </c>
      <c r="E1889" s="61">
        <v>8.6966999999999999</v>
      </c>
    </row>
    <row r="1890" spans="2:5">
      <c r="B1890" s="78" t="s">
        <v>2141</v>
      </c>
      <c r="C1890" s="60" t="s">
        <v>3211</v>
      </c>
      <c r="D1890" s="61">
        <v>7.6360000000000001</v>
      </c>
      <c r="E1890" s="61">
        <v>8.6966999999999999</v>
      </c>
    </row>
    <row r="1891" spans="2:5">
      <c r="B1891" s="78" t="s">
        <v>2143</v>
      </c>
      <c r="C1891" s="60" t="s">
        <v>3212</v>
      </c>
      <c r="D1891" s="61">
        <v>7.6360000000000001</v>
      </c>
      <c r="E1891" s="61">
        <v>8.6966999999999999</v>
      </c>
    </row>
    <row r="1892" spans="2:5">
      <c r="B1892" s="78" t="s">
        <v>2145</v>
      </c>
      <c r="C1892" s="60" t="s">
        <v>3213</v>
      </c>
      <c r="D1892" s="61">
        <v>7.6360000000000001</v>
      </c>
      <c r="E1892" s="61">
        <v>8.6966999999999999</v>
      </c>
    </row>
    <row r="1893" spans="2:5">
      <c r="B1893" s="78" t="s">
        <v>2147</v>
      </c>
      <c r="C1893" s="60" t="s">
        <v>3214</v>
      </c>
      <c r="D1893" s="61">
        <v>7.6360000000000001</v>
      </c>
      <c r="E1893" s="61">
        <v>10.547499999999999</v>
      </c>
    </row>
    <row r="1894" spans="2:5">
      <c r="B1894" s="78" t="s">
        <v>2149</v>
      </c>
      <c r="C1894" s="60" t="s">
        <v>3215</v>
      </c>
      <c r="D1894" s="61">
        <v>7.6360000000000001</v>
      </c>
      <c r="E1894" s="61">
        <v>8.6966999999999999</v>
      </c>
    </row>
    <row r="1895" spans="2:5">
      <c r="B1895" s="78" t="s">
        <v>2151</v>
      </c>
      <c r="C1895" s="60" t="s">
        <v>3216</v>
      </c>
      <c r="D1895" s="61">
        <v>7.6360000000000001</v>
      </c>
      <c r="E1895" s="61">
        <v>8.6966999999999999</v>
      </c>
    </row>
    <row r="1896" spans="2:5">
      <c r="B1896" s="78" t="s">
        <v>2105</v>
      </c>
      <c r="C1896" s="60" t="s">
        <v>3217</v>
      </c>
      <c r="D1896" s="61">
        <v>9.0760000000000005</v>
      </c>
      <c r="E1896" s="61">
        <v>8.6966999999999999</v>
      </c>
    </row>
    <row r="1897" spans="2:5">
      <c r="B1897" s="78" t="s">
        <v>2107</v>
      </c>
      <c r="C1897" s="60" t="s">
        <v>3218</v>
      </c>
      <c r="D1897" s="61">
        <v>9.0760000000000005</v>
      </c>
      <c r="E1897" s="61">
        <v>10.547499999999999</v>
      </c>
    </row>
    <row r="1898" spans="2:5">
      <c r="B1898" s="78" t="s">
        <v>2109</v>
      </c>
      <c r="C1898" s="60" t="s">
        <v>3219</v>
      </c>
      <c r="D1898" s="61">
        <v>9.0760000000000005</v>
      </c>
      <c r="E1898" s="61">
        <v>10.547499999999999</v>
      </c>
    </row>
    <row r="1899" spans="2:5">
      <c r="B1899" s="78" t="s">
        <v>2101</v>
      </c>
      <c r="C1899" s="60" t="s">
        <v>3220</v>
      </c>
      <c r="D1899" s="61">
        <v>9.0760000000000005</v>
      </c>
      <c r="E1899" s="61">
        <v>9.0760000000000005</v>
      </c>
    </row>
    <row r="1900" spans="2:5">
      <c r="B1900" s="78" t="s">
        <v>2113</v>
      </c>
      <c r="C1900" s="60" t="s">
        <v>3221</v>
      </c>
      <c r="D1900" s="61">
        <v>9076</v>
      </c>
      <c r="E1900" s="61">
        <v>10.547499999999999</v>
      </c>
    </row>
    <row r="1901" spans="2:5">
      <c r="B1901" s="78" t="s">
        <v>2115</v>
      </c>
      <c r="C1901" s="60" t="s">
        <v>3222</v>
      </c>
      <c r="D1901" s="61">
        <v>9.0760000000000005</v>
      </c>
      <c r="E1901" s="61">
        <v>10.547499999999999</v>
      </c>
    </row>
    <row r="1902" spans="2:5">
      <c r="B1902" s="78" t="s">
        <v>2117</v>
      </c>
      <c r="C1902" s="60" t="s">
        <v>3223</v>
      </c>
      <c r="D1902" s="61">
        <v>9.0760000000000005</v>
      </c>
      <c r="E1902" s="61">
        <v>10.547499999999999</v>
      </c>
    </row>
    <row r="1903" spans="2:5">
      <c r="B1903" s="78" t="s">
        <v>2119</v>
      </c>
      <c r="C1903" s="60" t="s">
        <v>3224</v>
      </c>
      <c r="D1903" s="61">
        <v>9.0760000000000005</v>
      </c>
      <c r="E1903" s="61">
        <v>10.547499999999999</v>
      </c>
    </row>
    <row r="1904" spans="2:5">
      <c r="B1904" s="78" t="s">
        <v>2121</v>
      </c>
      <c r="C1904" s="60" t="s">
        <v>3225</v>
      </c>
      <c r="D1904" s="61">
        <v>9.0790000000000006</v>
      </c>
      <c r="E1904" s="61">
        <v>10.547499999999999</v>
      </c>
    </row>
    <row r="1905" spans="2:5">
      <c r="B1905" s="78" t="s">
        <v>2127</v>
      </c>
      <c r="C1905" s="60" t="s">
        <v>3226</v>
      </c>
      <c r="D1905" s="61">
        <v>9.0760000000000005</v>
      </c>
      <c r="E1905" s="61">
        <v>10.547499999999999</v>
      </c>
    </row>
    <row r="1906" spans="2:5">
      <c r="B1906" s="78" t="s">
        <v>2129</v>
      </c>
      <c r="C1906" s="60" t="s">
        <v>3227</v>
      </c>
      <c r="D1906" s="61">
        <v>9.0760000000000005</v>
      </c>
      <c r="E1906" s="61">
        <v>10.547499999999999</v>
      </c>
    </row>
    <row r="1907" spans="2:5">
      <c r="B1907" s="78" t="s">
        <v>2103</v>
      </c>
      <c r="C1907" s="60" t="s">
        <v>3228</v>
      </c>
      <c r="D1907" s="61">
        <v>9.0760000000000005</v>
      </c>
      <c r="E1907" s="61">
        <v>10.5474</v>
      </c>
    </row>
    <row r="1908" spans="2:5">
      <c r="B1908" s="78" t="s">
        <v>2131</v>
      </c>
      <c r="C1908" s="60" t="s">
        <v>3229</v>
      </c>
      <c r="D1908" s="61">
        <v>9.0760000000000005</v>
      </c>
      <c r="E1908" s="61">
        <v>10.547499999999999</v>
      </c>
    </row>
    <row r="1909" spans="2:5">
      <c r="B1909" s="78" t="s">
        <v>2133</v>
      </c>
      <c r="C1909" s="60" t="s">
        <v>3230</v>
      </c>
      <c r="D1909" s="61">
        <v>9.0760000000000005</v>
      </c>
      <c r="E1909" s="61">
        <v>10.547499999999999</v>
      </c>
    </row>
    <row r="1910" spans="2:5">
      <c r="B1910" s="78" t="s">
        <v>2135</v>
      </c>
      <c r="C1910" s="60" t="s">
        <v>3231</v>
      </c>
      <c r="D1910" s="61">
        <v>9.0760000000000005</v>
      </c>
      <c r="E1910" s="61">
        <v>10.547499999999999</v>
      </c>
    </row>
    <row r="1911" spans="2:5">
      <c r="B1911" s="78" t="s">
        <v>2137</v>
      </c>
      <c r="C1911" s="60" t="s">
        <v>3232</v>
      </c>
      <c r="D1911" s="61">
        <v>9.0760000000000005</v>
      </c>
      <c r="E1911" s="61">
        <v>10.547499999999999</v>
      </c>
    </row>
    <row r="1912" spans="2:5">
      <c r="B1912" s="78" t="s">
        <v>2139</v>
      </c>
      <c r="C1912" s="60" t="s">
        <v>3233</v>
      </c>
      <c r="D1912" s="61">
        <v>9.0760000000000005</v>
      </c>
      <c r="E1912" s="61">
        <v>10.547499999999999</v>
      </c>
    </row>
    <row r="1913" spans="2:5">
      <c r="B1913" s="78" t="s">
        <v>2141</v>
      </c>
      <c r="C1913" s="60" t="s">
        <v>3234</v>
      </c>
      <c r="D1913" s="61">
        <v>9.0760000000000005</v>
      </c>
      <c r="E1913" s="61">
        <v>10.547499999999999</v>
      </c>
    </row>
    <row r="1914" spans="2:5">
      <c r="B1914" s="78" t="s">
        <v>2143</v>
      </c>
      <c r="C1914" s="60" t="s">
        <v>3235</v>
      </c>
      <c r="D1914" s="61">
        <v>9076</v>
      </c>
      <c r="E1914" s="61">
        <v>10.547499999999999</v>
      </c>
    </row>
    <row r="1915" spans="2:5">
      <c r="B1915" s="78" t="s">
        <v>2145</v>
      </c>
      <c r="C1915" s="60" t="s">
        <v>3236</v>
      </c>
      <c r="D1915" s="61">
        <v>9.0760000000000005</v>
      </c>
      <c r="E1915" s="61">
        <v>10.547499999999999</v>
      </c>
    </row>
    <row r="1916" spans="2:5">
      <c r="B1916" s="78" t="s">
        <v>2147</v>
      </c>
      <c r="C1916" s="60" t="s">
        <v>3237</v>
      </c>
      <c r="D1916" s="61">
        <v>9.0760000000000005</v>
      </c>
      <c r="E1916" s="61">
        <v>10.547499999999999</v>
      </c>
    </row>
    <row r="1917" spans="2:5">
      <c r="B1917" s="78" t="s">
        <v>2151</v>
      </c>
      <c r="C1917" s="60" t="s">
        <v>3238</v>
      </c>
      <c r="D1917" s="61">
        <v>9.0760000000000005</v>
      </c>
      <c r="E1917" s="61">
        <v>10.547499999999999</v>
      </c>
    </row>
    <row r="1918" spans="2:5">
      <c r="B1918" s="78" t="s">
        <v>2105</v>
      </c>
      <c r="C1918" s="60" t="s">
        <v>3239</v>
      </c>
      <c r="D1918" s="61">
        <v>0</v>
      </c>
      <c r="E1918" s="61">
        <v>0</v>
      </c>
    </row>
    <row r="1919" spans="2:5">
      <c r="B1919" s="78" t="s">
        <v>2109</v>
      </c>
      <c r="C1919" s="60" t="s">
        <v>3240</v>
      </c>
      <c r="D1919" s="61">
        <v>0</v>
      </c>
      <c r="E1919" s="61">
        <v>0</v>
      </c>
    </row>
    <row r="1920" spans="2:5">
      <c r="B1920" s="78" t="s">
        <v>2101</v>
      </c>
      <c r="C1920" s="60" t="s">
        <v>3241</v>
      </c>
      <c r="D1920" s="61">
        <v>0</v>
      </c>
      <c r="E1920" s="61">
        <v>0</v>
      </c>
    </row>
    <row r="1921" spans="2:5">
      <c r="B1921" s="78" t="s">
        <v>2113</v>
      </c>
      <c r="C1921" s="60" t="s">
        <v>3242</v>
      </c>
      <c r="D1921" s="61">
        <v>0</v>
      </c>
      <c r="E1921" s="61">
        <v>0</v>
      </c>
    </row>
    <row r="1922" spans="2:5">
      <c r="B1922" s="78" t="s">
        <v>2115</v>
      </c>
      <c r="C1922" s="60" t="s">
        <v>3243</v>
      </c>
      <c r="D1922" s="61">
        <v>0</v>
      </c>
      <c r="E1922" s="61">
        <v>0</v>
      </c>
    </row>
    <row r="1923" spans="2:5">
      <c r="B1923" s="78" t="s">
        <v>2117</v>
      </c>
      <c r="C1923" s="60" t="s">
        <v>3244</v>
      </c>
      <c r="D1923" s="61">
        <v>0</v>
      </c>
      <c r="E1923" s="61">
        <v>0</v>
      </c>
    </row>
    <row r="1924" spans="2:5">
      <c r="B1924" s="78" t="s">
        <v>2119</v>
      </c>
      <c r="C1924" s="60" t="s">
        <v>3245</v>
      </c>
      <c r="D1924" s="61">
        <v>0</v>
      </c>
      <c r="E1924" s="61">
        <v>0</v>
      </c>
    </row>
    <row r="1925" spans="2:5">
      <c r="B1925" s="78" t="s">
        <v>2121</v>
      </c>
      <c r="C1925" s="60" t="s">
        <v>3246</v>
      </c>
      <c r="D1925" s="61">
        <v>0</v>
      </c>
      <c r="E1925" s="61">
        <v>0</v>
      </c>
    </row>
    <row r="1926" spans="2:5">
      <c r="B1926" s="78" t="s">
        <v>2127</v>
      </c>
      <c r="C1926" s="60" t="s">
        <v>3247</v>
      </c>
      <c r="D1926" s="61">
        <v>0</v>
      </c>
      <c r="E1926" s="61">
        <v>0</v>
      </c>
    </row>
    <row r="1927" spans="2:5">
      <c r="B1927" s="78" t="s">
        <v>2129</v>
      </c>
      <c r="C1927" s="60" t="s">
        <v>3248</v>
      </c>
      <c r="D1927" s="61">
        <v>0</v>
      </c>
      <c r="E1927" s="61">
        <v>0</v>
      </c>
    </row>
    <row r="1928" spans="2:5">
      <c r="B1928" s="78" t="s">
        <v>2103</v>
      </c>
      <c r="C1928" s="60" t="s">
        <v>3249</v>
      </c>
      <c r="D1928" s="61">
        <v>0</v>
      </c>
      <c r="E1928" s="61">
        <v>0</v>
      </c>
    </row>
    <row r="1929" spans="2:5">
      <c r="B1929" s="78" t="s">
        <v>2131</v>
      </c>
      <c r="C1929" s="60" t="s">
        <v>3250</v>
      </c>
      <c r="D1929" s="61">
        <v>0</v>
      </c>
      <c r="E1929" s="61">
        <v>0</v>
      </c>
    </row>
    <row r="1930" spans="2:5">
      <c r="B1930" s="78" t="s">
        <v>2133</v>
      </c>
      <c r="C1930" s="60" t="s">
        <v>3251</v>
      </c>
      <c r="D1930" s="61">
        <v>0</v>
      </c>
      <c r="E1930" s="61">
        <v>0</v>
      </c>
    </row>
    <row r="1931" spans="2:5">
      <c r="B1931" s="78" t="s">
        <v>2135</v>
      </c>
      <c r="C1931" s="60" t="s">
        <v>3252</v>
      </c>
      <c r="D1931" s="61">
        <v>0</v>
      </c>
      <c r="E1931" s="61">
        <v>0</v>
      </c>
    </row>
    <row r="1932" spans="2:5">
      <c r="B1932" s="78" t="s">
        <v>2137</v>
      </c>
      <c r="C1932" s="60" t="s">
        <v>3253</v>
      </c>
      <c r="D1932" s="61">
        <v>0</v>
      </c>
      <c r="E1932" s="61">
        <v>0</v>
      </c>
    </row>
    <row r="1933" spans="2:5">
      <c r="B1933" s="78" t="s">
        <v>2139</v>
      </c>
      <c r="C1933" s="60" t="s">
        <v>3254</v>
      </c>
      <c r="D1933" s="61">
        <v>0</v>
      </c>
      <c r="E1933" s="61">
        <v>0</v>
      </c>
    </row>
    <row r="1934" spans="2:5">
      <c r="B1934" s="78" t="s">
        <v>2141</v>
      </c>
      <c r="C1934" s="60" t="s">
        <v>3255</v>
      </c>
      <c r="D1934" s="61">
        <v>0</v>
      </c>
      <c r="E1934" s="61">
        <v>0</v>
      </c>
    </row>
    <row r="1935" spans="2:5">
      <c r="B1935" s="78" t="s">
        <v>2143</v>
      </c>
      <c r="C1935" s="60" t="s">
        <v>3256</v>
      </c>
      <c r="D1935" s="61">
        <v>0</v>
      </c>
      <c r="E1935" s="61">
        <v>0</v>
      </c>
    </row>
    <row r="1936" spans="2:5">
      <c r="B1936" s="78" t="s">
        <v>2145</v>
      </c>
      <c r="C1936" s="60" t="s">
        <v>3257</v>
      </c>
      <c r="D1936" s="61">
        <v>0</v>
      </c>
      <c r="E1936" s="61">
        <v>0</v>
      </c>
    </row>
    <row r="1937" spans="2:5">
      <c r="B1937" s="78" t="s">
        <v>2147</v>
      </c>
      <c r="C1937" s="60" t="s">
        <v>3258</v>
      </c>
      <c r="D1937" s="61">
        <v>0</v>
      </c>
      <c r="E1937" s="61">
        <v>0</v>
      </c>
    </row>
    <row r="1938" spans="2:5">
      <c r="B1938" s="78" t="s">
        <v>428</v>
      </c>
      <c r="C1938" s="60" t="s">
        <v>3259</v>
      </c>
      <c r="D1938" s="61">
        <v>0</v>
      </c>
      <c r="E1938" s="61">
        <v>0</v>
      </c>
    </row>
    <row r="1939" spans="2:5">
      <c r="B1939" s="78" t="s">
        <v>2105</v>
      </c>
      <c r="C1939" s="60" t="s">
        <v>3260</v>
      </c>
      <c r="D1939" s="61">
        <v>0</v>
      </c>
      <c r="E1939" s="61">
        <v>0</v>
      </c>
    </row>
    <row r="1940" spans="2:5">
      <c r="B1940" s="78" t="s">
        <v>2109</v>
      </c>
      <c r="C1940" s="60" t="s">
        <v>3261</v>
      </c>
      <c r="D1940" s="61">
        <v>0</v>
      </c>
      <c r="E1940" s="61">
        <v>0</v>
      </c>
    </row>
    <row r="1941" spans="2:5">
      <c r="B1941" s="78" t="s">
        <v>2101</v>
      </c>
      <c r="C1941" s="60" t="s">
        <v>3262</v>
      </c>
      <c r="D1941" s="61">
        <v>0</v>
      </c>
      <c r="E1941" s="61">
        <v>0</v>
      </c>
    </row>
    <row r="1942" spans="2:5">
      <c r="B1942" s="78" t="s">
        <v>2113</v>
      </c>
      <c r="C1942" s="60" t="s">
        <v>3263</v>
      </c>
      <c r="D1942" s="61">
        <v>0</v>
      </c>
      <c r="E1942" s="61">
        <v>0</v>
      </c>
    </row>
    <row r="1943" spans="2:5">
      <c r="B1943" s="78" t="s">
        <v>2115</v>
      </c>
      <c r="C1943" s="60" t="s">
        <v>3264</v>
      </c>
      <c r="D1943" s="61">
        <v>0</v>
      </c>
      <c r="E1943" s="61">
        <v>0</v>
      </c>
    </row>
    <row r="1944" spans="2:5">
      <c r="B1944" s="78" t="s">
        <v>2117</v>
      </c>
      <c r="C1944" s="60" t="s">
        <v>3265</v>
      </c>
      <c r="D1944" s="61">
        <v>0</v>
      </c>
      <c r="E1944" s="61">
        <v>0</v>
      </c>
    </row>
    <row r="1945" spans="2:5">
      <c r="B1945" s="78" t="s">
        <v>2119</v>
      </c>
      <c r="C1945" s="60" t="s">
        <v>3266</v>
      </c>
      <c r="D1945" s="61">
        <v>0</v>
      </c>
      <c r="E1945" s="61">
        <v>0</v>
      </c>
    </row>
    <row r="1946" spans="2:5">
      <c r="B1946" s="78" t="s">
        <v>2121</v>
      </c>
      <c r="C1946" s="60" t="s">
        <v>3267</v>
      </c>
      <c r="D1946" s="61">
        <v>0</v>
      </c>
      <c r="E1946" s="61">
        <v>0</v>
      </c>
    </row>
    <row r="1947" spans="2:5">
      <c r="B1947" s="78" t="s">
        <v>2127</v>
      </c>
      <c r="C1947" s="60" t="s">
        <v>3268</v>
      </c>
      <c r="D1947" s="61">
        <v>0</v>
      </c>
      <c r="E1947" s="61">
        <v>0</v>
      </c>
    </row>
    <row r="1948" spans="2:5">
      <c r="B1948" s="78" t="s">
        <v>2129</v>
      </c>
      <c r="C1948" s="60" t="s">
        <v>3269</v>
      </c>
      <c r="D1948" s="61">
        <v>0</v>
      </c>
      <c r="E1948" s="61">
        <v>0</v>
      </c>
    </row>
    <row r="1949" spans="2:5">
      <c r="B1949" s="78" t="s">
        <v>2103</v>
      </c>
      <c r="C1949" s="60" t="s">
        <v>3270</v>
      </c>
      <c r="D1949" s="61">
        <v>0</v>
      </c>
      <c r="E1949" s="61">
        <v>0</v>
      </c>
    </row>
    <row r="1950" spans="2:5">
      <c r="B1950" s="78" t="s">
        <v>2131</v>
      </c>
      <c r="C1950" s="60" t="s">
        <v>3271</v>
      </c>
      <c r="D1950" s="61">
        <v>0</v>
      </c>
      <c r="E1950" s="61">
        <v>0</v>
      </c>
    </row>
    <row r="1951" spans="2:5">
      <c r="B1951" s="78" t="s">
        <v>2133</v>
      </c>
      <c r="C1951" s="60" t="s">
        <v>3272</v>
      </c>
      <c r="D1951" s="61">
        <v>0</v>
      </c>
      <c r="E1951" s="61">
        <v>0</v>
      </c>
    </row>
    <row r="1952" spans="2:5">
      <c r="B1952" s="78" t="s">
        <v>2135</v>
      </c>
      <c r="C1952" s="60" t="s">
        <v>3273</v>
      </c>
      <c r="D1952" s="61">
        <v>0</v>
      </c>
      <c r="E1952" s="61">
        <v>0</v>
      </c>
    </row>
    <row r="1953" spans="2:5">
      <c r="B1953" s="78" t="s">
        <v>2137</v>
      </c>
      <c r="C1953" s="60" t="s">
        <v>3274</v>
      </c>
      <c r="D1953" s="61">
        <v>0</v>
      </c>
      <c r="E1953" s="61">
        <v>0</v>
      </c>
    </row>
    <row r="1954" spans="2:5">
      <c r="B1954" s="78" t="s">
        <v>2139</v>
      </c>
      <c r="C1954" s="60" t="s">
        <v>3275</v>
      </c>
      <c r="D1954" s="61">
        <v>0</v>
      </c>
      <c r="E1954" s="61">
        <v>0</v>
      </c>
    </row>
    <row r="1955" spans="2:5">
      <c r="B1955" s="78" t="s">
        <v>2141</v>
      </c>
      <c r="C1955" s="60" t="s">
        <v>3276</v>
      </c>
      <c r="D1955" s="61">
        <v>0</v>
      </c>
      <c r="E1955" s="61">
        <v>0</v>
      </c>
    </row>
    <row r="1956" spans="2:5">
      <c r="B1956" s="78" t="s">
        <v>2143</v>
      </c>
      <c r="C1956" s="60" t="s">
        <v>3277</v>
      </c>
      <c r="D1956" s="61">
        <v>0</v>
      </c>
      <c r="E1956" s="61">
        <v>0</v>
      </c>
    </row>
    <row r="1957" spans="2:5">
      <c r="B1957" s="78" t="s">
        <v>2145</v>
      </c>
      <c r="C1957" s="60" t="s">
        <v>3278</v>
      </c>
      <c r="D1957" s="61">
        <v>0</v>
      </c>
      <c r="E1957" s="61">
        <v>0</v>
      </c>
    </row>
    <row r="1958" spans="2:5">
      <c r="B1958" s="78" t="s">
        <v>2147</v>
      </c>
      <c r="C1958" s="60" t="s">
        <v>3279</v>
      </c>
      <c r="D1958" s="61">
        <v>0</v>
      </c>
      <c r="E1958" s="61">
        <v>0</v>
      </c>
    </row>
    <row r="1959" spans="2:5">
      <c r="B1959" s="78" t="s">
        <v>428</v>
      </c>
      <c r="C1959" s="60" t="s">
        <v>3280</v>
      </c>
      <c r="D1959" s="61">
        <v>0</v>
      </c>
      <c r="E1959" s="61">
        <v>0</v>
      </c>
    </row>
    <row r="1960" spans="2:5">
      <c r="B1960" s="78" t="s">
        <v>2105</v>
      </c>
      <c r="C1960" s="60" t="s">
        <v>3281</v>
      </c>
      <c r="D1960" s="61">
        <v>0</v>
      </c>
      <c r="E1960" s="61">
        <v>0</v>
      </c>
    </row>
    <row r="1961" spans="2:5">
      <c r="B1961" s="78" t="s">
        <v>2109</v>
      </c>
      <c r="C1961" s="60" t="s">
        <v>3282</v>
      </c>
      <c r="D1961" s="61">
        <v>0</v>
      </c>
      <c r="E1961" s="61">
        <v>0</v>
      </c>
    </row>
    <row r="1962" spans="2:5">
      <c r="B1962" s="78" t="s">
        <v>2101</v>
      </c>
      <c r="C1962" s="60" t="s">
        <v>3283</v>
      </c>
      <c r="D1962" s="61">
        <v>0</v>
      </c>
      <c r="E1962" s="61">
        <v>0</v>
      </c>
    </row>
    <row r="1963" spans="2:5">
      <c r="B1963" s="78" t="s">
        <v>2113</v>
      </c>
      <c r="C1963" s="60" t="s">
        <v>3284</v>
      </c>
      <c r="D1963" s="61">
        <v>0</v>
      </c>
      <c r="E1963" s="61">
        <v>0</v>
      </c>
    </row>
    <row r="1964" spans="2:5">
      <c r="B1964" s="78" t="s">
        <v>2115</v>
      </c>
      <c r="C1964" s="60" t="s">
        <v>3285</v>
      </c>
      <c r="D1964" s="61">
        <v>0</v>
      </c>
      <c r="E1964" s="61">
        <v>0</v>
      </c>
    </row>
    <row r="1965" spans="2:5">
      <c r="B1965" s="78" t="s">
        <v>2117</v>
      </c>
      <c r="C1965" s="60" t="s">
        <v>3286</v>
      </c>
      <c r="D1965" s="61">
        <v>0</v>
      </c>
      <c r="E1965" s="61">
        <v>0</v>
      </c>
    </row>
    <row r="1966" spans="2:5">
      <c r="B1966" s="78" t="s">
        <v>2119</v>
      </c>
      <c r="C1966" s="60" t="s">
        <v>3287</v>
      </c>
      <c r="D1966" s="61">
        <v>0</v>
      </c>
      <c r="E1966" s="61">
        <v>0</v>
      </c>
    </row>
    <row r="1967" spans="2:5">
      <c r="B1967" s="78" t="s">
        <v>2121</v>
      </c>
      <c r="C1967" s="60" t="s">
        <v>3288</v>
      </c>
      <c r="D1967" s="61">
        <v>0</v>
      </c>
      <c r="E1967" s="61">
        <v>0</v>
      </c>
    </row>
    <row r="1968" spans="2:5">
      <c r="B1968" s="78" t="s">
        <v>2127</v>
      </c>
      <c r="C1968" s="60" t="s">
        <v>3289</v>
      </c>
      <c r="D1968" s="61">
        <v>0</v>
      </c>
      <c r="E1968" s="61">
        <v>0</v>
      </c>
    </row>
    <row r="1969" spans="2:5">
      <c r="B1969" s="78" t="s">
        <v>2129</v>
      </c>
      <c r="C1969" s="60" t="s">
        <v>3290</v>
      </c>
      <c r="D1969" s="61">
        <v>0</v>
      </c>
      <c r="E1969" s="61">
        <v>0</v>
      </c>
    </row>
    <row r="1970" spans="2:5">
      <c r="B1970" s="78" t="s">
        <v>2103</v>
      </c>
      <c r="C1970" s="60" t="s">
        <v>3291</v>
      </c>
      <c r="D1970" s="61">
        <v>0</v>
      </c>
      <c r="E1970" s="61">
        <v>0</v>
      </c>
    </row>
    <row r="1971" spans="2:5">
      <c r="B1971" s="78" t="s">
        <v>2131</v>
      </c>
      <c r="C1971" s="60" t="s">
        <v>3292</v>
      </c>
      <c r="D1971" s="61">
        <v>0</v>
      </c>
      <c r="E1971" s="61">
        <v>0</v>
      </c>
    </row>
    <row r="1972" spans="2:5">
      <c r="B1972" s="78" t="s">
        <v>2133</v>
      </c>
      <c r="C1972" s="60" t="s">
        <v>3293</v>
      </c>
      <c r="D1972" s="61">
        <v>0</v>
      </c>
      <c r="E1972" s="61">
        <v>0</v>
      </c>
    </row>
    <row r="1973" spans="2:5">
      <c r="B1973" s="78" t="s">
        <v>2135</v>
      </c>
      <c r="C1973" s="60" t="s">
        <v>3294</v>
      </c>
      <c r="D1973" s="61">
        <v>0</v>
      </c>
      <c r="E1973" s="61">
        <v>0</v>
      </c>
    </row>
    <row r="1974" spans="2:5">
      <c r="B1974" s="78" t="s">
        <v>2137</v>
      </c>
      <c r="C1974" s="60" t="s">
        <v>3295</v>
      </c>
      <c r="D1974" s="61">
        <v>0</v>
      </c>
      <c r="E1974" s="61">
        <v>0</v>
      </c>
    </row>
    <row r="1975" spans="2:5">
      <c r="B1975" s="78" t="s">
        <v>2139</v>
      </c>
      <c r="C1975" s="60" t="s">
        <v>3296</v>
      </c>
      <c r="D1975" s="61">
        <v>0</v>
      </c>
      <c r="E1975" s="61">
        <v>0</v>
      </c>
    </row>
    <row r="1976" spans="2:5">
      <c r="B1976" s="78" t="s">
        <v>2141</v>
      </c>
      <c r="C1976" s="60" t="s">
        <v>3297</v>
      </c>
      <c r="D1976" s="61">
        <v>0</v>
      </c>
      <c r="E1976" s="61">
        <v>0</v>
      </c>
    </row>
    <row r="1977" spans="2:5">
      <c r="B1977" s="78" t="s">
        <v>2143</v>
      </c>
      <c r="C1977" s="60" t="s">
        <v>3298</v>
      </c>
      <c r="D1977" s="61">
        <v>0</v>
      </c>
      <c r="E1977" s="61">
        <v>0</v>
      </c>
    </row>
    <row r="1978" spans="2:5">
      <c r="B1978" s="78" t="s">
        <v>2145</v>
      </c>
      <c r="C1978" s="60" t="s">
        <v>3299</v>
      </c>
      <c r="D1978" s="61">
        <v>0</v>
      </c>
      <c r="E1978" s="61">
        <v>0</v>
      </c>
    </row>
    <row r="1979" spans="2:5">
      <c r="B1979" s="78" t="s">
        <v>2147</v>
      </c>
      <c r="C1979" s="60" t="s">
        <v>3300</v>
      </c>
      <c r="D1979" s="61">
        <v>0</v>
      </c>
      <c r="E1979" s="61">
        <v>0</v>
      </c>
    </row>
    <row r="1980" spans="2:5">
      <c r="B1980" s="78" t="s">
        <v>428</v>
      </c>
      <c r="C1980" s="60" t="s">
        <v>3301</v>
      </c>
      <c r="D1980" s="61">
        <v>0</v>
      </c>
      <c r="E1980" s="61">
        <v>0</v>
      </c>
    </row>
    <row r="1981" spans="2:5">
      <c r="B1981" s="78" t="s">
        <v>2105</v>
      </c>
      <c r="C1981" s="60" t="s">
        <v>3302</v>
      </c>
      <c r="D1981" s="61">
        <v>0</v>
      </c>
      <c r="E1981" s="61">
        <v>0</v>
      </c>
    </row>
    <row r="1982" spans="2:5">
      <c r="B1982" s="78" t="s">
        <v>2109</v>
      </c>
      <c r="C1982" s="60" t="s">
        <v>3303</v>
      </c>
      <c r="D1982" s="61">
        <v>0</v>
      </c>
      <c r="E1982" s="61">
        <v>0</v>
      </c>
    </row>
    <row r="1983" spans="2:5">
      <c r="B1983" s="78" t="s">
        <v>2101</v>
      </c>
      <c r="C1983" s="60" t="s">
        <v>3304</v>
      </c>
      <c r="D1983" s="61">
        <v>0</v>
      </c>
      <c r="E1983" s="61">
        <v>0</v>
      </c>
    </row>
    <row r="1984" spans="2:5">
      <c r="B1984" s="78" t="s">
        <v>2113</v>
      </c>
      <c r="C1984" s="60" t="s">
        <v>3305</v>
      </c>
      <c r="D1984" s="61">
        <v>0</v>
      </c>
      <c r="E1984" s="61">
        <v>0</v>
      </c>
    </row>
    <row r="1985" spans="2:5">
      <c r="B1985" s="78" t="s">
        <v>2115</v>
      </c>
      <c r="C1985" s="60" t="s">
        <v>3306</v>
      </c>
      <c r="D1985" s="61">
        <v>0</v>
      </c>
      <c r="E1985" s="61">
        <v>0</v>
      </c>
    </row>
    <row r="1986" spans="2:5">
      <c r="B1986" s="78" t="s">
        <v>2117</v>
      </c>
      <c r="C1986" s="60" t="s">
        <v>3307</v>
      </c>
      <c r="D1986" s="61">
        <v>0</v>
      </c>
      <c r="E1986" s="61">
        <v>0</v>
      </c>
    </row>
    <row r="1987" spans="2:5">
      <c r="B1987" s="78" t="s">
        <v>2119</v>
      </c>
      <c r="C1987" s="60" t="s">
        <v>3308</v>
      </c>
      <c r="D1987" s="61">
        <v>0</v>
      </c>
      <c r="E1987" s="61">
        <v>0</v>
      </c>
    </row>
    <row r="1988" spans="2:5">
      <c r="B1988" s="78" t="s">
        <v>2121</v>
      </c>
      <c r="C1988" s="60" t="s">
        <v>3309</v>
      </c>
      <c r="D1988" s="61">
        <v>0</v>
      </c>
      <c r="E1988" s="61">
        <v>0</v>
      </c>
    </row>
    <row r="1989" spans="2:5">
      <c r="B1989" s="78" t="s">
        <v>2127</v>
      </c>
      <c r="C1989" s="60" t="s">
        <v>3310</v>
      </c>
      <c r="D1989" s="61">
        <v>0</v>
      </c>
      <c r="E1989" s="61">
        <v>0</v>
      </c>
    </row>
    <row r="1990" spans="2:5">
      <c r="B1990" s="78" t="s">
        <v>2129</v>
      </c>
      <c r="C1990" s="60" t="s">
        <v>3311</v>
      </c>
      <c r="D1990" s="61">
        <v>0</v>
      </c>
      <c r="E1990" s="61">
        <v>0</v>
      </c>
    </row>
    <row r="1991" spans="2:5">
      <c r="B1991" s="78" t="s">
        <v>2103</v>
      </c>
      <c r="C1991" s="60" t="s">
        <v>3312</v>
      </c>
      <c r="D1991" s="61">
        <v>0</v>
      </c>
      <c r="E1991" s="61">
        <v>0</v>
      </c>
    </row>
    <row r="1992" spans="2:5">
      <c r="B1992" s="78" t="s">
        <v>2131</v>
      </c>
      <c r="C1992" s="60" t="s">
        <v>3313</v>
      </c>
      <c r="D1992" s="61">
        <v>0</v>
      </c>
      <c r="E1992" s="61">
        <v>0</v>
      </c>
    </row>
    <row r="1993" spans="2:5">
      <c r="B1993" s="78" t="s">
        <v>2133</v>
      </c>
      <c r="C1993" s="60" t="s">
        <v>3314</v>
      </c>
      <c r="D1993" s="61">
        <v>0</v>
      </c>
      <c r="E1993" s="61">
        <v>0</v>
      </c>
    </row>
    <row r="1994" spans="2:5">
      <c r="B1994" s="78" t="s">
        <v>2135</v>
      </c>
      <c r="C1994" s="60" t="s">
        <v>3315</v>
      </c>
      <c r="D1994" s="61">
        <v>0</v>
      </c>
      <c r="E1994" s="61">
        <v>0</v>
      </c>
    </row>
    <row r="1995" spans="2:5">
      <c r="B1995" s="78" t="s">
        <v>2137</v>
      </c>
      <c r="C1995" s="60" t="s">
        <v>3316</v>
      </c>
      <c r="D1995" s="61">
        <v>0</v>
      </c>
      <c r="E1995" s="61">
        <v>0</v>
      </c>
    </row>
    <row r="1996" spans="2:5">
      <c r="B1996" s="78" t="s">
        <v>2139</v>
      </c>
      <c r="C1996" s="60" t="s">
        <v>3317</v>
      </c>
      <c r="D1996" s="61">
        <v>0</v>
      </c>
      <c r="E1996" s="61">
        <v>0</v>
      </c>
    </row>
    <row r="1997" spans="2:5">
      <c r="B1997" s="78" t="s">
        <v>2141</v>
      </c>
      <c r="C1997" s="60" t="s">
        <v>3318</v>
      </c>
      <c r="D1997" s="61">
        <v>0</v>
      </c>
      <c r="E1997" s="61">
        <v>0</v>
      </c>
    </row>
    <row r="1998" spans="2:5">
      <c r="B1998" s="78" t="s">
        <v>2143</v>
      </c>
      <c r="C1998" s="60" t="s">
        <v>3319</v>
      </c>
      <c r="D1998" s="61">
        <v>0</v>
      </c>
      <c r="E1998" s="61">
        <v>0</v>
      </c>
    </row>
    <row r="1999" spans="2:5">
      <c r="B1999" s="78" t="s">
        <v>2145</v>
      </c>
      <c r="C1999" s="60" t="s">
        <v>3320</v>
      </c>
      <c r="D1999" s="61">
        <v>0</v>
      </c>
      <c r="E1999" s="61">
        <v>0</v>
      </c>
    </row>
    <row r="2000" spans="2:5">
      <c r="B2000" s="78" t="s">
        <v>2147</v>
      </c>
      <c r="C2000" s="60" t="s">
        <v>3321</v>
      </c>
      <c r="D2000" s="61">
        <v>0</v>
      </c>
      <c r="E2000" s="61">
        <v>0</v>
      </c>
    </row>
    <row r="2001" spans="2:5">
      <c r="B2001" s="78" t="s">
        <v>2101</v>
      </c>
      <c r="C2001" s="60" t="s">
        <v>3322</v>
      </c>
      <c r="D2001" s="61">
        <v>0</v>
      </c>
      <c r="E2001" s="61">
        <v>0</v>
      </c>
    </row>
    <row r="2002" spans="2:5">
      <c r="B2002" s="78" t="s">
        <v>2113</v>
      </c>
      <c r="C2002" s="60" t="s">
        <v>3323</v>
      </c>
      <c r="D2002" s="61">
        <v>0</v>
      </c>
      <c r="E2002" s="61">
        <v>0</v>
      </c>
    </row>
    <row r="2003" spans="2:5">
      <c r="B2003" s="78" t="s">
        <v>2115</v>
      </c>
      <c r="C2003" s="60" t="s">
        <v>3324</v>
      </c>
      <c r="D2003" s="61">
        <v>0</v>
      </c>
      <c r="E2003" s="61">
        <v>0</v>
      </c>
    </row>
    <row r="2004" spans="2:5">
      <c r="B2004" s="78" t="s">
        <v>2117</v>
      </c>
      <c r="C2004" s="60" t="s">
        <v>3325</v>
      </c>
      <c r="D2004" s="61">
        <v>0</v>
      </c>
      <c r="E2004" s="61">
        <v>0</v>
      </c>
    </row>
    <row r="2005" spans="2:5">
      <c r="B2005" s="78" t="s">
        <v>2119</v>
      </c>
      <c r="C2005" s="60" t="s">
        <v>3326</v>
      </c>
      <c r="D2005" s="61">
        <v>0</v>
      </c>
      <c r="E2005" s="61">
        <v>0</v>
      </c>
    </row>
    <row r="2006" spans="2:5">
      <c r="B2006" s="78" t="s">
        <v>2121</v>
      </c>
      <c r="C2006" s="60" t="s">
        <v>3327</v>
      </c>
      <c r="D2006" s="61">
        <v>0</v>
      </c>
      <c r="E2006" s="61">
        <v>0</v>
      </c>
    </row>
    <row r="2007" spans="2:5">
      <c r="B2007" s="78" t="s">
        <v>2127</v>
      </c>
      <c r="C2007" s="60" t="s">
        <v>3328</v>
      </c>
      <c r="D2007" s="61">
        <v>0</v>
      </c>
      <c r="E2007" s="61">
        <v>0</v>
      </c>
    </row>
    <row r="2008" spans="2:5">
      <c r="B2008" s="78" t="s">
        <v>2129</v>
      </c>
      <c r="C2008" s="60" t="s">
        <v>3329</v>
      </c>
      <c r="D2008" s="61">
        <v>0</v>
      </c>
      <c r="E2008" s="61">
        <v>0</v>
      </c>
    </row>
    <row r="2009" spans="2:5">
      <c r="B2009" s="78" t="s">
        <v>2103</v>
      </c>
      <c r="C2009" s="60" t="s">
        <v>3330</v>
      </c>
      <c r="D2009" s="61">
        <v>0</v>
      </c>
      <c r="E2009" s="61">
        <v>0</v>
      </c>
    </row>
    <row r="2010" spans="2:5">
      <c r="B2010" s="78" t="s">
        <v>2133</v>
      </c>
      <c r="C2010" s="60" t="s">
        <v>3331</v>
      </c>
      <c r="D2010" s="61">
        <v>0</v>
      </c>
      <c r="E2010" s="61">
        <v>0</v>
      </c>
    </row>
    <row r="2011" spans="2:5">
      <c r="B2011" s="78" t="s">
        <v>2135</v>
      </c>
      <c r="C2011" s="60" t="s">
        <v>3332</v>
      </c>
      <c r="D2011" s="61">
        <v>0</v>
      </c>
      <c r="E2011" s="61">
        <v>0</v>
      </c>
    </row>
    <row r="2012" spans="2:5">
      <c r="B2012" s="78" t="s">
        <v>2137</v>
      </c>
      <c r="C2012" s="60" t="s">
        <v>3333</v>
      </c>
      <c r="D2012" s="61">
        <v>0</v>
      </c>
      <c r="E2012" s="61">
        <v>0</v>
      </c>
    </row>
    <row r="2013" spans="2:5">
      <c r="B2013" s="78" t="s">
        <v>2139</v>
      </c>
      <c r="C2013" s="60" t="s">
        <v>3334</v>
      </c>
      <c r="D2013" s="61">
        <v>0</v>
      </c>
      <c r="E2013" s="61">
        <v>0</v>
      </c>
    </row>
    <row r="2014" spans="2:5">
      <c r="B2014" s="78" t="s">
        <v>2141</v>
      </c>
      <c r="C2014" s="60" t="s">
        <v>3335</v>
      </c>
      <c r="D2014" s="61">
        <v>0</v>
      </c>
      <c r="E2014" s="61">
        <v>0</v>
      </c>
    </row>
    <row r="2015" spans="2:5">
      <c r="B2015" s="78" t="s">
        <v>2143</v>
      </c>
      <c r="C2015" s="60" t="s">
        <v>3336</v>
      </c>
      <c r="D2015" s="61">
        <v>0</v>
      </c>
      <c r="E2015" s="61">
        <v>0</v>
      </c>
    </row>
    <row r="2016" spans="2:5">
      <c r="B2016" s="78" t="s">
        <v>2145</v>
      </c>
      <c r="C2016" s="60" t="s">
        <v>3337</v>
      </c>
      <c r="D2016" s="61">
        <v>0</v>
      </c>
      <c r="E2016" s="61">
        <v>0</v>
      </c>
    </row>
    <row r="2017" spans="2:5">
      <c r="B2017" s="78" t="s">
        <v>2147</v>
      </c>
      <c r="C2017" s="60" t="s">
        <v>3338</v>
      </c>
      <c r="D2017" s="61">
        <v>0</v>
      </c>
      <c r="E2017" s="61">
        <v>0</v>
      </c>
    </row>
    <row r="2018" spans="2:5">
      <c r="B2018" s="78" t="s">
        <v>2139</v>
      </c>
      <c r="C2018" s="60" t="s">
        <v>3339</v>
      </c>
      <c r="D2018" s="61">
        <v>0</v>
      </c>
      <c r="E2018" s="61">
        <v>0</v>
      </c>
    </row>
    <row r="2019" spans="2:5">
      <c r="B2019" s="78" t="s">
        <v>3340</v>
      </c>
      <c r="C2019" s="60" t="s">
        <v>3341</v>
      </c>
      <c r="D2019" s="61">
        <v>0</v>
      </c>
      <c r="E2019" s="61">
        <v>0</v>
      </c>
    </row>
    <row r="2020" spans="2:5">
      <c r="B2020" s="78" t="s">
        <v>3342</v>
      </c>
      <c r="C2020" s="60" t="s">
        <v>3343</v>
      </c>
      <c r="D2020" s="61">
        <v>0</v>
      </c>
      <c r="E2020" s="61">
        <v>0</v>
      </c>
    </row>
    <row r="2021" spans="2:5">
      <c r="B2021" s="78" t="s">
        <v>3344</v>
      </c>
      <c r="C2021" s="60" t="s">
        <v>3345</v>
      </c>
      <c r="D2021" s="61">
        <v>0</v>
      </c>
      <c r="E2021" s="61">
        <v>0</v>
      </c>
    </row>
    <row r="2022" spans="2:5">
      <c r="B2022" s="78" t="s">
        <v>3346</v>
      </c>
      <c r="C2022" s="60" t="s">
        <v>3347</v>
      </c>
      <c r="D2022" s="61">
        <v>0</v>
      </c>
      <c r="E2022" s="61">
        <v>0</v>
      </c>
    </row>
    <row r="2023" spans="2:5">
      <c r="B2023" s="78" t="s">
        <v>3348</v>
      </c>
      <c r="C2023" s="60" t="s">
        <v>3349</v>
      </c>
      <c r="D2023" s="61">
        <v>0</v>
      </c>
      <c r="E2023" s="61">
        <v>0</v>
      </c>
    </row>
    <row r="2024" spans="2:5">
      <c r="B2024" s="78" t="s">
        <v>3350</v>
      </c>
      <c r="C2024" s="60" t="s">
        <v>3351</v>
      </c>
      <c r="D2024" s="61">
        <v>0</v>
      </c>
      <c r="E2024" s="61">
        <v>0</v>
      </c>
    </row>
    <row r="2025" spans="2:5">
      <c r="B2025" s="78" t="s">
        <v>3352</v>
      </c>
      <c r="C2025" s="60" t="s">
        <v>3353</v>
      </c>
      <c r="D2025" s="61">
        <v>0</v>
      </c>
      <c r="E2025" s="61">
        <v>0</v>
      </c>
    </row>
    <row r="2026" spans="2:5">
      <c r="B2026" s="78" t="s">
        <v>3354</v>
      </c>
      <c r="C2026" s="60" t="s">
        <v>3355</v>
      </c>
      <c r="D2026" s="61">
        <v>0</v>
      </c>
      <c r="E2026" s="61">
        <v>0</v>
      </c>
    </row>
    <row r="2027" spans="2:5" ht="29">
      <c r="B2027" s="78" t="s">
        <v>3356</v>
      </c>
      <c r="C2027" s="60" t="s">
        <v>3357</v>
      </c>
      <c r="D2027" s="61">
        <v>0</v>
      </c>
      <c r="E2027" s="61">
        <v>0</v>
      </c>
    </row>
    <row r="2028" spans="2:5">
      <c r="B2028" s="78" t="s">
        <v>3358</v>
      </c>
      <c r="C2028" s="60" t="s">
        <v>3359</v>
      </c>
      <c r="D2028" s="61">
        <v>0</v>
      </c>
      <c r="E2028" s="61">
        <v>0</v>
      </c>
    </row>
    <row r="2029" spans="2:5">
      <c r="B2029" s="78" t="s">
        <v>3360</v>
      </c>
      <c r="C2029" s="60" t="s">
        <v>3361</v>
      </c>
      <c r="D2029" s="61">
        <v>0</v>
      </c>
      <c r="E2029" s="61">
        <v>0</v>
      </c>
    </row>
    <row r="2030" spans="2:5">
      <c r="B2030" s="78" t="s">
        <v>3362</v>
      </c>
      <c r="C2030" s="60" t="s">
        <v>3363</v>
      </c>
      <c r="D2030" s="61">
        <v>0</v>
      </c>
      <c r="E2030" s="61">
        <v>0</v>
      </c>
    </row>
    <row r="2031" spans="2:5">
      <c r="B2031" s="78" t="s">
        <v>3364</v>
      </c>
      <c r="C2031" s="60" t="s">
        <v>3365</v>
      </c>
      <c r="D2031" s="61">
        <v>0</v>
      </c>
      <c r="E2031" s="61">
        <v>0</v>
      </c>
    </row>
    <row r="2032" spans="2:5">
      <c r="B2032" s="78" t="s">
        <v>3366</v>
      </c>
      <c r="C2032" s="60" t="s">
        <v>3367</v>
      </c>
      <c r="D2032" s="61">
        <v>0</v>
      </c>
      <c r="E2032" s="61">
        <v>0</v>
      </c>
    </row>
    <row r="2033" spans="2:5">
      <c r="B2033" s="78" t="s">
        <v>3368</v>
      </c>
      <c r="C2033" s="60" t="s">
        <v>3369</v>
      </c>
      <c r="D2033" s="61">
        <v>0</v>
      </c>
      <c r="E2033" s="61">
        <v>0</v>
      </c>
    </row>
    <row r="2034" spans="2:5">
      <c r="B2034" s="78" t="s">
        <v>3370</v>
      </c>
      <c r="C2034" s="60" t="s">
        <v>3371</v>
      </c>
      <c r="D2034" s="61">
        <v>0</v>
      </c>
      <c r="E2034" s="61">
        <v>0</v>
      </c>
    </row>
    <row r="2035" spans="2:5">
      <c r="B2035" s="78" t="s">
        <v>3372</v>
      </c>
      <c r="C2035" s="60" t="s">
        <v>3373</v>
      </c>
      <c r="D2035" s="61">
        <v>0</v>
      </c>
      <c r="E2035" s="61">
        <v>0</v>
      </c>
    </row>
    <row r="2036" spans="2:5">
      <c r="B2036" s="78" t="s">
        <v>3374</v>
      </c>
      <c r="C2036" s="60" t="s">
        <v>3375</v>
      </c>
      <c r="D2036" s="61">
        <v>0</v>
      </c>
      <c r="E2036" s="61">
        <v>0</v>
      </c>
    </row>
    <row r="2037" spans="2:5">
      <c r="B2037" s="78" t="s">
        <v>3376</v>
      </c>
      <c r="C2037" s="60" t="s">
        <v>3377</v>
      </c>
      <c r="D2037" s="61">
        <v>15</v>
      </c>
      <c r="E2037" s="61">
        <v>17.5</v>
      </c>
    </row>
    <row r="2038" spans="2:5">
      <c r="B2038" s="78" t="s">
        <v>3128</v>
      </c>
      <c r="C2038" s="60" t="s">
        <v>3378</v>
      </c>
      <c r="D2038" s="61">
        <v>17.5</v>
      </c>
      <c r="E2038" s="61">
        <v>20</v>
      </c>
    </row>
    <row r="2039" spans="2:5">
      <c r="B2039" s="78" t="s">
        <v>3130</v>
      </c>
      <c r="C2039" s="60" t="s">
        <v>3379</v>
      </c>
      <c r="D2039" s="61">
        <v>20</v>
      </c>
      <c r="E2039" s="61">
        <v>22.5</v>
      </c>
    </row>
    <row r="2040" spans="2:5">
      <c r="B2040" s="78" t="s">
        <v>3380</v>
      </c>
      <c r="C2040" s="60" t="s">
        <v>3381</v>
      </c>
      <c r="D2040" s="61">
        <v>0</v>
      </c>
      <c r="E2040" s="61">
        <v>0</v>
      </c>
    </row>
    <row r="2041" spans="2:5">
      <c r="B2041" s="78" t="s">
        <v>3382</v>
      </c>
      <c r="C2041" s="60" t="s">
        <v>3383</v>
      </c>
      <c r="D2041" s="61">
        <v>0</v>
      </c>
      <c r="E2041" s="61">
        <v>0</v>
      </c>
    </row>
    <row r="2042" spans="2:5">
      <c r="B2042" s="78" t="s">
        <v>3384</v>
      </c>
      <c r="C2042" s="60" t="s">
        <v>3385</v>
      </c>
      <c r="D2042" s="61">
        <v>0</v>
      </c>
      <c r="E2042" s="61">
        <v>0</v>
      </c>
    </row>
    <row r="2043" spans="2:5">
      <c r="B2043" s="78" t="s">
        <v>3386</v>
      </c>
      <c r="C2043" s="60" t="s">
        <v>3387</v>
      </c>
      <c r="D2043" s="61">
        <v>0</v>
      </c>
      <c r="E2043" s="61">
        <v>0</v>
      </c>
    </row>
    <row r="2044" spans="2:5">
      <c r="B2044" s="78" t="s">
        <v>3388</v>
      </c>
      <c r="C2044" s="60" t="s">
        <v>3389</v>
      </c>
      <c r="D2044" s="61">
        <v>0</v>
      </c>
      <c r="E2044" s="61">
        <v>0</v>
      </c>
    </row>
    <row r="2045" spans="2:5">
      <c r="B2045" s="78" t="s">
        <v>3390</v>
      </c>
      <c r="C2045" s="60" t="s">
        <v>3391</v>
      </c>
      <c r="D2045" s="61">
        <v>0</v>
      </c>
      <c r="E2045" s="61">
        <v>0</v>
      </c>
    </row>
    <row r="2046" spans="2:5">
      <c r="B2046" s="78" t="s">
        <v>3392</v>
      </c>
      <c r="C2046" s="60" t="s">
        <v>3393</v>
      </c>
      <c r="D2046" s="61">
        <v>0</v>
      </c>
      <c r="E2046" s="61">
        <v>0</v>
      </c>
    </row>
    <row r="2047" spans="2:5">
      <c r="B2047" s="78" t="s">
        <v>3394</v>
      </c>
      <c r="C2047" s="60" t="s">
        <v>3395</v>
      </c>
      <c r="D2047" s="61">
        <v>0</v>
      </c>
      <c r="E2047" s="61">
        <v>0</v>
      </c>
    </row>
    <row r="2048" spans="2:5">
      <c r="B2048" s="78" t="s">
        <v>3396</v>
      </c>
      <c r="C2048" s="60" t="s">
        <v>3397</v>
      </c>
      <c r="D2048" s="61">
        <v>0</v>
      </c>
      <c r="E2048" s="61">
        <v>0</v>
      </c>
    </row>
    <row r="2049" spans="2:5">
      <c r="B2049" s="78" t="s">
        <v>3398</v>
      </c>
      <c r="C2049" s="60" t="s">
        <v>3399</v>
      </c>
      <c r="D2049" s="61">
        <v>0</v>
      </c>
      <c r="E2049" s="61">
        <v>0</v>
      </c>
    </row>
    <row r="2050" spans="2:5">
      <c r="B2050" s="78" t="s">
        <v>3400</v>
      </c>
      <c r="C2050" s="60" t="s">
        <v>3401</v>
      </c>
      <c r="D2050" s="61">
        <v>0</v>
      </c>
      <c r="E2050" s="61">
        <v>0</v>
      </c>
    </row>
    <row r="2051" spans="2:5">
      <c r="B2051" s="78" t="s">
        <v>3402</v>
      </c>
      <c r="C2051" s="60" t="s">
        <v>3403</v>
      </c>
      <c r="D2051" s="61">
        <v>0</v>
      </c>
      <c r="E2051" s="61">
        <v>0</v>
      </c>
    </row>
    <row r="2052" spans="2:5">
      <c r="B2052" s="78" t="s">
        <v>3404</v>
      </c>
      <c r="C2052" s="60" t="s">
        <v>3405</v>
      </c>
      <c r="D2052" s="61">
        <v>0</v>
      </c>
      <c r="E2052" s="61">
        <v>0</v>
      </c>
    </row>
    <row r="2053" spans="2:5">
      <c r="B2053" s="78" t="s">
        <v>3406</v>
      </c>
      <c r="C2053" s="60" t="s">
        <v>3407</v>
      </c>
      <c r="D2053" s="61">
        <v>0</v>
      </c>
      <c r="E2053" s="61">
        <v>0</v>
      </c>
    </row>
    <row r="2054" spans="2:5">
      <c r="B2054" s="78" t="s">
        <v>3408</v>
      </c>
      <c r="C2054" s="60" t="s">
        <v>3409</v>
      </c>
      <c r="D2054" s="61">
        <v>0</v>
      </c>
      <c r="E2054" s="61">
        <v>0</v>
      </c>
    </row>
    <row r="2055" spans="2:5">
      <c r="B2055" s="78" t="s">
        <v>3410</v>
      </c>
      <c r="C2055" s="60" t="s">
        <v>3411</v>
      </c>
      <c r="D2055" s="61">
        <v>0</v>
      </c>
      <c r="E2055" s="61">
        <v>0</v>
      </c>
    </row>
    <row r="2056" spans="2:5">
      <c r="B2056" s="78" t="s">
        <v>3412</v>
      </c>
      <c r="C2056" s="60" t="s">
        <v>3413</v>
      </c>
      <c r="D2056" s="61">
        <v>0</v>
      </c>
      <c r="E2056" s="61">
        <v>0</v>
      </c>
    </row>
    <row r="2057" spans="2:5">
      <c r="B2057" s="78" t="s">
        <v>3414</v>
      </c>
      <c r="C2057" s="60" t="s">
        <v>3415</v>
      </c>
      <c r="D2057" s="61">
        <v>0</v>
      </c>
      <c r="E2057" s="61">
        <v>0</v>
      </c>
    </row>
    <row r="2058" spans="2:5">
      <c r="B2058" s="78" t="s">
        <v>3416</v>
      </c>
      <c r="C2058" s="60" t="s">
        <v>3417</v>
      </c>
      <c r="D2058" s="61">
        <v>0</v>
      </c>
      <c r="E2058" s="61">
        <v>0</v>
      </c>
    </row>
    <row r="2059" spans="2:5">
      <c r="B2059" s="78" t="s">
        <v>3418</v>
      </c>
      <c r="C2059" s="60" t="s">
        <v>3419</v>
      </c>
      <c r="D2059" s="61">
        <v>0</v>
      </c>
      <c r="E2059" s="61">
        <v>0</v>
      </c>
    </row>
    <row r="2060" spans="2:5">
      <c r="B2060" s="78" t="s">
        <v>3420</v>
      </c>
      <c r="C2060" s="60" t="s">
        <v>3421</v>
      </c>
      <c r="D2060" s="61">
        <v>0</v>
      </c>
      <c r="E2060" s="61">
        <v>0</v>
      </c>
    </row>
    <row r="2061" spans="2:5">
      <c r="B2061" s="78" t="s">
        <v>3422</v>
      </c>
      <c r="C2061" s="60" t="s">
        <v>3423</v>
      </c>
      <c r="D2061" s="61">
        <v>0</v>
      </c>
      <c r="E2061" s="61">
        <v>0</v>
      </c>
    </row>
    <row r="2062" spans="2:5">
      <c r="B2062" s="78" t="s">
        <v>3424</v>
      </c>
      <c r="C2062" s="60" t="s">
        <v>3425</v>
      </c>
      <c r="D2062" s="61">
        <v>0</v>
      </c>
      <c r="E2062" s="61">
        <v>0</v>
      </c>
    </row>
    <row r="2063" spans="2:5">
      <c r="B2063" s="78" t="s">
        <v>3426</v>
      </c>
      <c r="C2063" s="60" t="s">
        <v>3427</v>
      </c>
      <c r="D2063" s="61">
        <v>0</v>
      </c>
      <c r="E2063" s="61">
        <v>0</v>
      </c>
    </row>
    <row r="2064" spans="2:5">
      <c r="B2064" s="78" t="s">
        <v>3428</v>
      </c>
      <c r="C2064" s="60" t="s">
        <v>3429</v>
      </c>
      <c r="D2064" s="61">
        <v>0</v>
      </c>
      <c r="E2064" s="61">
        <v>0</v>
      </c>
    </row>
    <row r="2065" spans="2:5">
      <c r="B2065" s="78" t="s">
        <v>3430</v>
      </c>
      <c r="C2065" s="60" t="s">
        <v>3431</v>
      </c>
      <c r="D2065" s="61">
        <v>0</v>
      </c>
      <c r="E2065" s="61">
        <v>0</v>
      </c>
    </row>
    <row r="2066" spans="2:5">
      <c r="B2066" s="78" t="s">
        <v>3432</v>
      </c>
      <c r="C2066" s="60" t="s">
        <v>3433</v>
      </c>
      <c r="D2066" s="61">
        <v>0</v>
      </c>
      <c r="E2066" s="61">
        <v>0</v>
      </c>
    </row>
    <row r="2067" spans="2:5">
      <c r="B2067" s="78" t="s">
        <v>3434</v>
      </c>
      <c r="C2067" s="60" t="s">
        <v>3435</v>
      </c>
      <c r="D2067" s="61">
        <v>0</v>
      </c>
      <c r="E2067" s="61">
        <v>0</v>
      </c>
    </row>
    <row r="2068" spans="2:5">
      <c r="B2068" s="78" t="s">
        <v>3436</v>
      </c>
      <c r="C2068" s="60" t="s">
        <v>3437</v>
      </c>
      <c r="D2068" s="61">
        <v>0</v>
      </c>
      <c r="E2068" s="61">
        <v>0</v>
      </c>
    </row>
    <row r="2069" spans="2:5">
      <c r="B2069" s="78" t="s">
        <v>3438</v>
      </c>
      <c r="C2069" s="60" t="s">
        <v>3439</v>
      </c>
      <c r="D2069" s="61">
        <v>0</v>
      </c>
      <c r="E2069" s="61">
        <v>0</v>
      </c>
    </row>
    <row r="2070" spans="2:5">
      <c r="B2070" s="78" t="s">
        <v>3440</v>
      </c>
      <c r="C2070" s="60" t="s">
        <v>3441</v>
      </c>
      <c r="D2070" s="61">
        <v>0</v>
      </c>
      <c r="E2070" s="61">
        <v>0</v>
      </c>
    </row>
    <row r="2071" spans="2:5">
      <c r="B2071" s="78" t="s">
        <v>3442</v>
      </c>
      <c r="C2071" s="60" t="s">
        <v>3443</v>
      </c>
      <c r="D2071" s="61">
        <v>0</v>
      </c>
      <c r="E2071" s="61">
        <v>0</v>
      </c>
    </row>
    <row r="2072" spans="2:5">
      <c r="B2072" s="78" t="s">
        <v>3444</v>
      </c>
      <c r="C2072" s="60" t="s">
        <v>3445</v>
      </c>
      <c r="D2072" s="61">
        <v>0</v>
      </c>
      <c r="E2072" s="61">
        <v>0</v>
      </c>
    </row>
    <row r="2073" spans="2:5">
      <c r="B2073" s="78" t="s">
        <v>3446</v>
      </c>
      <c r="C2073" s="60" t="s">
        <v>3447</v>
      </c>
      <c r="D2073" s="61">
        <v>0</v>
      </c>
      <c r="E2073" s="61">
        <v>0</v>
      </c>
    </row>
    <row r="2074" spans="2:5">
      <c r="B2074" s="78" t="s">
        <v>3448</v>
      </c>
      <c r="C2074" s="60" t="s">
        <v>3449</v>
      </c>
      <c r="D2074" s="61">
        <v>0</v>
      </c>
      <c r="E2074" s="61">
        <v>0</v>
      </c>
    </row>
    <row r="2075" spans="2:5">
      <c r="B2075" s="78" t="s">
        <v>3450</v>
      </c>
      <c r="C2075" s="60" t="s">
        <v>3451</v>
      </c>
      <c r="D2075" s="61">
        <v>14.25</v>
      </c>
      <c r="E2075" s="61">
        <v>14.5</v>
      </c>
    </row>
    <row r="2076" spans="2:5">
      <c r="B2076" s="78" t="s">
        <v>3452</v>
      </c>
      <c r="C2076" s="60" t="s">
        <v>3453</v>
      </c>
      <c r="D2076" s="61">
        <v>14.25</v>
      </c>
      <c r="E2076" s="61">
        <v>14.5</v>
      </c>
    </row>
    <row r="2077" spans="2:5">
      <c r="B2077" s="78" t="s">
        <v>3454</v>
      </c>
      <c r="C2077" s="60" t="s">
        <v>3455</v>
      </c>
      <c r="D2077" s="61">
        <v>14.25</v>
      </c>
      <c r="E2077" s="61">
        <v>14.5</v>
      </c>
    </row>
    <row r="2078" spans="2:5">
      <c r="B2078" s="78" t="s">
        <v>3456</v>
      </c>
      <c r="C2078" s="60" t="s">
        <v>3457</v>
      </c>
      <c r="D2078" s="61">
        <v>0</v>
      </c>
      <c r="E2078" s="61">
        <v>0</v>
      </c>
    </row>
    <row r="2079" spans="2:5">
      <c r="B2079" s="78" t="s">
        <v>3458</v>
      </c>
      <c r="C2079" s="60" t="s">
        <v>3459</v>
      </c>
      <c r="D2079" s="61">
        <v>0</v>
      </c>
      <c r="E2079" s="61">
        <v>0</v>
      </c>
    </row>
    <row r="2080" spans="2:5">
      <c r="B2080" s="78" t="s">
        <v>3460</v>
      </c>
      <c r="C2080" s="60" t="s">
        <v>3461</v>
      </c>
      <c r="D2080" s="61">
        <v>0</v>
      </c>
      <c r="E2080" s="61">
        <v>0</v>
      </c>
    </row>
    <row r="2081" spans="2:5">
      <c r="B2081" s="78" t="s">
        <v>3462</v>
      </c>
      <c r="C2081" s="60" t="s">
        <v>3463</v>
      </c>
      <c r="D2081" s="61">
        <v>0</v>
      </c>
      <c r="E2081" s="61">
        <v>0</v>
      </c>
    </row>
    <row r="2082" spans="2:5">
      <c r="B2082" s="78" t="s">
        <v>3464</v>
      </c>
      <c r="C2082" s="60" t="s">
        <v>3465</v>
      </c>
      <c r="D2082" s="61">
        <v>0</v>
      </c>
      <c r="E2082" s="61">
        <v>0</v>
      </c>
    </row>
    <row r="2083" spans="2:5" ht="29">
      <c r="B2083" s="78" t="s">
        <v>3466</v>
      </c>
      <c r="C2083" s="60" t="s">
        <v>3467</v>
      </c>
      <c r="D2083" s="61">
        <v>0</v>
      </c>
      <c r="E2083" s="61">
        <v>0</v>
      </c>
    </row>
    <row r="2084" spans="2:5" ht="29">
      <c r="B2084" s="78" t="s">
        <v>3468</v>
      </c>
      <c r="C2084" s="60" t="s">
        <v>3469</v>
      </c>
      <c r="D2084" s="61">
        <v>0</v>
      </c>
      <c r="E2084" s="61">
        <v>0</v>
      </c>
    </row>
    <row r="2085" spans="2:5">
      <c r="B2085" s="78" t="s">
        <v>3470</v>
      </c>
      <c r="C2085" s="60" t="s">
        <v>3471</v>
      </c>
      <c r="D2085" s="61">
        <v>0</v>
      </c>
      <c r="E2085" s="61">
        <v>0</v>
      </c>
    </row>
    <row r="2086" spans="2:5" ht="29">
      <c r="B2086" s="78" t="s">
        <v>3472</v>
      </c>
      <c r="C2086" s="60" t="s">
        <v>3473</v>
      </c>
      <c r="D2086" s="61">
        <v>0</v>
      </c>
      <c r="E2086" s="61">
        <v>0</v>
      </c>
    </row>
    <row r="2087" spans="2:5">
      <c r="B2087" s="78" t="s">
        <v>3474</v>
      </c>
      <c r="C2087" s="60" t="s">
        <v>3475</v>
      </c>
      <c r="D2087" s="61">
        <v>0</v>
      </c>
      <c r="E2087" s="61">
        <v>0</v>
      </c>
    </row>
    <row r="2088" spans="2:5">
      <c r="B2088" s="78" t="s">
        <v>3476</v>
      </c>
      <c r="C2088" s="60" t="s">
        <v>3477</v>
      </c>
      <c r="D2088" s="61">
        <v>0</v>
      </c>
      <c r="E2088" s="61">
        <v>0</v>
      </c>
    </row>
    <row r="2089" spans="2:5" ht="29">
      <c r="B2089" s="78" t="s">
        <v>3478</v>
      </c>
      <c r="C2089" s="60" t="s">
        <v>3479</v>
      </c>
      <c r="D2089" s="61">
        <v>0</v>
      </c>
      <c r="E2089" s="61">
        <v>0</v>
      </c>
    </row>
    <row r="2090" spans="2:5" ht="29">
      <c r="B2090" s="78" t="s">
        <v>3480</v>
      </c>
      <c r="C2090" s="60" t="s">
        <v>3481</v>
      </c>
      <c r="D2090" s="61">
        <v>0</v>
      </c>
      <c r="E2090" s="61">
        <v>0</v>
      </c>
    </row>
    <row r="2091" spans="2:5">
      <c r="B2091" s="78" t="s">
        <v>3482</v>
      </c>
      <c r="C2091" s="60" t="s">
        <v>3483</v>
      </c>
      <c r="D2091" s="61">
        <v>0</v>
      </c>
      <c r="E2091" s="61">
        <v>0</v>
      </c>
    </row>
    <row r="2092" spans="2:5">
      <c r="B2092" s="78" t="s">
        <v>3484</v>
      </c>
      <c r="C2092" s="60" t="s">
        <v>3485</v>
      </c>
      <c r="D2092" s="61">
        <v>0</v>
      </c>
      <c r="E2092" s="61">
        <v>0</v>
      </c>
    </row>
    <row r="2093" spans="2:5" ht="29">
      <c r="B2093" s="78" t="s">
        <v>3486</v>
      </c>
      <c r="C2093" s="60" t="s">
        <v>3487</v>
      </c>
      <c r="D2093" s="61">
        <v>0</v>
      </c>
      <c r="E2093" s="61">
        <v>0</v>
      </c>
    </row>
    <row r="2094" spans="2:5">
      <c r="B2094" s="78" t="s">
        <v>3488</v>
      </c>
      <c r="C2094" s="60" t="s">
        <v>3489</v>
      </c>
      <c r="D2094" s="61">
        <v>0</v>
      </c>
      <c r="E2094" s="61">
        <v>0</v>
      </c>
    </row>
    <row r="2095" spans="2:5">
      <c r="B2095" s="78" t="s">
        <v>3490</v>
      </c>
      <c r="C2095" s="60" t="s">
        <v>3491</v>
      </c>
      <c r="D2095" s="61">
        <v>0</v>
      </c>
      <c r="E2095" s="61">
        <v>0</v>
      </c>
    </row>
    <row r="2096" spans="2:5">
      <c r="B2096" s="78" t="s">
        <v>3492</v>
      </c>
      <c r="C2096" s="60" t="s">
        <v>3493</v>
      </c>
      <c r="D2096" s="61">
        <v>17.5</v>
      </c>
      <c r="E2096" s="61">
        <v>20</v>
      </c>
    </row>
    <row r="2097" spans="2:5">
      <c r="B2097" s="78" t="s">
        <v>3494</v>
      </c>
      <c r="C2097" s="60" t="s">
        <v>3495</v>
      </c>
      <c r="D2097" s="61">
        <v>20</v>
      </c>
      <c r="E2097" s="61">
        <v>22.5</v>
      </c>
    </row>
    <row r="2098" spans="2:5">
      <c r="B2098" s="78" t="s">
        <v>3496</v>
      </c>
      <c r="C2098" s="60" t="s">
        <v>3497</v>
      </c>
      <c r="D2098" s="61">
        <v>22.5</v>
      </c>
      <c r="E2098" s="61">
        <v>25</v>
      </c>
    </row>
    <row r="2099" spans="2:5">
      <c r="B2099" s="78" t="s">
        <v>3498</v>
      </c>
      <c r="C2099" s="60" t="s">
        <v>3499</v>
      </c>
      <c r="D2099" s="61">
        <v>2</v>
      </c>
      <c r="E2099" s="61">
        <v>2.25</v>
      </c>
    </row>
    <row r="2100" spans="2:5">
      <c r="B2100" s="78" t="s">
        <v>3500</v>
      </c>
      <c r="C2100" s="60" t="s">
        <v>3501</v>
      </c>
      <c r="D2100" s="61">
        <v>12</v>
      </c>
      <c r="E2100" s="61">
        <v>13.5</v>
      </c>
    </row>
    <row r="2101" spans="2:5">
      <c r="B2101" s="78" t="s">
        <v>3502</v>
      </c>
      <c r="C2101" s="60" t="s">
        <v>3503</v>
      </c>
      <c r="D2101" s="61">
        <v>2</v>
      </c>
      <c r="E2101" s="61">
        <v>2.25</v>
      </c>
    </row>
    <row r="2102" spans="2:5">
      <c r="B2102" s="78" t="s">
        <v>3504</v>
      </c>
      <c r="C2102" s="60" t="s">
        <v>3505</v>
      </c>
      <c r="D2102" s="61">
        <v>2.5</v>
      </c>
      <c r="E2102" s="61">
        <v>2.85</v>
      </c>
    </row>
    <row r="2103" spans="2:5">
      <c r="B2103" s="78" t="s">
        <v>3506</v>
      </c>
      <c r="C2103" s="60" t="s">
        <v>3507</v>
      </c>
      <c r="D2103" s="61">
        <v>0</v>
      </c>
      <c r="E2103" s="61">
        <v>0</v>
      </c>
    </row>
    <row r="2104" spans="2:5">
      <c r="B2104" s="78" t="s">
        <v>3508</v>
      </c>
      <c r="C2104" s="60" t="s">
        <v>3509</v>
      </c>
      <c r="D2104" s="61">
        <v>4.7</v>
      </c>
      <c r="E2104" s="61">
        <v>4.95</v>
      </c>
    </row>
    <row r="2105" spans="2:5">
      <c r="B2105" s="78" t="s">
        <v>2039</v>
      </c>
      <c r="C2105" s="60" t="s">
        <v>2040</v>
      </c>
      <c r="D2105" s="61">
        <v>1.83</v>
      </c>
      <c r="E2105" s="61">
        <v>1.96</v>
      </c>
    </row>
    <row r="2106" spans="2:5">
      <c r="B2106" s="78" t="s">
        <v>3510</v>
      </c>
      <c r="C2106" s="60" t="s">
        <v>3511</v>
      </c>
      <c r="D2106" s="61">
        <v>1.65</v>
      </c>
      <c r="E2106" s="61">
        <v>1.7</v>
      </c>
    </row>
    <row r="2107" spans="2:5">
      <c r="B2107" s="78" t="s">
        <v>3512</v>
      </c>
      <c r="C2107" s="60" t="s">
        <v>3513</v>
      </c>
      <c r="D2107" s="61">
        <v>3.75</v>
      </c>
      <c r="E2107" s="61">
        <v>3.85</v>
      </c>
    </row>
    <row r="2108" spans="2:5">
      <c r="B2108" s="78" t="s">
        <v>3514</v>
      </c>
      <c r="C2108" s="60" t="s">
        <v>3515</v>
      </c>
      <c r="D2108" s="61">
        <v>2.0499999999999998</v>
      </c>
      <c r="E2108" s="61">
        <v>2.25</v>
      </c>
    </row>
    <row r="2109" spans="2:5">
      <c r="B2109" s="78" t="s">
        <v>3516</v>
      </c>
      <c r="C2109" s="60" t="s">
        <v>3517</v>
      </c>
      <c r="D2109" s="61">
        <v>1.1299999999999999</v>
      </c>
      <c r="E2109" s="61">
        <v>11.7</v>
      </c>
    </row>
    <row r="2110" spans="2:5">
      <c r="B2110" s="78" t="s">
        <v>3518</v>
      </c>
      <c r="C2110" s="60" t="s">
        <v>3519</v>
      </c>
      <c r="D2110" s="61">
        <v>2.95</v>
      </c>
      <c r="E2110" s="61">
        <v>3.5</v>
      </c>
    </row>
    <row r="2111" spans="2:5">
      <c r="B2111" s="78" t="s">
        <v>3520</v>
      </c>
      <c r="C2111" s="60" t="s">
        <v>3521</v>
      </c>
      <c r="D2111" s="61">
        <v>2.95</v>
      </c>
      <c r="E2111" s="61">
        <v>3.5</v>
      </c>
    </row>
    <row r="2112" spans="2:5">
      <c r="B2112" s="78" t="s">
        <v>3522</v>
      </c>
      <c r="C2112" s="60" t="s">
        <v>3523</v>
      </c>
      <c r="D2112" s="61">
        <v>2.95</v>
      </c>
      <c r="E2112" s="61">
        <v>3.5</v>
      </c>
    </row>
    <row r="2113" spans="2:5">
      <c r="B2113" s="78" t="s">
        <v>3524</v>
      </c>
      <c r="C2113" s="60" t="s">
        <v>3525</v>
      </c>
      <c r="D2113" s="61">
        <v>1.95</v>
      </c>
      <c r="E2113" s="61">
        <v>1.95</v>
      </c>
    </row>
    <row r="2114" spans="2:5">
      <c r="B2114" s="78" t="s">
        <v>3526</v>
      </c>
      <c r="C2114" s="60" t="s">
        <v>3527</v>
      </c>
      <c r="D2114" s="61">
        <v>22.5</v>
      </c>
      <c r="E2114" s="61">
        <v>22.95</v>
      </c>
    </row>
    <row r="2115" spans="2:5">
      <c r="B2115" s="78" t="s">
        <v>3528</v>
      </c>
      <c r="C2115" s="60" t="s">
        <v>3529</v>
      </c>
      <c r="D2115" s="61">
        <v>2.38</v>
      </c>
      <c r="E2115" s="61">
        <v>2.83</v>
      </c>
    </row>
    <row r="2116" spans="2:5">
      <c r="B2116" s="78" t="s">
        <v>3530</v>
      </c>
      <c r="C2116" s="60" t="s">
        <v>3531</v>
      </c>
      <c r="D2116" s="61">
        <v>1.1499999999999999</v>
      </c>
      <c r="E2116" s="61">
        <v>1.3</v>
      </c>
    </row>
    <row r="2117" spans="2:5">
      <c r="B2117" s="78" t="s">
        <v>3532</v>
      </c>
      <c r="C2117" s="60" t="s">
        <v>3533</v>
      </c>
      <c r="D2117" s="61">
        <v>1.95</v>
      </c>
      <c r="E2117" s="61">
        <v>1.95</v>
      </c>
    </row>
    <row r="2118" spans="2:5">
      <c r="B2118" s="78" t="s">
        <v>3534</v>
      </c>
      <c r="C2118" s="60" t="s">
        <v>3535</v>
      </c>
      <c r="D2118" s="61">
        <v>3.65</v>
      </c>
      <c r="E2118" s="61">
        <v>4.3499999999999996</v>
      </c>
    </row>
    <row r="2119" spans="2:5">
      <c r="B2119" s="78" t="s">
        <v>3536</v>
      </c>
      <c r="C2119" s="60" t="s">
        <v>3537</v>
      </c>
      <c r="D2119" s="61">
        <v>2.5</v>
      </c>
      <c r="E2119" s="61">
        <v>2.5499999999999998</v>
      </c>
    </row>
    <row r="2120" spans="2:5">
      <c r="B2120" s="78" t="s">
        <v>3538</v>
      </c>
      <c r="C2120" s="60" t="s">
        <v>3539</v>
      </c>
      <c r="D2120" s="61">
        <v>1.1299999999999999</v>
      </c>
      <c r="E2120" s="61">
        <v>1.1299999999999999</v>
      </c>
    </row>
    <row r="2121" spans="2:5">
      <c r="B2121" s="78" t="s">
        <v>3540</v>
      </c>
      <c r="C2121" s="60" t="s">
        <v>3541</v>
      </c>
      <c r="D2121" s="61">
        <v>1.1299999999999999</v>
      </c>
      <c r="E2121" s="61">
        <v>1.17</v>
      </c>
    </row>
    <row r="2122" spans="2:5">
      <c r="B2122" s="78" t="s">
        <v>3542</v>
      </c>
      <c r="C2122" s="60" t="s">
        <v>3543</v>
      </c>
      <c r="D2122" s="61">
        <v>1.1299999999999999</v>
      </c>
      <c r="E2122" s="61">
        <v>1.17</v>
      </c>
    </row>
    <row r="2123" spans="2:5">
      <c r="B2123" s="78" t="s">
        <v>3544</v>
      </c>
      <c r="C2123" s="60" t="s">
        <v>3545</v>
      </c>
      <c r="D2123" s="61">
        <v>1.1299999999999999</v>
      </c>
      <c r="E2123" s="61">
        <v>1.17</v>
      </c>
    </row>
    <row r="2124" spans="2:5">
      <c r="B2124" s="78" t="s">
        <v>3546</v>
      </c>
      <c r="C2124" s="60" t="s">
        <v>3547</v>
      </c>
      <c r="D2124" s="61">
        <v>2.0499999999999998</v>
      </c>
      <c r="E2124" s="61">
        <v>2.2999999999999998</v>
      </c>
    </row>
    <row r="2125" spans="2:5">
      <c r="B2125" s="78" t="s">
        <v>3548</v>
      </c>
      <c r="C2125" s="60" t="s">
        <v>3549</v>
      </c>
      <c r="D2125" s="61">
        <v>1.95</v>
      </c>
      <c r="E2125" s="61">
        <v>1.95</v>
      </c>
    </row>
    <row r="2126" spans="2:5">
      <c r="B2126" s="78" t="s">
        <v>3550</v>
      </c>
      <c r="C2126" s="60" t="s">
        <v>3551</v>
      </c>
      <c r="D2126" s="61">
        <v>12</v>
      </c>
      <c r="E2126" s="61">
        <v>13.5</v>
      </c>
    </row>
    <row r="2127" spans="2:5">
      <c r="B2127" s="78" t="s">
        <v>3552</v>
      </c>
      <c r="C2127" s="60" t="s">
        <v>3553</v>
      </c>
      <c r="D2127" s="61">
        <v>3.65</v>
      </c>
      <c r="E2127" s="61">
        <v>4.3499999999999996</v>
      </c>
    </row>
    <row r="2128" spans="2:5">
      <c r="B2128" s="78" t="s">
        <v>3554</v>
      </c>
      <c r="C2128" s="60" t="s">
        <v>3555</v>
      </c>
      <c r="D2128" s="61">
        <v>3.29</v>
      </c>
      <c r="E2128" s="61">
        <v>3.4</v>
      </c>
    </row>
    <row r="2129" spans="2:5">
      <c r="B2129" s="78" t="s">
        <v>3556</v>
      </c>
      <c r="C2129" s="60" t="s">
        <v>3557</v>
      </c>
      <c r="D2129" s="61">
        <v>59.5</v>
      </c>
      <c r="E2129" s="61">
        <v>60.95</v>
      </c>
    </row>
    <row r="2130" spans="2:5">
      <c r="B2130" s="78" t="s">
        <v>3558</v>
      </c>
      <c r="C2130" s="60" t="s">
        <v>3559</v>
      </c>
      <c r="D2130" s="61">
        <v>2.0499999999999998</v>
      </c>
      <c r="E2130" s="61">
        <v>2.2999999999999998</v>
      </c>
    </row>
    <row r="2131" spans="2:5">
      <c r="B2131" s="78" t="s">
        <v>3560</v>
      </c>
      <c r="C2131" s="60" t="s">
        <v>3561</v>
      </c>
      <c r="D2131" s="61">
        <v>8</v>
      </c>
      <c r="E2131" s="61">
        <v>10</v>
      </c>
    </row>
    <row r="2132" spans="2:5">
      <c r="B2132" s="78" t="s">
        <v>3562</v>
      </c>
      <c r="C2132" s="60" t="s">
        <v>3563</v>
      </c>
      <c r="D2132" s="61">
        <v>59.5</v>
      </c>
      <c r="E2132" s="61">
        <v>60.95</v>
      </c>
    </row>
    <row r="2133" spans="2:5">
      <c r="B2133" s="78" t="s">
        <v>3564</v>
      </c>
      <c r="C2133" s="60" t="s">
        <v>3565</v>
      </c>
      <c r="D2133" s="61">
        <v>35</v>
      </c>
      <c r="E2133" s="61">
        <v>35.950000000000003</v>
      </c>
    </row>
    <row r="2134" spans="2:5">
      <c r="B2134" s="78" t="s">
        <v>3566</v>
      </c>
      <c r="C2134" s="60" t="s">
        <v>3567</v>
      </c>
      <c r="D2134" s="61">
        <v>37.5</v>
      </c>
      <c r="E2134" s="61">
        <v>38.5</v>
      </c>
    </row>
    <row r="2135" spans="2:5">
      <c r="B2135" s="78" t="s">
        <v>3568</v>
      </c>
      <c r="C2135" s="60" t="s">
        <v>3569</v>
      </c>
      <c r="D2135" s="61">
        <v>37.5</v>
      </c>
      <c r="E2135" s="61">
        <v>38.5</v>
      </c>
    </row>
    <row r="2136" spans="2:5">
      <c r="B2136" s="78" t="s">
        <v>3570</v>
      </c>
      <c r="C2136" s="60" t="s">
        <v>3571</v>
      </c>
      <c r="D2136" s="61">
        <v>1.88</v>
      </c>
      <c r="E2136" s="61">
        <v>1.7</v>
      </c>
    </row>
    <row r="2137" spans="2:5">
      <c r="B2137" s="78" t="s">
        <v>3572</v>
      </c>
      <c r="C2137" s="60" t="s">
        <v>3573</v>
      </c>
      <c r="D2137" s="61">
        <v>37.5</v>
      </c>
      <c r="E2137" s="61">
        <v>38.5</v>
      </c>
    </row>
    <row r="2138" spans="2:5">
      <c r="B2138" s="78" t="s">
        <v>3574</v>
      </c>
      <c r="C2138" s="60" t="s">
        <v>3575</v>
      </c>
      <c r="D2138" s="61">
        <v>3.65</v>
      </c>
      <c r="E2138" s="61">
        <v>4.3499999999999996</v>
      </c>
    </row>
    <row r="2139" spans="2:5">
      <c r="B2139" s="78" t="s">
        <v>3576</v>
      </c>
      <c r="C2139" s="60" t="s">
        <v>3577</v>
      </c>
      <c r="D2139" s="61">
        <v>6.7</v>
      </c>
      <c r="E2139" s="61">
        <v>7.3</v>
      </c>
    </row>
    <row r="2140" spans="2:5">
      <c r="B2140" s="78" t="s">
        <v>3578</v>
      </c>
      <c r="C2140" s="60" t="s">
        <v>3579</v>
      </c>
      <c r="D2140" s="61">
        <v>2.1</v>
      </c>
      <c r="E2140" s="61">
        <v>2.95</v>
      </c>
    </row>
    <row r="2141" spans="2:5">
      <c r="B2141" s="78" t="s">
        <v>3580</v>
      </c>
      <c r="C2141" s="60" t="s">
        <v>3581</v>
      </c>
      <c r="D2141" s="61">
        <v>1.1499999999999999</v>
      </c>
      <c r="E2141" s="61">
        <v>1.3</v>
      </c>
    </row>
    <row r="2142" spans="2:5">
      <c r="B2142" s="78" t="s">
        <v>3582</v>
      </c>
      <c r="C2142" s="60" t="s">
        <v>3583</v>
      </c>
      <c r="D2142" s="61">
        <v>1.9</v>
      </c>
      <c r="E2142" s="61">
        <v>2.0499999999999998</v>
      </c>
    </row>
    <row r="2143" spans="2:5">
      <c r="B2143" s="78" t="s">
        <v>3584</v>
      </c>
      <c r="C2143" s="60" t="s">
        <v>3585</v>
      </c>
      <c r="D2143" s="61">
        <v>13.4</v>
      </c>
      <c r="E2143" s="61">
        <v>13.95</v>
      </c>
    </row>
    <row r="2144" spans="2:5">
      <c r="B2144" s="78" t="s">
        <v>3586</v>
      </c>
      <c r="C2144" s="60" t="s">
        <v>3587</v>
      </c>
      <c r="D2144" s="61">
        <v>0.8</v>
      </c>
      <c r="E2144" s="61">
        <v>1</v>
      </c>
    </row>
    <row r="2145" spans="2:5">
      <c r="B2145" s="78" t="s">
        <v>3588</v>
      </c>
      <c r="C2145" s="60" t="s">
        <v>3589</v>
      </c>
      <c r="D2145" s="61">
        <v>1.1299999999999999</v>
      </c>
      <c r="E2145" s="61">
        <v>1.17</v>
      </c>
    </row>
    <row r="2146" spans="2:5">
      <c r="B2146" s="78" t="s">
        <v>3590</v>
      </c>
      <c r="C2146" s="60" t="s">
        <v>3591</v>
      </c>
      <c r="D2146" s="61">
        <v>1.1299999999999999</v>
      </c>
      <c r="E2146" s="61">
        <v>1.17</v>
      </c>
    </row>
    <row r="2147" spans="2:5">
      <c r="B2147" s="78" t="s">
        <v>3592</v>
      </c>
      <c r="C2147" s="60" t="s">
        <v>3593</v>
      </c>
      <c r="D2147" s="61">
        <v>0</v>
      </c>
      <c r="E2147" s="61">
        <v>0</v>
      </c>
    </row>
    <row r="2148" spans="2:5">
      <c r="B2148" s="78" t="s">
        <v>3594</v>
      </c>
      <c r="C2148" s="60" t="s">
        <v>3595</v>
      </c>
      <c r="D2148" s="61">
        <v>17.5</v>
      </c>
      <c r="E2148" s="61">
        <v>17.5</v>
      </c>
    </row>
    <row r="2149" spans="2:5">
      <c r="B2149" s="78" t="s">
        <v>3596</v>
      </c>
      <c r="C2149" s="60" t="s">
        <v>3597</v>
      </c>
      <c r="D2149" s="61">
        <v>1</v>
      </c>
      <c r="E2149" s="61">
        <v>1</v>
      </c>
    </row>
    <row r="2150" spans="2:5">
      <c r="B2150" s="78" t="s">
        <v>3598</v>
      </c>
      <c r="C2150" s="60" t="s">
        <v>3599</v>
      </c>
      <c r="D2150" s="61">
        <v>4.75</v>
      </c>
      <c r="E2150" s="61">
        <v>5.45</v>
      </c>
    </row>
    <row r="2151" spans="2:5">
      <c r="B2151" s="78" t="s">
        <v>3600</v>
      </c>
      <c r="C2151" s="60" t="s">
        <v>3601</v>
      </c>
      <c r="D2151" s="61">
        <v>3.75</v>
      </c>
      <c r="E2151" s="61">
        <v>4.3499999999999996</v>
      </c>
    </row>
    <row r="2152" spans="2:5">
      <c r="B2152" s="78" t="s">
        <v>3602</v>
      </c>
      <c r="C2152" s="60" t="s">
        <v>3603</v>
      </c>
      <c r="D2152" s="61">
        <v>0</v>
      </c>
      <c r="E2152" s="61">
        <v>0</v>
      </c>
    </row>
    <row r="2153" spans="2:5">
      <c r="B2153" s="78" t="s">
        <v>3604</v>
      </c>
      <c r="C2153" s="60" t="s">
        <v>3605</v>
      </c>
      <c r="D2153" s="61">
        <v>0</v>
      </c>
      <c r="E2153" s="61">
        <v>0</v>
      </c>
    </row>
    <row r="2154" spans="2:5" ht="29">
      <c r="B2154" s="78" t="s">
        <v>3606</v>
      </c>
      <c r="C2154" s="60" t="s">
        <v>3607</v>
      </c>
      <c r="D2154" s="61">
        <v>0</v>
      </c>
      <c r="E2154" s="61">
        <v>0</v>
      </c>
    </row>
    <row r="2155" spans="2:5" ht="29">
      <c r="B2155" s="78" t="s">
        <v>3608</v>
      </c>
      <c r="C2155" s="60" t="s">
        <v>3609</v>
      </c>
      <c r="D2155" s="61">
        <v>0</v>
      </c>
      <c r="E2155" s="61">
        <v>0</v>
      </c>
    </row>
    <row r="2156" spans="2:5" ht="29">
      <c r="B2156" s="78" t="s">
        <v>3610</v>
      </c>
      <c r="C2156" s="60" t="s">
        <v>3611</v>
      </c>
      <c r="D2156" s="61">
        <v>0</v>
      </c>
      <c r="E2156" s="61">
        <v>0</v>
      </c>
    </row>
    <row r="2157" spans="2:5">
      <c r="B2157" s="78" t="s">
        <v>3612</v>
      </c>
      <c r="C2157" s="60" t="s">
        <v>3613</v>
      </c>
      <c r="D2157" s="61">
        <v>0</v>
      </c>
      <c r="E2157" s="61">
        <v>0</v>
      </c>
    </row>
    <row r="2158" spans="2:5" ht="29">
      <c r="B2158" s="78" t="s">
        <v>3614</v>
      </c>
      <c r="C2158" s="60" t="s">
        <v>3615</v>
      </c>
      <c r="D2158" s="61">
        <v>0</v>
      </c>
      <c r="E2158" s="61">
        <v>0</v>
      </c>
    </row>
    <row r="2159" spans="2:5" ht="29">
      <c r="B2159" s="78" t="s">
        <v>3616</v>
      </c>
      <c r="C2159" s="60" t="s">
        <v>3617</v>
      </c>
      <c r="D2159" s="61">
        <v>0</v>
      </c>
      <c r="E2159" s="61">
        <v>0</v>
      </c>
    </row>
    <row r="2160" spans="2:5" ht="29">
      <c r="B2160" s="78" t="s">
        <v>3618</v>
      </c>
      <c r="C2160" s="60" t="s">
        <v>3619</v>
      </c>
      <c r="D2160" s="61">
        <v>0</v>
      </c>
      <c r="E2160" s="61">
        <v>0</v>
      </c>
    </row>
    <row r="2161" spans="2:5" ht="29">
      <c r="B2161" s="78" t="s">
        <v>3620</v>
      </c>
      <c r="C2161" s="60" t="s">
        <v>3621</v>
      </c>
      <c r="D2161" s="61">
        <v>0</v>
      </c>
      <c r="E2161" s="61">
        <v>0</v>
      </c>
    </row>
    <row r="2162" spans="2:5">
      <c r="B2162" s="78" t="s">
        <v>3622</v>
      </c>
      <c r="C2162" s="60" t="s">
        <v>3623</v>
      </c>
      <c r="D2162" s="61">
        <v>0</v>
      </c>
      <c r="E2162" s="61">
        <v>0</v>
      </c>
    </row>
    <row r="2163" spans="2:5">
      <c r="B2163" s="78" t="s">
        <v>3624</v>
      </c>
      <c r="C2163" s="60" t="s">
        <v>3625</v>
      </c>
      <c r="D2163" s="61">
        <v>0</v>
      </c>
      <c r="E2163" s="61">
        <v>0</v>
      </c>
    </row>
    <row r="2164" spans="2:5" ht="29">
      <c r="B2164" s="78" t="s">
        <v>3468</v>
      </c>
      <c r="C2164" s="60" t="s">
        <v>3469</v>
      </c>
      <c r="D2164" s="61">
        <v>0</v>
      </c>
      <c r="E2164" s="61">
        <v>0</v>
      </c>
    </row>
    <row r="2165" spans="2:5">
      <c r="B2165" s="78" t="s">
        <v>3626</v>
      </c>
      <c r="C2165" s="60" t="s">
        <v>3627</v>
      </c>
      <c r="D2165" s="61">
        <v>0</v>
      </c>
      <c r="E2165" s="61">
        <v>0</v>
      </c>
    </row>
    <row r="2166" spans="2:5">
      <c r="B2166" s="78" t="s">
        <v>3628</v>
      </c>
      <c r="C2166" s="60" t="s">
        <v>3629</v>
      </c>
      <c r="D2166" s="61">
        <v>0</v>
      </c>
      <c r="E2166" s="61">
        <v>0</v>
      </c>
    </row>
    <row r="2167" spans="2:5" ht="29">
      <c r="B2167" s="78" t="s">
        <v>3630</v>
      </c>
      <c r="C2167" s="60" t="s">
        <v>3631</v>
      </c>
      <c r="D2167" s="61">
        <v>0</v>
      </c>
      <c r="E2167" s="61">
        <v>0</v>
      </c>
    </row>
    <row r="2168" spans="2:5" ht="29">
      <c r="B2168" s="78" t="s">
        <v>3632</v>
      </c>
      <c r="C2168" s="60" t="s">
        <v>3633</v>
      </c>
      <c r="D2168" s="61">
        <v>0</v>
      </c>
      <c r="E2168" s="61">
        <v>0</v>
      </c>
    </row>
    <row r="2169" spans="2:5" ht="29">
      <c r="B2169" s="78" t="s">
        <v>3634</v>
      </c>
      <c r="C2169" s="60" t="s">
        <v>3635</v>
      </c>
      <c r="D2169" s="61">
        <v>0</v>
      </c>
      <c r="E2169" s="61">
        <v>0</v>
      </c>
    </row>
    <row r="2170" spans="2:5">
      <c r="B2170" s="78" t="s">
        <v>3636</v>
      </c>
      <c r="C2170" s="60" t="s">
        <v>3637</v>
      </c>
      <c r="D2170" s="61">
        <v>0</v>
      </c>
      <c r="E2170" s="61">
        <v>0</v>
      </c>
    </row>
    <row r="2171" spans="2:5" ht="29">
      <c r="B2171" s="78" t="s">
        <v>3638</v>
      </c>
      <c r="C2171" s="60" t="s">
        <v>3639</v>
      </c>
      <c r="D2171" s="61">
        <v>0</v>
      </c>
      <c r="E2171" s="61">
        <v>0</v>
      </c>
    </row>
    <row r="2172" spans="2:5" ht="29">
      <c r="B2172" s="78" t="s">
        <v>3640</v>
      </c>
      <c r="C2172" s="60" t="s">
        <v>3641</v>
      </c>
      <c r="D2172" s="61">
        <v>0</v>
      </c>
      <c r="E2172" s="61">
        <v>0</v>
      </c>
    </row>
    <row r="2173" spans="2:5">
      <c r="B2173" s="78" t="s">
        <v>3642</v>
      </c>
      <c r="C2173" s="60" t="s">
        <v>3643</v>
      </c>
      <c r="D2173" s="61">
        <v>0</v>
      </c>
      <c r="E2173" s="61">
        <v>0</v>
      </c>
    </row>
    <row r="2174" spans="2:5">
      <c r="B2174" s="78" t="s">
        <v>3644</v>
      </c>
      <c r="C2174" s="60" t="s">
        <v>3645</v>
      </c>
      <c r="D2174" s="61">
        <v>0</v>
      </c>
      <c r="E2174" s="61">
        <v>0</v>
      </c>
    </row>
    <row r="2175" spans="2:5">
      <c r="B2175" s="78" t="s">
        <v>3646</v>
      </c>
      <c r="C2175" s="60" t="s">
        <v>3647</v>
      </c>
      <c r="D2175" s="61">
        <v>0</v>
      </c>
      <c r="E2175" s="61">
        <v>0</v>
      </c>
    </row>
    <row r="2176" spans="2:5" ht="29">
      <c r="B2176" s="78" t="s">
        <v>3648</v>
      </c>
      <c r="C2176" s="60" t="s">
        <v>3649</v>
      </c>
      <c r="D2176" s="61">
        <v>0</v>
      </c>
      <c r="E2176" s="61">
        <v>0</v>
      </c>
    </row>
    <row r="2177" spans="2:5">
      <c r="B2177" s="78" t="s">
        <v>3376</v>
      </c>
      <c r="C2177" s="60" t="s">
        <v>3650</v>
      </c>
      <c r="D2177" s="61">
        <v>19.95</v>
      </c>
      <c r="E2177" s="61">
        <v>20.95</v>
      </c>
    </row>
    <row r="2178" spans="2:5">
      <c r="B2178" s="78" t="s">
        <v>3651</v>
      </c>
      <c r="C2178" s="60" t="s">
        <v>3652</v>
      </c>
      <c r="D2178" s="61">
        <v>1.95</v>
      </c>
      <c r="E2178" s="61">
        <v>2.5</v>
      </c>
    </row>
    <row r="2179" spans="2:5">
      <c r="B2179" s="78" t="s">
        <v>3653</v>
      </c>
      <c r="C2179" s="60" t="s">
        <v>3654</v>
      </c>
      <c r="D2179" s="61">
        <v>1.95</v>
      </c>
      <c r="E2179" s="61">
        <v>2.5</v>
      </c>
    </row>
    <row r="2180" spans="2:5">
      <c r="B2180" s="78" t="s">
        <v>3655</v>
      </c>
      <c r="C2180" s="60" t="s">
        <v>3656</v>
      </c>
      <c r="D2180" s="61">
        <v>1.95</v>
      </c>
      <c r="E2180" s="61">
        <v>2.5</v>
      </c>
    </row>
    <row r="2181" spans="2:5">
      <c r="B2181" s="78" t="s">
        <v>3657</v>
      </c>
      <c r="C2181" s="60" t="s">
        <v>3658</v>
      </c>
      <c r="D2181" s="61">
        <v>1.95</v>
      </c>
      <c r="E2181" s="61">
        <v>2.5</v>
      </c>
    </row>
    <row r="2182" spans="2:5">
      <c r="B2182" s="78" t="s">
        <v>3659</v>
      </c>
      <c r="C2182" s="60" t="s">
        <v>3660</v>
      </c>
      <c r="D2182" s="61">
        <v>1.95</v>
      </c>
      <c r="E2182" s="61">
        <v>2.5</v>
      </c>
    </row>
    <row r="2183" spans="2:5">
      <c r="B2183" s="78" t="s">
        <v>3661</v>
      </c>
      <c r="C2183" s="60" t="s">
        <v>3662</v>
      </c>
      <c r="D2183" s="61">
        <v>1.95</v>
      </c>
      <c r="E2183" s="61">
        <v>2.5</v>
      </c>
    </row>
    <row r="2184" spans="2:5">
      <c r="B2184" s="78" t="s">
        <v>3663</v>
      </c>
      <c r="C2184" s="60" t="s">
        <v>3664</v>
      </c>
      <c r="D2184" s="61">
        <v>1.95</v>
      </c>
      <c r="E2184" s="61">
        <v>2.5</v>
      </c>
    </row>
    <row r="2185" spans="2:5">
      <c r="B2185" s="78" t="s">
        <v>3665</v>
      </c>
      <c r="C2185" s="60" t="s">
        <v>3666</v>
      </c>
      <c r="D2185" s="61">
        <v>1.95</v>
      </c>
      <c r="E2185" s="61">
        <v>2.5</v>
      </c>
    </row>
    <row r="2186" spans="2:5">
      <c r="B2186" s="78" t="s">
        <v>3667</v>
      </c>
      <c r="C2186" s="60" t="s">
        <v>3668</v>
      </c>
      <c r="D2186" s="61">
        <v>1.95</v>
      </c>
      <c r="E2186" s="61">
        <v>2.5</v>
      </c>
    </row>
    <row r="2187" spans="2:5">
      <c r="B2187" s="78" t="s">
        <v>3669</v>
      </c>
      <c r="C2187" s="60" t="s">
        <v>3670</v>
      </c>
      <c r="D2187" s="61">
        <v>1.95</v>
      </c>
      <c r="E2187" s="61">
        <v>2.5</v>
      </c>
    </row>
    <row r="2188" spans="2:5">
      <c r="B2188" s="78" t="s">
        <v>3671</v>
      </c>
      <c r="C2188" s="60" t="s">
        <v>3672</v>
      </c>
      <c r="D2188" s="61">
        <v>1.95</v>
      </c>
      <c r="E2188" s="61">
        <v>2.5</v>
      </c>
    </row>
    <row r="2189" spans="2:5">
      <c r="B2189" s="78" t="s">
        <v>3673</v>
      </c>
      <c r="C2189" s="60" t="s">
        <v>3674</v>
      </c>
      <c r="D2189" s="61">
        <v>1.95</v>
      </c>
      <c r="E2189" s="61">
        <v>2.5</v>
      </c>
    </row>
    <row r="2190" spans="2:5">
      <c r="B2190" s="78" t="s">
        <v>3675</v>
      </c>
      <c r="C2190" s="60" t="s">
        <v>3676</v>
      </c>
      <c r="D2190" s="61">
        <v>1.95</v>
      </c>
      <c r="E2190" s="61">
        <v>2.5</v>
      </c>
    </row>
    <row r="2191" spans="2:5">
      <c r="B2191" s="78" t="s">
        <v>3677</v>
      </c>
      <c r="C2191" s="60" t="s">
        <v>3678</v>
      </c>
      <c r="D2191" s="61">
        <v>1.95</v>
      </c>
      <c r="E2191" s="61">
        <v>2.5</v>
      </c>
    </row>
    <row r="2192" spans="2:5">
      <c r="B2192" s="78" t="s">
        <v>3679</v>
      </c>
      <c r="C2192" s="60" t="s">
        <v>3680</v>
      </c>
      <c r="D2192" s="61">
        <v>1.95</v>
      </c>
      <c r="E2192" s="61">
        <v>2.5</v>
      </c>
    </row>
    <row r="2193" spans="2:5">
      <c r="B2193" s="78" t="s">
        <v>3681</v>
      </c>
      <c r="C2193" s="60" t="s">
        <v>3682</v>
      </c>
      <c r="D2193" s="61">
        <v>1.95</v>
      </c>
      <c r="E2193" s="61">
        <v>2.5</v>
      </c>
    </row>
    <row r="2194" spans="2:5">
      <c r="B2194" s="78" t="s">
        <v>3683</v>
      </c>
      <c r="C2194" s="60" t="s">
        <v>3684</v>
      </c>
      <c r="D2194" s="61">
        <v>1.95</v>
      </c>
      <c r="E2194" s="61">
        <v>2.5</v>
      </c>
    </row>
    <row r="2195" spans="2:5">
      <c r="B2195" s="78" t="s">
        <v>3685</v>
      </c>
      <c r="C2195" s="60" t="s">
        <v>3686</v>
      </c>
      <c r="D2195" s="61">
        <v>1.95</v>
      </c>
      <c r="E2195" s="61">
        <v>2.5</v>
      </c>
    </row>
    <row r="2196" spans="2:5">
      <c r="B2196" s="78" t="s">
        <v>3687</v>
      </c>
      <c r="C2196" s="60" t="s">
        <v>3688</v>
      </c>
      <c r="D2196" s="61">
        <v>1.95</v>
      </c>
      <c r="E2196" s="61">
        <v>2.5</v>
      </c>
    </row>
    <row r="2197" spans="2:5">
      <c r="B2197" s="78" t="s">
        <v>3689</v>
      </c>
      <c r="C2197" s="60" t="s">
        <v>3690</v>
      </c>
      <c r="D2197" s="61">
        <v>1.95</v>
      </c>
      <c r="E2197" s="61">
        <v>2.5</v>
      </c>
    </row>
    <row r="2198" spans="2:5">
      <c r="B2198" s="78" t="s">
        <v>3691</v>
      </c>
      <c r="C2198" s="60" t="s">
        <v>3692</v>
      </c>
      <c r="D2198" s="61">
        <v>1.95</v>
      </c>
      <c r="E2198" s="61">
        <v>2.5</v>
      </c>
    </row>
    <row r="2199" spans="2:5">
      <c r="B2199" s="78" t="s">
        <v>3693</v>
      </c>
      <c r="C2199" s="60" t="s">
        <v>3694</v>
      </c>
      <c r="D2199" s="61">
        <v>1.95</v>
      </c>
      <c r="E2199" s="61">
        <v>2.5</v>
      </c>
    </row>
    <row r="2200" spans="2:5">
      <c r="B2200" s="78" t="s">
        <v>3695</v>
      </c>
      <c r="C2200" s="60" t="s">
        <v>3696</v>
      </c>
      <c r="D2200" s="61">
        <v>1.95</v>
      </c>
      <c r="E2200" s="61">
        <v>1.95</v>
      </c>
    </row>
    <row r="2201" spans="2:5">
      <c r="B2201" s="78" t="s">
        <v>3697</v>
      </c>
      <c r="C2201" s="60" t="s">
        <v>3698</v>
      </c>
      <c r="D2201" s="61">
        <v>1.95</v>
      </c>
      <c r="E2201" s="61">
        <v>2.5</v>
      </c>
    </row>
    <row r="2202" spans="2:5">
      <c r="B2202" s="78" t="s">
        <v>3699</v>
      </c>
      <c r="C2202" s="60" t="s">
        <v>3700</v>
      </c>
      <c r="D2202" s="61">
        <v>1.95</v>
      </c>
      <c r="E2202" s="61">
        <v>2.5</v>
      </c>
    </row>
    <row r="2203" spans="2:5">
      <c r="B2203" s="78" t="s">
        <v>3701</v>
      </c>
      <c r="C2203" s="60" t="s">
        <v>3702</v>
      </c>
      <c r="D2203" s="61">
        <v>1.95</v>
      </c>
      <c r="E2203" s="61">
        <v>2.5</v>
      </c>
    </row>
    <row r="2204" spans="2:5">
      <c r="B2204" s="78" t="s">
        <v>3703</v>
      </c>
      <c r="C2204" s="60" t="s">
        <v>3704</v>
      </c>
      <c r="D2204" s="61">
        <v>28.95</v>
      </c>
      <c r="E2204" s="61">
        <v>28.95</v>
      </c>
    </row>
    <row r="2205" spans="2:5">
      <c r="B2205" s="78" t="s">
        <v>3705</v>
      </c>
      <c r="C2205" s="60" t="s">
        <v>3706</v>
      </c>
      <c r="D2205" s="61">
        <v>25.6</v>
      </c>
      <c r="E2205" s="61">
        <v>25.6</v>
      </c>
    </row>
    <row r="2206" spans="2:5">
      <c r="B2206" s="78" t="s">
        <v>3707</v>
      </c>
      <c r="C2206" s="60" t="s">
        <v>3708</v>
      </c>
      <c r="D2206" s="61">
        <v>3.9</v>
      </c>
      <c r="E2206" s="61">
        <v>3.9</v>
      </c>
    </row>
    <row r="2207" spans="2:5">
      <c r="B2207" s="78" t="s">
        <v>3709</v>
      </c>
      <c r="C2207" s="60" t="s">
        <v>3710</v>
      </c>
      <c r="D2207" s="61">
        <v>3.9</v>
      </c>
      <c r="E2207" s="61">
        <v>3.9</v>
      </c>
    </row>
    <row r="2208" spans="2:5">
      <c r="B2208" s="78" t="s">
        <v>3711</v>
      </c>
      <c r="C2208" s="60" t="s">
        <v>3712</v>
      </c>
      <c r="D2208" s="61">
        <v>3.9</v>
      </c>
      <c r="E2208" s="61">
        <v>3.9</v>
      </c>
    </row>
    <row r="2209" spans="2:5">
      <c r="B2209" s="78" t="s">
        <v>3713</v>
      </c>
      <c r="C2209" s="60" t="s">
        <v>3714</v>
      </c>
      <c r="D2209" s="61">
        <v>4.8499999999999996</v>
      </c>
      <c r="E2209" s="61">
        <v>4.8499999999999996</v>
      </c>
    </row>
    <row r="2210" spans="2:5">
      <c r="B2210" s="78" t="s">
        <v>3715</v>
      </c>
      <c r="C2210" s="60" t="s">
        <v>3716</v>
      </c>
      <c r="D2210" s="61">
        <v>4.9499000000000004</v>
      </c>
      <c r="E2210" s="61">
        <v>4.9499000000000004</v>
      </c>
    </row>
    <row r="2211" spans="2:5">
      <c r="B2211" s="78" t="s">
        <v>3717</v>
      </c>
      <c r="C2211" s="60" t="s">
        <v>3718</v>
      </c>
      <c r="D2211" s="61">
        <v>5.3</v>
      </c>
      <c r="E2211" s="61">
        <v>5.3</v>
      </c>
    </row>
    <row r="2212" spans="2:5">
      <c r="B2212" s="78" t="s">
        <v>3719</v>
      </c>
      <c r="C2212" s="60" t="s">
        <v>3720</v>
      </c>
      <c r="D2212" s="61">
        <v>25.2</v>
      </c>
      <c r="E2212" s="61">
        <v>25.2</v>
      </c>
    </row>
    <row r="2213" spans="2:5">
      <c r="B2213" s="78" t="s">
        <v>3721</v>
      </c>
      <c r="C2213" s="60" t="s">
        <v>3722</v>
      </c>
      <c r="D2213" s="61">
        <v>4.55</v>
      </c>
      <c r="E2213" s="61">
        <v>4.55</v>
      </c>
    </row>
    <row r="2214" spans="2:5">
      <c r="B2214" s="78" t="s">
        <v>3723</v>
      </c>
      <c r="C2214" s="60" t="s">
        <v>3724</v>
      </c>
      <c r="D2214" s="61">
        <v>4.54</v>
      </c>
      <c r="E2214" s="61">
        <v>4.54</v>
      </c>
    </row>
    <row r="2215" spans="2:5">
      <c r="B2215" s="78" t="s">
        <v>3725</v>
      </c>
      <c r="C2215" s="60" t="s">
        <v>3726</v>
      </c>
      <c r="D2215" s="61">
        <v>3.9</v>
      </c>
      <c r="E2215" s="61">
        <v>3.9</v>
      </c>
    </row>
    <row r="2216" spans="2:5" ht="29">
      <c r="B2216" s="78" t="s">
        <v>3727</v>
      </c>
      <c r="C2216" s="60" t="s">
        <v>3728</v>
      </c>
      <c r="D2216" s="61">
        <v>4.8</v>
      </c>
      <c r="E2216" s="61">
        <v>4.8</v>
      </c>
    </row>
    <row r="2217" spans="2:5">
      <c r="B2217" s="78" t="s">
        <v>3729</v>
      </c>
      <c r="C2217" s="60" t="s">
        <v>3730</v>
      </c>
      <c r="D2217" s="61">
        <v>3.9</v>
      </c>
      <c r="E2217" s="61">
        <v>3.9</v>
      </c>
    </row>
    <row r="2218" spans="2:5">
      <c r="B2218" s="78" t="s">
        <v>894</v>
      </c>
      <c r="C2218" s="60" t="s">
        <v>895</v>
      </c>
      <c r="D2218" s="61">
        <v>4.8</v>
      </c>
      <c r="E2218" s="61">
        <v>4.8</v>
      </c>
    </row>
    <row r="2219" spans="2:5">
      <c r="B2219" s="78" t="s">
        <v>3731</v>
      </c>
      <c r="C2219" s="60" t="s">
        <v>3732</v>
      </c>
      <c r="D2219" s="61">
        <v>4.8</v>
      </c>
      <c r="E2219" s="61">
        <v>4.8</v>
      </c>
    </row>
    <row r="2220" spans="2:5">
      <c r="B2220" s="78" t="s">
        <v>3733</v>
      </c>
      <c r="C2220" s="60" t="s">
        <v>3734</v>
      </c>
      <c r="D2220" s="61">
        <v>4.8</v>
      </c>
      <c r="E2220" s="61">
        <v>4.8</v>
      </c>
    </row>
    <row r="2221" spans="2:5" ht="29">
      <c r="B2221" s="78" t="s">
        <v>3735</v>
      </c>
      <c r="C2221" s="60" t="s">
        <v>3736</v>
      </c>
      <c r="D2221" s="61">
        <v>4.8</v>
      </c>
      <c r="E2221" s="61">
        <v>4.8</v>
      </c>
    </row>
    <row r="2222" spans="2:5">
      <c r="B2222" s="78" t="s">
        <v>896</v>
      </c>
      <c r="C2222" s="60" t="s">
        <v>897</v>
      </c>
      <c r="D2222" s="61">
        <v>5.8</v>
      </c>
      <c r="E2222" s="61">
        <v>5.8</v>
      </c>
    </row>
    <row r="2223" spans="2:5">
      <c r="B2223" s="78" t="s">
        <v>898</v>
      </c>
      <c r="C2223" s="60" t="s">
        <v>899</v>
      </c>
      <c r="D2223" s="61">
        <v>5.8</v>
      </c>
      <c r="E2223" s="61">
        <v>5.8</v>
      </c>
    </row>
    <row r="2224" spans="2:5" ht="29">
      <c r="B2224" s="78" t="s">
        <v>900</v>
      </c>
      <c r="C2224" s="60" t="s">
        <v>901</v>
      </c>
      <c r="D2224" s="61">
        <v>5.8</v>
      </c>
      <c r="E2224" s="61">
        <v>5.8</v>
      </c>
    </row>
    <row r="2225" spans="2:5">
      <c r="B2225" s="78" t="s">
        <v>3737</v>
      </c>
      <c r="C2225" s="60" t="s">
        <v>3738</v>
      </c>
      <c r="D2225" s="61">
        <v>4.8</v>
      </c>
      <c r="E2225" s="61">
        <v>4.8</v>
      </c>
    </row>
    <row r="2226" spans="2:5">
      <c r="B2226" s="78" t="s">
        <v>3739</v>
      </c>
      <c r="C2226" s="60" t="s">
        <v>3740</v>
      </c>
      <c r="D2226" s="61">
        <v>4.8</v>
      </c>
      <c r="E2226" s="61">
        <v>4.8</v>
      </c>
    </row>
    <row r="2227" spans="2:5">
      <c r="B2227" s="78" t="s">
        <v>3741</v>
      </c>
      <c r="C2227" s="60" t="s">
        <v>3742</v>
      </c>
      <c r="D2227" s="61">
        <v>4.8</v>
      </c>
      <c r="E2227" s="61">
        <v>4.8</v>
      </c>
    </row>
    <row r="2228" spans="2:5">
      <c r="B2228" s="78" t="s">
        <v>3743</v>
      </c>
      <c r="C2228" s="60" t="s">
        <v>3744</v>
      </c>
      <c r="D2228" s="61">
        <v>4.9501999999999997</v>
      </c>
      <c r="E2228" s="61">
        <v>4.9501999999999997</v>
      </c>
    </row>
    <row r="2229" spans="2:5">
      <c r="B2229" s="78" t="s">
        <v>3745</v>
      </c>
      <c r="C2229" s="60" t="s">
        <v>3746</v>
      </c>
      <c r="D2229" s="61">
        <v>5.3</v>
      </c>
      <c r="E2229" s="61">
        <v>5.3</v>
      </c>
    </row>
    <row r="2230" spans="2:5">
      <c r="B2230" s="78" t="s">
        <v>3747</v>
      </c>
      <c r="C2230" s="60" t="s">
        <v>3748</v>
      </c>
      <c r="D2230" s="61">
        <v>25.2</v>
      </c>
      <c r="E2230" s="61">
        <v>25.2</v>
      </c>
    </row>
    <row r="2231" spans="2:5">
      <c r="B2231" s="78" t="s">
        <v>3749</v>
      </c>
      <c r="C2231" s="60" t="s">
        <v>3750</v>
      </c>
      <c r="D2231" s="61">
        <v>4.9499000000000004</v>
      </c>
      <c r="E2231" s="61">
        <v>4.9499000000000004</v>
      </c>
    </row>
    <row r="2232" spans="2:5">
      <c r="B2232" s="78" t="s">
        <v>3751</v>
      </c>
      <c r="C2232" s="60" t="s">
        <v>3752</v>
      </c>
      <c r="D2232" s="61">
        <v>4.9499000000000004</v>
      </c>
      <c r="E2232" s="61">
        <v>4.9499000000000004</v>
      </c>
    </row>
    <row r="2233" spans="2:5">
      <c r="B2233" s="78" t="s">
        <v>3753</v>
      </c>
      <c r="C2233" s="60" t="s">
        <v>3754</v>
      </c>
      <c r="D2233" s="61">
        <v>4.9499000000000004</v>
      </c>
      <c r="E2233" s="61">
        <v>4.9499000000000004</v>
      </c>
    </row>
    <row r="2234" spans="2:5">
      <c r="B2234" s="78" t="s">
        <v>3755</v>
      </c>
      <c r="C2234" s="60" t="s">
        <v>3756</v>
      </c>
      <c r="D2234" s="61">
        <v>27.95</v>
      </c>
      <c r="E2234" s="61">
        <v>27.95</v>
      </c>
    </row>
    <row r="2235" spans="2:5">
      <c r="B2235" s="78" t="s">
        <v>3757</v>
      </c>
      <c r="C2235" s="60" t="s">
        <v>3758</v>
      </c>
      <c r="D2235" s="61">
        <v>3.9</v>
      </c>
      <c r="E2235" s="61">
        <v>3.9</v>
      </c>
    </row>
    <row r="2236" spans="2:5">
      <c r="B2236" s="78" t="s">
        <v>3759</v>
      </c>
      <c r="C2236" s="60" t="s">
        <v>3760</v>
      </c>
      <c r="D2236" s="61">
        <v>5.8</v>
      </c>
      <c r="E2236" s="61">
        <v>5.8</v>
      </c>
    </row>
    <row r="2237" spans="2:5" ht="29">
      <c r="B2237" s="78" t="s">
        <v>3761</v>
      </c>
      <c r="C2237" s="60" t="s">
        <v>3762</v>
      </c>
      <c r="D2237" s="61">
        <v>5.8</v>
      </c>
      <c r="E2237" s="61">
        <v>5.8</v>
      </c>
    </row>
    <row r="2238" spans="2:5">
      <c r="B2238" s="78" t="s">
        <v>3763</v>
      </c>
      <c r="C2238" s="60" t="s">
        <v>3764</v>
      </c>
      <c r="D2238" s="61">
        <v>4.8</v>
      </c>
      <c r="E2238" s="61">
        <v>4.8</v>
      </c>
    </row>
    <row r="2239" spans="2:5">
      <c r="B2239" s="78" t="s">
        <v>3765</v>
      </c>
      <c r="C2239" s="60" t="s">
        <v>3766</v>
      </c>
      <c r="D2239" s="61">
        <v>3.9</v>
      </c>
      <c r="E2239" s="61">
        <v>3.9</v>
      </c>
    </row>
    <row r="2240" spans="2:5">
      <c r="B2240" s="78" t="s">
        <v>557</v>
      </c>
      <c r="C2240" s="60" t="s">
        <v>3767</v>
      </c>
      <c r="D2240" s="61">
        <v>27.95</v>
      </c>
      <c r="E2240" s="61">
        <v>27.95</v>
      </c>
    </row>
    <row r="2241" spans="2:5">
      <c r="B2241" s="78" t="s">
        <v>558</v>
      </c>
      <c r="C2241" s="60" t="s">
        <v>3768</v>
      </c>
      <c r="D2241" s="61">
        <v>19.95</v>
      </c>
      <c r="E2241" s="61">
        <v>19.95</v>
      </c>
    </row>
    <row r="2242" spans="2:5">
      <c r="B2242" s="78" t="s">
        <v>3769</v>
      </c>
      <c r="C2242" s="60" t="s">
        <v>3770</v>
      </c>
      <c r="D2242" s="61">
        <v>26.95</v>
      </c>
      <c r="E2242" s="61">
        <v>26.95</v>
      </c>
    </row>
    <row r="2243" spans="2:5">
      <c r="B2243" s="78" t="s">
        <v>3771</v>
      </c>
      <c r="C2243" s="60" t="s">
        <v>3772</v>
      </c>
      <c r="D2243" s="61">
        <v>26.15</v>
      </c>
      <c r="E2243" s="61">
        <v>26.15</v>
      </c>
    </row>
    <row r="2244" spans="2:5">
      <c r="B2244" s="78" t="s">
        <v>559</v>
      </c>
      <c r="C2244" s="60" t="s">
        <v>3773</v>
      </c>
      <c r="D2244" s="61">
        <v>26.95</v>
      </c>
      <c r="E2244" s="61">
        <v>26.95</v>
      </c>
    </row>
    <row r="2245" spans="2:5">
      <c r="B2245" s="78" t="s">
        <v>3774</v>
      </c>
      <c r="C2245" s="60" t="s">
        <v>3775</v>
      </c>
      <c r="D2245" s="61">
        <v>16.95</v>
      </c>
      <c r="E2245" s="61">
        <v>16.95</v>
      </c>
    </row>
    <row r="2246" spans="2:5">
      <c r="B2246" s="78" t="s">
        <v>3578</v>
      </c>
      <c r="C2246" s="60" t="s">
        <v>3776</v>
      </c>
      <c r="D2246" s="61">
        <v>25</v>
      </c>
      <c r="E2246" s="61">
        <v>25</v>
      </c>
    </row>
    <row r="2247" spans="2:5">
      <c r="B2247" s="78" t="s">
        <v>3777</v>
      </c>
      <c r="C2247" s="60" t="s">
        <v>3778</v>
      </c>
      <c r="D2247" s="61">
        <v>25</v>
      </c>
      <c r="E2247" s="61">
        <v>25</v>
      </c>
    </row>
    <row r="2248" spans="2:5">
      <c r="B2248" s="78" t="s">
        <v>3779</v>
      </c>
      <c r="C2248" s="60" t="s">
        <v>3780</v>
      </c>
      <c r="D2248" s="61">
        <v>48</v>
      </c>
      <c r="E2248" s="61">
        <v>48</v>
      </c>
    </row>
    <row r="2249" spans="2:5">
      <c r="B2249" s="78" t="s">
        <v>3781</v>
      </c>
      <c r="C2249" s="60" t="s">
        <v>3782</v>
      </c>
      <c r="D2249" s="61">
        <v>31</v>
      </c>
      <c r="E2249" s="61">
        <v>31</v>
      </c>
    </row>
    <row r="2250" spans="2:5">
      <c r="B2250" s="78" t="s">
        <v>3783</v>
      </c>
      <c r="C2250" s="60" t="s">
        <v>3784</v>
      </c>
      <c r="D2250" s="61">
        <v>68</v>
      </c>
      <c r="E2250" s="61">
        <v>68</v>
      </c>
    </row>
    <row r="2251" spans="2:5">
      <c r="B2251" s="78" t="s">
        <v>3785</v>
      </c>
      <c r="C2251" s="60" t="s">
        <v>3786</v>
      </c>
      <c r="D2251" s="61">
        <v>48</v>
      </c>
      <c r="E2251" s="61">
        <v>48</v>
      </c>
    </row>
    <row r="2252" spans="2:5">
      <c r="B2252" s="78" t="s">
        <v>560</v>
      </c>
      <c r="C2252" s="60" t="s">
        <v>3787</v>
      </c>
      <c r="D2252" s="61">
        <v>42.5</v>
      </c>
      <c r="E2252" s="61">
        <v>42.5</v>
      </c>
    </row>
    <row r="2253" spans="2:5">
      <c r="B2253" s="78" t="s">
        <v>3788</v>
      </c>
      <c r="C2253" s="60" t="s">
        <v>3789</v>
      </c>
      <c r="D2253" s="61">
        <v>3.9</v>
      </c>
      <c r="E2253" s="61">
        <v>3.9</v>
      </c>
    </row>
    <row r="2254" spans="2:5">
      <c r="B2254" s="78" t="s">
        <v>3790</v>
      </c>
      <c r="C2254" s="60" t="s">
        <v>3791</v>
      </c>
      <c r="D2254" s="61">
        <v>6.75</v>
      </c>
      <c r="E2254" s="61">
        <v>6.75</v>
      </c>
    </row>
    <row r="2255" spans="2:5">
      <c r="B2255" s="78" t="s">
        <v>3792</v>
      </c>
      <c r="C2255" s="60" t="s">
        <v>3793</v>
      </c>
      <c r="D2255" s="61">
        <v>3.9</v>
      </c>
      <c r="E2255" s="61">
        <v>3.9</v>
      </c>
    </row>
    <row r="2256" spans="2:5">
      <c r="B2256" s="78" t="s">
        <v>3794</v>
      </c>
      <c r="C2256" s="60" t="s">
        <v>3795</v>
      </c>
      <c r="D2256" s="61">
        <v>25.95</v>
      </c>
      <c r="E2256" s="61">
        <v>25.95</v>
      </c>
    </row>
    <row r="2257" spans="2:5">
      <c r="B2257" s="78" t="s">
        <v>777</v>
      </c>
      <c r="C2257" s="60" t="s">
        <v>3796</v>
      </c>
      <c r="D2257" s="61">
        <v>25.95</v>
      </c>
      <c r="E2257" s="61">
        <v>25.95</v>
      </c>
    </row>
    <row r="2258" spans="2:5">
      <c r="B2258" s="78" t="s">
        <v>798</v>
      </c>
      <c r="C2258" s="60" t="s">
        <v>3797</v>
      </c>
      <c r="D2258" s="61">
        <v>26.95</v>
      </c>
      <c r="E2258" s="61">
        <v>26.95</v>
      </c>
    </row>
    <row r="2259" spans="2:5">
      <c r="B2259" s="78" t="s">
        <v>3798</v>
      </c>
      <c r="C2259" s="60" t="s">
        <v>3799</v>
      </c>
      <c r="D2259" s="61">
        <v>3.9</v>
      </c>
      <c r="E2259" s="61">
        <v>3.9</v>
      </c>
    </row>
    <row r="2260" spans="2:5" ht="29">
      <c r="B2260" s="78" t="s">
        <v>882</v>
      </c>
      <c r="C2260" s="60" t="s">
        <v>3800</v>
      </c>
      <c r="D2260" s="61">
        <v>4.8</v>
      </c>
      <c r="E2260" s="61">
        <v>4.8</v>
      </c>
    </row>
    <row r="2261" spans="2:5">
      <c r="B2261" s="78" t="s">
        <v>3801</v>
      </c>
      <c r="C2261" s="60" t="s">
        <v>3802</v>
      </c>
      <c r="D2261" s="61">
        <v>3.9199000000000002</v>
      </c>
      <c r="E2261" s="61">
        <v>3.9199000000000002</v>
      </c>
    </row>
    <row r="2262" spans="2:5">
      <c r="B2262" s="78" t="s">
        <v>3803</v>
      </c>
      <c r="C2262" s="60" t="s">
        <v>3804</v>
      </c>
      <c r="D2262" s="61">
        <v>4.95</v>
      </c>
      <c r="E2262" s="61">
        <v>4.95</v>
      </c>
    </row>
    <row r="2263" spans="2:5">
      <c r="B2263" s="78" t="s">
        <v>904</v>
      </c>
      <c r="C2263" s="60" t="s">
        <v>905</v>
      </c>
      <c r="D2263" s="61">
        <v>4.8</v>
      </c>
      <c r="E2263" s="61">
        <v>4.8</v>
      </c>
    </row>
    <row r="2264" spans="2:5">
      <c r="B2264" s="78" t="s">
        <v>3805</v>
      </c>
      <c r="C2264" s="60" t="s">
        <v>3806</v>
      </c>
      <c r="D2264" s="61">
        <v>4.95</v>
      </c>
      <c r="E2264" s="61">
        <v>4.95</v>
      </c>
    </row>
    <row r="2265" spans="2:5">
      <c r="B2265" s="78" t="s">
        <v>3807</v>
      </c>
      <c r="C2265" s="60" t="s">
        <v>3808</v>
      </c>
      <c r="D2265" s="61">
        <v>3.9</v>
      </c>
      <c r="E2265" s="61">
        <v>3.9</v>
      </c>
    </row>
    <row r="2266" spans="2:5">
      <c r="B2266" s="78" t="s">
        <v>3809</v>
      </c>
      <c r="C2266" s="60" t="s">
        <v>3810</v>
      </c>
      <c r="D2266" s="61">
        <v>3.9</v>
      </c>
      <c r="E2266" s="61">
        <v>3.9</v>
      </c>
    </row>
    <row r="2267" spans="2:5">
      <c r="B2267" s="78" t="s">
        <v>3811</v>
      </c>
      <c r="C2267" s="60" t="s">
        <v>266</v>
      </c>
      <c r="D2267" s="61">
        <v>14.95</v>
      </c>
      <c r="E2267" s="61">
        <v>14.95</v>
      </c>
    </row>
    <row r="2268" spans="2:5">
      <c r="B2268" s="78" t="s">
        <v>3812</v>
      </c>
      <c r="C2268" s="60" t="s">
        <v>3813</v>
      </c>
      <c r="D2268" s="61">
        <v>260</v>
      </c>
      <c r="E2268" s="61">
        <v>260</v>
      </c>
    </row>
    <row r="2269" spans="2:5">
      <c r="B2269" s="78" t="s">
        <v>3814</v>
      </c>
      <c r="C2269" s="60" t="s">
        <v>3815</v>
      </c>
      <c r="D2269" s="61">
        <v>260</v>
      </c>
      <c r="E2269" s="61">
        <v>260</v>
      </c>
    </row>
    <row r="2270" spans="2:5">
      <c r="B2270" s="78" t="s">
        <v>3816</v>
      </c>
      <c r="C2270" s="60" t="s">
        <v>3817</v>
      </c>
      <c r="D2270" s="61">
        <v>45</v>
      </c>
      <c r="E2270" s="61">
        <v>45</v>
      </c>
    </row>
    <row r="2271" spans="2:5">
      <c r="B2271" s="78" t="s">
        <v>3818</v>
      </c>
      <c r="C2271" s="60" t="s">
        <v>3819</v>
      </c>
      <c r="D2271" s="61">
        <v>32.950000000000003</v>
      </c>
      <c r="E2271" s="61">
        <v>32.950000000000003</v>
      </c>
    </row>
    <row r="2272" spans="2:5">
      <c r="B2272" s="78" t="s">
        <v>565</v>
      </c>
      <c r="C2272" s="60" t="s">
        <v>3820</v>
      </c>
      <c r="D2272" s="61">
        <v>48</v>
      </c>
      <c r="E2272" s="61">
        <v>48</v>
      </c>
    </row>
    <row r="2273" spans="2:5">
      <c r="B2273" s="78" t="s">
        <v>567</v>
      </c>
      <c r="C2273" s="60" t="s">
        <v>3821</v>
      </c>
      <c r="D2273" s="61">
        <v>33</v>
      </c>
      <c r="E2273" s="61">
        <v>33</v>
      </c>
    </row>
    <row r="2274" spans="2:5">
      <c r="B2274" s="78" t="s">
        <v>566</v>
      </c>
      <c r="C2274" s="60" t="s">
        <v>3822</v>
      </c>
      <c r="D2274" s="61">
        <v>59</v>
      </c>
      <c r="E2274" s="61">
        <v>59</v>
      </c>
    </row>
    <row r="2275" spans="2:5">
      <c r="B2275" s="78" t="s">
        <v>569</v>
      </c>
      <c r="C2275" s="60" t="s">
        <v>3823</v>
      </c>
      <c r="D2275" s="61">
        <v>60</v>
      </c>
      <c r="E2275" s="61">
        <v>60</v>
      </c>
    </row>
    <row r="2276" spans="2:5">
      <c r="B2276" s="78" t="s">
        <v>568</v>
      </c>
      <c r="C2276" s="60" t="s">
        <v>3824</v>
      </c>
      <c r="D2276" s="61">
        <v>35</v>
      </c>
      <c r="E2276" s="61">
        <v>35</v>
      </c>
    </row>
    <row r="2277" spans="2:5">
      <c r="B2277" s="78" t="s">
        <v>2052</v>
      </c>
      <c r="C2277" s="60" t="s">
        <v>2053</v>
      </c>
      <c r="D2277" s="61">
        <v>71</v>
      </c>
      <c r="E2277" s="61">
        <v>71</v>
      </c>
    </row>
    <row r="2278" spans="2:5">
      <c r="B2278" s="78" t="s">
        <v>564</v>
      </c>
      <c r="C2278" s="60" t="s">
        <v>3825</v>
      </c>
      <c r="D2278" s="61">
        <v>60</v>
      </c>
      <c r="E2278" s="61">
        <v>60</v>
      </c>
    </row>
    <row r="2279" spans="2:5">
      <c r="B2279" s="78" t="s">
        <v>563</v>
      </c>
      <c r="C2279" s="60" t="s">
        <v>3826</v>
      </c>
      <c r="D2279" s="61">
        <v>35</v>
      </c>
      <c r="E2279" s="61">
        <v>35</v>
      </c>
    </row>
    <row r="2280" spans="2:5">
      <c r="B2280" s="78" t="s">
        <v>3827</v>
      </c>
      <c r="C2280" s="60" t="s">
        <v>3828</v>
      </c>
      <c r="D2280" s="61">
        <v>26.5</v>
      </c>
      <c r="E2280" s="61">
        <v>26.5</v>
      </c>
    </row>
    <row r="2281" spans="2:5">
      <c r="B2281" s="78" t="s">
        <v>561</v>
      </c>
      <c r="C2281" s="60" t="s">
        <v>3829</v>
      </c>
      <c r="D2281" s="61">
        <v>42</v>
      </c>
      <c r="E2281" s="61">
        <v>42</v>
      </c>
    </row>
    <row r="2282" spans="2:5">
      <c r="B2282" s="78" t="s">
        <v>570</v>
      </c>
      <c r="C2282" s="60" t="s">
        <v>3830</v>
      </c>
      <c r="D2282" s="61">
        <v>31.95</v>
      </c>
      <c r="E2282" s="61">
        <v>31.95</v>
      </c>
    </row>
    <row r="2283" spans="2:5">
      <c r="B2283" s="78" t="s">
        <v>3831</v>
      </c>
      <c r="C2283" s="60" t="s">
        <v>3832</v>
      </c>
      <c r="D2283" s="61">
        <v>31.95</v>
      </c>
      <c r="E2283" s="61">
        <v>31.95</v>
      </c>
    </row>
    <row r="2284" spans="2:5">
      <c r="B2284" s="78" t="s">
        <v>562</v>
      </c>
      <c r="C2284" s="60" t="s">
        <v>3833</v>
      </c>
      <c r="D2284" s="61">
        <v>31.95</v>
      </c>
      <c r="E2284" s="61">
        <v>31.95</v>
      </c>
    </row>
    <row r="2285" spans="2:5">
      <c r="B2285" s="78" t="s">
        <v>3834</v>
      </c>
      <c r="C2285" s="60" t="s">
        <v>3835</v>
      </c>
      <c r="D2285" s="61">
        <v>34.950000000000003</v>
      </c>
      <c r="E2285" s="61">
        <v>34.950000000000003</v>
      </c>
    </row>
    <row r="2286" spans="2:5">
      <c r="B2286" s="78" t="s">
        <v>571</v>
      </c>
      <c r="C2286" s="60" t="s">
        <v>3836</v>
      </c>
      <c r="D2286" s="61">
        <v>31.95</v>
      </c>
      <c r="E2286" s="61">
        <v>31.95</v>
      </c>
    </row>
    <row r="2287" spans="2:5">
      <c r="B2287" s="78" t="s">
        <v>3837</v>
      </c>
      <c r="C2287" s="60" t="s">
        <v>3838</v>
      </c>
      <c r="D2287" s="61">
        <v>575</v>
      </c>
      <c r="E2287" s="61">
        <v>575</v>
      </c>
    </row>
    <row r="2288" spans="2:5">
      <c r="B2288" s="78" t="s">
        <v>3839</v>
      </c>
      <c r="C2288" s="60" t="s">
        <v>3840</v>
      </c>
      <c r="D2288" s="61">
        <v>390</v>
      </c>
      <c r="E2288" s="61">
        <v>390</v>
      </c>
    </row>
    <row r="2289" spans="2:5">
      <c r="B2289" s="78" t="s">
        <v>3841</v>
      </c>
      <c r="C2289" s="60" t="s">
        <v>3842</v>
      </c>
      <c r="D2289" s="61">
        <v>390</v>
      </c>
      <c r="E2289" s="61">
        <v>390</v>
      </c>
    </row>
    <row r="2290" spans="2:5">
      <c r="B2290" s="78" t="s">
        <v>580</v>
      </c>
      <c r="C2290" s="60" t="s">
        <v>3843</v>
      </c>
      <c r="D2290" s="61">
        <v>24.95</v>
      </c>
      <c r="E2290" s="61">
        <v>24.95</v>
      </c>
    </row>
    <row r="2291" spans="2:5">
      <c r="B2291" s="78" t="s">
        <v>574</v>
      </c>
      <c r="C2291" s="60" t="s">
        <v>3844</v>
      </c>
      <c r="D2291" s="61">
        <v>49.95</v>
      </c>
      <c r="E2291" s="61">
        <v>49.95</v>
      </c>
    </row>
    <row r="2292" spans="2:5">
      <c r="B2292" s="78" t="s">
        <v>572</v>
      </c>
      <c r="C2292" s="60" t="s">
        <v>3845</v>
      </c>
      <c r="D2292" s="61">
        <v>20.95</v>
      </c>
      <c r="E2292" s="61">
        <v>20.95</v>
      </c>
    </row>
    <row r="2293" spans="2:5">
      <c r="B2293" s="78" t="s">
        <v>573</v>
      </c>
      <c r="C2293" s="60" t="s">
        <v>3846</v>
      </c>
      <c r="D2293" s="61">
        <v>20.95</v>
      </c>
      <c r="E2293" s="61">
        <v>20.95</v>
      </c>
    </row>
    <row r="2294" spans="2:5">
      <c r="B2294" s="78" t="s">
        <v>575</v>
      </c>
      <c r="C2294" s="60" t="s">
        <v>3847</v>
      </c>
      <c r="D2294" s="61">
        <v>15.95</v>
      </c>
      <c r="E2294" s="61">
        <v>15.95</v>
      </c>
    </row>
    <row r="2295" spans="2:5">
      <c r="B2295" s="78" t="s">
        <v>576</v>
      </c>
      <c r="C2295" s="60" t="s">
        <v>3848</v>
      </c>
      <c r="D2295" s="61">
        <v>15.95</v>
      </c>
      <c r="E2295" s="61">
        <v>15.95</v>
      </c>
    </row>
    <row r="2296" spans="2:5">
      <c r="B2296" s="78" t="s">
        <v>577</v>
      </c>
      <c r="C2296" s="60" t="s">
        <v>3849</v>
      </c>
      <c r="D2296" s="61">
        <v>15.95</v>
      </c>
      <c r="E2296" s="61">
        <v>15.95</v>
      </c>
    </row>
    <row r="2297" spans="2:5">
      <c r="B2297" s="78" t="s">
        <v>578</v>
      </c>
      <c r="C2297" s="60" t="s">
        <v>3850</v>
      </c>
      <c r="D2297" s="61">
        <v>17.95</v>
      </c>
      <c r="E2297" s="61">
        <v>17.95</v>
      </c>
    </row>
    <row r="2298" spans="2:5">
      <c r="B2298" s="78" t="s">
        <v>579</v>
      </c>
      <c r="C2298" s="60" t="s">
        <v>3851</v>
      </c>
      <c r="D2298" s="61">
        <v>17.95</v>
      </c>
      <c r="E2298" s="61">
        <v>17.95</v>
      </c>
    </row>
    <row r="2299" spans="2:5">
      <c r="B2299" s="78" t="s">
        <v>3852</v>
      </c>
      <c r="C2299" s="60" t="s">
        <v>3853</v>
      </c>
      <c r="D2299" s="61">
        <v>7.5</v>
      </c>
      <c r="E2299" s="61">
        <v>7.5</v>
      </c>
    </row>
    <row r="2300" spans="2:5">
      <c r="B2300" s="78" t="s">
        <v>581</v>
      </c>
      <c r="C2300" s="60" t="s">
        <v>3854</v>
      </c>
      <c r="D2300" s="61">
        <v>31.95</v>
      </c>
      <c r="E2300" s="61">
        <v>31.95</v>
      </c>
    </row>
    <row r="2301" spans="2:5">
      <c r="B2301" s="78" t="s">
        <v>582</v>
      </c>
      <c r="C2301" s="60" t="s">
        <v>3855</v>
      </c>
      <c r="D2301" s="61">
        <v>34.950000000000003</v>
      </c>
      <c r="E2301" s="61">
        <v>34.950000000000003</v>
      </c>
    </row>
    <row r="2302" spans="2:5">
      <c r="B2302" s="78" t="s">
        <v>583</v>
      </c>
      <c r="C2302" s="60" t="s">
        <v>3856</v>
      </c>
      <c r="D2302" s="61">
        <v>23.95</v>
      </c>
      <c r="E2302" s="61">
        <v>23.95</v>
      </c>
    </row>
    <row r="2303" spans="2:5">
      <c r="B2303" s="78" t="s">
        <v>584</v>
      </c>
      <c r="C2303" s="60" t="s">
        <v>3857</v>
      </c>
      <c r="D2303" s="61">
        <v>23.95</v>
      </c>
      <c r="E2303" s="61">
        <v>23.95</v>
      </c>
    </row>
    <row r="2304" spans="2:5">
      <c r="B2304" s="78" t="s">
        <v>585</v>
      </c>
      <c r="C2304" s="60" t="s">
        <v>3858</v>
      </c>
      <c r="D2304" s="61">
        <v>23.95</v>
      </c>
      <c r="E2304" s="61">
        <v>23.95</v>
      </c>
    </row>
    <row r="2305" spans="2:5">
      <c r="B2305" s="78" t="s">
        <v>586</v>
      </c>
      <c r="C2305" s="60" t="s">
        <v>3859</v>
      </c>
      <c r="D2305" s="61">
        <v>33.950000000000003</v>
      </c>
      <c r="E2305" s="61">
        <v>33.950000000000003</v>
      </c>
    </row>
    <row r="2306" spans="2:5">
      <c r="B2306" s="78" t="s">
        <v>587</v>
      </c>
      <c r="C2306" s="60" t="s">
        <v>3860</v>
      </c>
      <c r="D2306" s="61">
        <v>23.95</v>
      </c>
      <c r="E2306" s="61">
        <v>23.95</v>
      </c>
    </row>
    <row r="2307" spans="2:5">
      <c r="B2307" s="78" t="s">
        <v>588</v>
      </c>
      <c r="C2307" s="60" t="s">
        <v>3861</v>
      </c>
      <c r="D2307" s="61">
        <v>16.5</v>
      </c>
      <c r="E2307" s="61">
        <v>16.5</v>
      </c>
    </row>
    <row r="2308" spans="2:5">
      <c r="B2308" s="78" t="s">
        <v>590</v>
      </c>
      <c r="C2308" s="60" t="s">
        <v>3862</v>
      </c>
      <c r="D2308" s="61">
        <v>9.5</v>
      </c>
      <c r="E2308" s="61">
        <v>9.5</v>
      </c>
    </row>
    <row r="2309" spans="2:5">
      <c r="B2309" s="78" t="s">
        <v>591</v>
      </c>
      <c r="C2309" s="60" t="s">
        <v>3863</v>
      </c>
      <c r="D2309" s="61">
        <v>16.5</v>
      </c>
      <c r="E2309" s="61">
        <v>16.5</v>
      </c>
    </row>
    <row r="2310" spans="2:5">
      <c r="B2310" s="78" t="s">
        <v>592</v>
      </c>
      <c r="C2310" s="60" t="s">
        <v>3864</v>
      </c>
      <c r="D2310" s="61">
        <v>28.95</v>
      </c>
      <c r="E2310" s="61">
        <v>28.95</v>
      </c>
    </row>
    <row r="2311" spans="2:5">
      <c r="B2311" s="78" t="s">
        <v>593</v>
      </c>
      <c r="C2311" s="60" t="s">
        <v>2042</v>
      </c>
      <c r="D2311" s="61">
        <v>3.95</v>
      </c>
      <c r="E2311" s="61">
        <v>3.95</v>
      </c>
    </row>
    <row r="2312" spans="2:5">
      <c r="B2312" s="78" t="s">
        <v>594</v>
      </c>
      <c r="C2312" s="60" t="s">
        <v>3865</v>
      </c>
      <c r="D2312" s="61">
        <v>24.95</v>
      </c>
      <c r="E2312" s="61">
        <v>24.95</v>
      </c>
    </row>
    <row r="2313" spans="2:5">
      <c r="B2313" s="78" t="s">
        <v>595</v>
      </c>
      <c r="C2313" s="60" t="s">
        <v>3866</v>
      </c>
      <c r="D2313" s="61">
        <v>23.95</v>
      </c>
      <c r="E2313" s="61">
        <v>23.95</v>
      </c>
    </row>
    <row r="2314" spans="2:5">
      <c r="B2314" s="78" t="s">
        <v>596</v>
      </c>
      <c r="C2314" s="60" t="s">
        <v>3867</v>
      </c>
      <c r="D2314" s="61">
        <v>16.5</v>
      </c>
      <c r="E2314" s="61">
        <v>16.5</v>
      </c>
    </row>
    <row r="2315" spans="2:5">
      <c r="B2315" s="78" t="s">
        <v>597</v>
      </c>
      <c r="C2315" s="60" t="s">
        <v>2044</v>
      </c>
      <c r="D2315" s="61">
        <v>3.95</v>
      </c>
      <c r="E2315" s="61">
        <v>3.95</v>
      </c>
    </row>
    <row r="2316" spans="2:5">
      <c r="B2316" s="78" t="s">
        <v>598</v>
      </c>
      <c r="C2316" s="60" t="s">
        <v>3868</v>
      </c>
      <c r="D2316" s="61">
        <v>28.95</v>
      </c>
      <c r="E2316" s="61">
        <v>28.95</v>
      </c>
    </row>
    <row r="2317" spans="2:5">
      <c r="B2317" s="78" t="s">
        <v>599</v>
      </c>
      <c r="C2317" s="60" t="s">
        <v>3869</v>
      </c>
      <c r="D2317" s="61">
        <v>9.5</v>
      </c>
      <c r="E2317" s="61">
        <v>9.5</v>
      </c>
    </row>
    <row r="2318" spans="2:5">
      <c r="B2318" s="78" t="s">
        <v>589</v>
      </c>
      <c r="C2318" s="60" t="s">
        <v>3870</v>
      </c>
      <c r="D2318" s="61">
        <v>3.95</v>
      </c>
      <c r="E2318" s="61">
        <v>3.95</v>
      </c>
    </row>
    <row r="2319" spans="2:5">
      <c r="B2319" s="78" t="s">
        <v>600</v>
      </c>
      <c r="C2319" s="60" t="s">
        <v>3871</v>
      </c>
      <c r="D2319" s="61">
        <v>16.5</v>
      </c>
      <c r="E2319" s="61">
        <v>16.5</v>
      </c>
    </row>
    <row r="2320" spans="2:5">
      <c r="B2320" s="78" t="s">
        <v>601</v>
      </c>
      <c r="C2320" s="60" t="s">
        <v>3872</v>
      </c>
      <c r="D2320" s="61">
        <v>17.95</v>
      </c>
      <c r="E2320" s="61">
        <v>17.95</v>
      </c>
    </row>
    <row r="2321" spans="2:5">
      <c r="B2321" s="78" t="s">
        <v>602</v>
      </c>
      <c r="C2321" s="60" t="s">
        <v>3873</v>
      </c>
      <c r="D2321" s="61">
        <v>9.5</v>
      </c>
      <c r="E2321" s="61">
        <v>9.5</v>
      </c>
    </row>
    <row r="2322" spans="2:5">
      <c r="B2322" s="78" t="s">
        <v>603</v>
      </c>
      <c r="C2322" s="60" t="s">
        <v>3874</v>
      </c>
      <c r="D2322" s="61">
        <v>16.5</v>
      </c>
      <c r="E2322" s="61">
        <v>16.5</v>
      </c>
    </row>
    <row r="2323" spans="2:5">
      <c r="B2323" s="78" t="s">
        <v>604</v>
      </c>
      <c r="C2323" s="60" t="s">
        <v>3875</v>
      </c>
      <c r="D2323" s="61">
        <v>26.95</v>
      </c>
      <c r="E2323" s="61">
        <v>26.95</v>
      </c>
    </row>
    <row r="2324" spans="2:5">
      <c r="B2324" s="78" t="s">
        <v>605</v>
      </c>
      <c r="C2324" s="60" t="s">
        <v>3876</v>
      </c>
      <c r="D2324" s="61">
        <v>39.950000000000003</v>
      </c>
      <c r="E2324" s="61">
        <v>39.950000000000003</v>
      </c>
    </row>
    <row r="2325" spans="2:5">
      <c r="B2325" s="78" t="s">
        <v>606</v>
      </c>
      <c r="C2325" s="60" t="s">
        <v>3877</v>
      </c>
      <c r="D2325" s="61">
        <v>39.950000000000003</v>
      </c>
      <c r="E2325" s="61">
        <v>39.950000000000003</v>
      </c>
    </row>
    <row r="2326" spans="2:5">
      <c r="B2326" s="78" t="s">
        <v>607</v>
      </c>
      <c r="C2326" s="60" t="s">
        <v>3878</v>
      </c>
      <c r="D2326" s="61">
        <v>6.5</v>
      </c>
      <c r="E2326" s="61">
        <v>6.5</v>
      </c>
    </row>
    <row r="2327" spans="2:5">
      <c r="B2327" s="78" t="s">
        <v>608</v>
      </c>
      <c r="C2327" s="60" t="s">
        <v>3879</v>
      </c>
      <c r="D2327" s="61">
        <v>7.95</v>
      </c>
      <c r="E2327" s="61">
        <v>7.95</v>
      </c>
    </row>
    <row r="2328" spans="2:5">
      <c r="B2328" s="78" t="s">
        <v>609</v>
      </c>
      <c r="C2328" s="60" t="s">
        <v>3880</v>
      </c>
      <c r="D2328" s="61">
        <v>9.9499999999999993</v>
      </c>
      <c r="E2328" s="61">
        <v>9.9499999999999993</v>
      </c>
    </row>
    <row r="2329" spans="2:5">
      <c r="B2329" s="78" t="s">
        <v>610</v>
      </c>
      <c r="C2329" s="60" t="s">
        <v>3881</v>
      </c>
      <c r="D2329" s="61">
        <v>4.5</v>
      </c>
      <c r="E2329" s="61">
        <v>4.5</v>
      </c>
    </row>
    <row r="2330" spans="2:5">
      <c r="B2330" s="78" t="s">
        <v>611</v>
      </c>
      <c r="C2330" s="60" t="s">
        <v>3882</v>
      </c>
      <c r="D2330" s="61">
        <v>4.5</v>
      </c>
      <c r="E2330" s="61">
        <v>4.5</v>
      </c>
    </row>
    <row r="2331" spans="2:5">
      <c r="B2331" s="78" t="s">
        <v>612</v>
      </c>
      <c r="C2331" s="60" t="s">
        <v>3883</v>
      </c>
      <c r="D2331" s="61">
        <v>2.95</v>
      </c>
      <c r="E2331" s="61">
        <v>2.95</v>
      </c>
    </row>
    <row r="2332" spans="2:5">
      <c r="B2332" s="78" t="s">
        <v>613</v>
      </c>
      <c r="C2332" s="60" t="s">
        <v>3884</v>
      </c>
      <c r="D2332" s="61">
        <v>5.95</v>
      </c>
      <c r="E2332" s="61">
        <v>5.95</v>
      </c>
    </row>
    <row r="2333" spans="2:5">
      <c r="B2333" s="78" t="s">
        <v>616</v>
      </c>
      <c r="C2333" s="60" t="s">
        <v>3885</v>
      </c>
      <c r="D2333" s="61">
        <v>5.95</v>
      </c>
      <c r="E2333" s="61">
        <v>5.95</v>
      </c>
    </row>
    <row r="2334" spans="2:5">
      <c r="B2334" s="78" t="s">
        <v>617</v>
      </c>
      <c r="C2334" s="60" t="s">
        <v>344</v>
      </c>
      <c r="D2334" s="61">
        <v>9.9499999999999993</v>
      </c>
      <c r="E2334" s="61">
        <v>9.9499999999999993</v>
      </c>
    </row>
    <row r="2335" spans="2:5">
      <c r="B2335" s="78" t="s">
        <v>3886</v>
      </c>
      <c r="C2335" s="60" t="s">
        <v>3887</v>
      </c>
      <c r="D2335" s="61">
        <v>9.1999999999999993</v>
      </c>
      <c r="E2335" s="61">
        <v>9.1999999999999993</v>
      </c>
    </row>
    <row r="2336" spans="2:5">
      <c r="B2336" s="78" t="s">
        <v>3888</v>
      </c>
      <c r="C2336" s="60" t="s">
        <v>3889</v>
      </c>
      <c r="D2336" s="61">
        <v>2</v>
      </c>
      <c r="E2336" s="61">
        <v>2</v>
      </c>
    </row>
    <row r="2337" spans="2:5">
      <c r="B2337" s="78" t="s">
        <v>3582</v>
      </c>
      <c r="C2337" s="60" t="s">
        <v>3890</v>
      </c>
      <c r="D2337" s="61">
        <v>25</v>
      </c>
      <c r="E2337" s="61">
        <v>25</v>
      </c>
    </row>
    <row r="2338" spans="2:5">
      <c r="B2338" s="78" t="s">
        <v>614</v>
      </c>
      <c r="C2338" s="60" t="s">
        <v>3891</v>
      </c>
      <c r="D2338" s="61">
        <v>5.95</v>
      </c>
      <c r="E2338" s="61">
        <v>5.95</v>
      </c>
    </row>
    <row r="2339" spans="2:5">
      <c r="B2339" s="78" t="s">
        <v>615</v>
      </c>
      <c r="C2339" s="60" t="s">
        <v>3892</v>
      </c>
      <c r="D2339" s="61">
        <v>5.95</v>
      </c>
      <c r="E2339" s="61">
        <v>5.95</v>
      </c>
    </row>
    <row r="2340" spans="2:5">
      <c r="B2340" s="78" t="s">
        <v>618</v>
      </c>
      <c r="C2340" s="60" t="s">
        <v>3893</v>
      </c>
      <c r="D2340" s="61">
        <v>5.95</v>
      </c>
      <c r="E2340" s="61">
        <v>5.95</v>
      </c>
    </row>
    <row r="2341" spans="2:5">
      <c r="B2341" s="78" t="s">
        <v>619</v>
      </c>
      <c r="C2341" s="60" t="s">
        <v>3894</v>
      </c>
      <c r="D2341" s="61">
        <v>9.9499999999999993</v>
      </c>
      <c r="E2341" s="61">
        <v>9.9499999999999993</v>
      </c>
    </row>
    <row r="2342" spans="2:5">
      <c r="B2342" s="78" t="s">
        <v>3895</v>
      </c>
      <c r="C2342" s="60" t="s">
        <v>3896</v>
      </c>
      <c r="D2342" s="61">
        <v>10</v>
      </c>
      <c r="E2342" s="61">
        <v>10</v>
      </c>
    </row>
    <row r="2343" spans="2:5">
      <c r="B2343" s="78" t="s">
        <v>620</v>
      </c>
      <c r="C2343" s="60" t="s">
        <v>3897</v>
      </c>
      <c r="D2343" s="61">
        <v>3.95</v>
      </c>
      <c r="E2343" s="61">
        <v>3.95</v>
      </c>
    </row>
    <row r="2344" spans="2:5">
      <c r="B2344" s="78" t="s">
        <v>621</v>
      </c>
      <c r="C2344" s="60" t="s">
        <v>3898</v>
      </c>
      <c r="D2344" s="61">
        <v>24.95</v>
      </c>
      <c r="E2344" s="61">
        <v>24.95</v>
      </c>
    </row>
    <row r="2345" spans="2:5">
      <c r="B2345" s="78" t="s">
        <v>622</v>
      </c>
      <c r="C2345" s="60" t="s">
        <v>3899</v>
      </c>
      <c r="D2345" s="61">
        <v>3.95</v>
      </c>
      <c r="E2345" s="61">
        <v>3.95</v>
      </c>
    </row>
    <row r="2346" spans="2:5">
      <c r="B2346" s="78" t="s">
        <v>623</v>
      </c>
      <c r="C2346" s="60" t="s">
        <v>3900</v>
      </c>
      <c r="D2346" s="61">
        <v>4.5</v>
      </c>
      <c r="E2346" s="61">
        <v>4.5</v>
      </c>
    </row>
    <row r="2347" spans="2:5">
      <c r="B2347" s="78" t="s">
        <v>624</v>
      </c>
      <c r="C2347" s="60" t="s">
        <v>3901</v>
      </c>
      <c r="D2347" s="61">
        <v>9.9499999999999993</v>
      </c>
      <c r="E2347" s="61">
        <v>9.9499999999999993</v>
      </c>
    </row>
    <row r="2348" spans="2:5">
      <c r="B2348" s="78" t="s">
        <v>625</v>
      </c>
      <c r="C2348" s="60" t="s">
        <v>3902</v>
      </c>
      <c r="D2348" s="61">
        <v>14.95</v>
      </c>
      <c r="E2348" s="61">
        <v>14.95</v>
      </c>
    </row>
    <row r="2349" spans="2:5">
      <c r="B2349" s="78" t="s">
        <v>626</v>
      </c>
      <c r="C2349" s="60" t="s">
        <v>3903</v>
      </c>
      <c r="D2349" s="61">
        <v>14.5</v>
      </c>
      <c r="E2349" s="61">
        <v>14.5</v>
      </c>
    </row>
    <row r="2350" spans="2:5">
      <c r="B2350" s="78" t="s">
        <v>627</v>
      </c>
      <c r="C2350" s="60" t="s">
        <v>346</v>
      </c>
      <c r="D2350" s="61">
        <v>15.95</v>
      </c>
      <c r="E2350" s="61">
        <v>15.95</v>
      </c>
    </row>
    <row r="2351" spans="2:5">
      <c r="B2351" s="78" t="s">
        <v>3904</v>
      </c>
      <c r="C2351" s="60" t="s">
        <v>3905</v>
      </c>
      <c r="D2351" s="61">
        <v>2</v>
      </c>
      <c r="E2351" s="61">
        <v>2</v>
      </c>
    </row>
    <row r="2352" spans="2:5">
      <c r="B2352" s="78" t="s">
        <v>628</v>
      </c>
      <c r="C2352" s="60" t="s">
        <v>3906</v>
      </c>
      <c r="D2352" s="61">
        <v>34.950000000000003</v>
      </c>
      <c r="E2352" s="61">
        <v>34.950000000000003</v>
      </c>
    </row>
    <row r="2353" spans="2:5" ht="29">
      <c r="B2353" s="78" t="s">
        <v>3907</v>
      </c>
      <c r="C2353" s="60" t="s">
        <v>3908</v>
      </c>
      <c r="D2353" s="61">
        <v>95</v>
      </c>
      <c r="E2353" s="61">
        <v>95</v>
      </c>
    </row>
    <row r="2354" spans="2:5" ht="29">
      <c r="B2354" s="78" t="s">
        <v>3909</v>
      </c>
      <c r="C2354" s="60" t="s">
        <v>3910</v>
      </c>
      <c r="D2354" s="61">
        <v>130</v>
      </c>
      <c r="E2354" s="61">
        <v>130</v>
      </c>
    </row>
    <row r="2355" spans="2:5">
      <c r="B2355" s="78" t="s">
        <v>629</v>
      </c>
      <c r="C2355" s="60" t="s">
        <v>3911</v>
      </c>
      <c r="D2355" s="61">
        <v>195</v>
      </c>
      <c r="E2355" s="61">
        <v>195</v>
      </c>
    </row>
    <row r="2356" spans="2:5">
      <c r="B2356" s="78" t="s">
        <v>630</v>
      </c>
      <c r="C2356" s="60" t="s">
        <v>3912</v>
      </c>
      <c r="D2356" s="61">
        <v>39.950000000000003</v>
      </c>
      <c r="E2356" s="61">
        <v>39.950000000000003</v>
      </c>
    </row>
    <row r="2357" spans="2:5">
      <c r="B2357" s="78" t="s">
        <v>3913</v>
      </c>
      <c r="C2357" s="60" t="s">
        <v>3914</v>
      </c>
      <c r="D2357" s="61">
        <v>65</v>
      </c>
      <c r="E2357" s="61">
        <v>65</v>
      </c>
    </row>
    <row r="2358" spans="2:5">
      <c r="B2358" s="78" t="s">
        <v>631</v>
      </c>
      <c r="C2358" s="60" t="s">
        <v>3915</v>
      </c>
      <c r="D2358" s="61">
        <v>10.95</v>
      </c>
      <c r="E2358" s="61">
        <v>10.95</v>
      </c>
    </row>
    <row r="2359" spans="2:5">
      <c r="B2359" s="78" t="s">
        <v>632</v>
      </c>
      <c r="C2359" s="60" t="s">
        <v>3916</v>
      </c>
      <c r="D2359" s="61">
        <v>3.5</v>
      </c>
      <c r="E2359" s="61">
        <v>3.5</v>
      </c>
    </row>
    <row r="2360" spans="2:5">
      <c r="B2360" s="78" t="s">
        <v>633</v>
      </c>
      <c r="C2360" s="60" t="s">
        <v>3917</v>
      </c>
      <c r="D2360" s="61">
        <v>5.95</v>
      </c>
      <c r="E2360" s="61">
        <v>5.95</v>
      </c>
    </row>
    <row r="2361" spans="2:5">
      <c r="B2361" s="78" t="s">
        <v>634</v>
      </c>
      <c r="C2361" s="60" t="s">
        <v>3918</v>
      </c>
      <c r="D2361" s="61">
        <v>3.5</v>
      </c>
      <c r="E2361" s="61">
        <v>3.5</v>
      </c>
    </row>
    <row r="2362" spans="2:5">
      <c r="B2362" s="78" t="s">
        <v>3919</v>
      </c>
      <c r="C2362" s="60" t="s">
        <v>3920</v>
      </c>
      <c r="D2362" s="61">
        <v>3.95</v>
      </c>
      <c r="E2362" s="61">
        <v>3.95</v>
      </c>
    </row>
    <row r="2363" spans="2:5">
      <c r="B2363" s="78" t="s">
        <v>3921</v>
      </c>
      <c r="C2363" s="60" t="s">
        <v>3922</v>
      </c>
      <c r="D2363" s="61">
        <v>3.95</v>
      </c>
      <c r="E2363" s="61">
        <v>3.95</v>
      </c>
    </row>
    <row r="2364" spans="2:5">
      <c r="B2364" s="78" t="s">
        <v>635</v>
      </c>
      <c r="C2364" s="60" t="s">
        <v>3923</v>
      </c>
      <c r="D2364" s="61">
        <v>3.5</v>
      </c>
      <c r="E2364" s="61">
        <v>3.5</v>
      </c>
    </row>
    <row r="2365" spans="2:5">
      <c r="B2365" s="78" t="s">
        <v>636</v>
      </c>
      <c r="C2365" s="60" t="s">
        <v>3924</v>
      </c>
      <c r="D2365" s="61">
        <v>7.5</v>
      </c>
      <c r="E2365" s="61">
        <v>7.5</v>
      </c>
    </row>
    <row r="2366" spans="2:5">
      <c r="B2366" s="78" t="s">
        <v>637</v>
      </c>
      <c r="C2366" s="60" t="s">
        <v>3925</v>
      </c>
      <c r="D2366" s="61">
        <v>7.95</v>
      </c>
      <c r="E2366" s="61">
        <v>7.95</v>
      </c>
    </row>
    <row r="2367" spans="2:5">
      <c r="B2367" s="78" t="s">
        <v>638</v>
      </c>
      <c r="C2367" s="60" t="s">
        <v>3926</v>
      </c>
      <c r="D2367" s="61">
        <v>7.5</v>
      </c>
      <c r="E2367" s="61">
        <v>7.5</v>
      </c>
    </row>
    <row r="2368" spans="2:5">
      <c r="B2368" s="78" t="s">
        <v>639</v>
      </c>
      <c r="C2368" s="60" t="s">
        <v>3927</v>
      </c>
      <c r="D2368" s="61">
        <v>7.5</v>
      </c>
      <c r="E2368" s="61">
        <v>7.5</v>
      </c>
    </row>
    <row r="2369" spans="2:5">
      <c r="B2369" s="78" t="s">
        <v>3928</v>
      </c>
      <c r="C2369" s="60" t="s">
        <v>3929</v>
      </c>
      <c r="D2369" s="61">
        <v>3.95</v>
      </c>
      <c r="E2369" s="61">
        <v>3.95</v>
      </c>
    </row>
    <row r="2370" spans="2:5">
      <c r="B2370" s="78" t="s">
        <v>628</v>
      </c>
      <c r="C2370" s="60" t="s">
        <v>3906</v>
      </c>
      <c r="D2370" s="61">
        <v>34.950000000000003</v>
      </c>
      <c r="E2370" s="61">
        <v>34.950000000000003</v>
      </c>
    </row>
    <row r="2371" spans="2:5">
      <c r="B2371" s="78" t="s">
        <v>3930</v>
      </c>
      <c r="C2371" s="60" t="s">
        <v>3931</v>
      </c>
      <c r="D2371" s="61">
        <v>7.95</v>
      </c>
      <c r="E2371" s="61">
        <v>7.95</v>
      </c>
    </row>
    <row r="2372" spans="2:5">
      <c r="B2372" s="78" t="s">
        <v>641</v>
      </c>
      <c r="C2372" s="60" t="s">
        <v>3932</v>
      </c>
      <c r="D2372" s="61">
        <v>17.95</v>
      </c>
      <c r="E2372" s="61">
        <v>17.95</v>
      </c>
    </row>
    <row r="2373" spans="2:5">
      <c r="B2373" s="78" t="s">
        <v>640</v>
      </c>
      <c r="C2373" s="60" t="s">
        <v>3933</v>
      </c>
      <c r="D2373" s="61">
        <v>25.5</v>
      </c>
      <c r="E2373" s="61">
        <v>25.5</v>
      </c>
    </row>
    <row r="2374" spans="2:5">
      <c r="B2374" s="78" t="s">
        <v>642</v>
      </c>
      <c r="C2374" s="60" t="s">
        <v>326</v>
      </c>
      <c r="D2374" s="61">
        <v>9.9499999999999993</v>
      </c>
      <c r="E2374" s="61">
        <v>9.9499999999999993</v>
      </c>
    </row>
    <row r="2375" spans="2:5">
      <c r="B2375" s="78" t="s">
        <v>643</v>
      </c>
      <c r="C2375" s="60" t="s">
        <v>3934</v>
      </c>
      <c r="D2375" s="61">
        <v>5.5</v>
      </c>
      <c r="E2375" s="61">
        <v>5.5</v>
      </c>
    </row>
    <row r="2376" spans="2:5">
      <c r="B2376" s="78" t="s">
        <v>644</v>
      </c>
      <c r="C2376" s="60" t="s">
        <v>3935</v>
      </c>
      <c r="D2376" s="61">
        <v>9.9499999999999993</v>
      </c>
      <c r="E2376" s="61">
        <v>9.9499999999999993</v>
      </c>
    </row>
    <row r="2377" spans="2:5">
      <c r="B2377" s="78" t="s">
        <v>645</v>
      </c>
      <c r="C2377" s="60" t="s">
        <v>3936</v>
      </c>
      <c r="D2377" s="61">
        <v>5.95</v>
      </c>
      <c r="E2377" s="61">
        <v>5.95</v>
      </c>
    </row>
    <row r="2378" spans="2:5">
      <c r="B2378" s="78" t="s">
        <v>646</v>
      </c>
      <c r="C2378" s="60" t="s">
        <v>3937</v>
      </c>
      <c r="D2378" s="61">
        <v>94.95</v>
      </c>
      <c r="E2378" s="61">
        <v>94.95</v>
      </c>
    </row>
    <row r="2379" spans="2:5">
      <c r="B2379" s="78" t="s">
        <v>647</v>
      </c>
      <c r="C2379" s="60" t="s">
        <v>3938</v>
      </c>
      <c r="D2379" s="61">
        <v>6.95</v>
      </c>
      <c r="E2379" s="61">
        <v>6.95</v>
      </c>
    </row>
    <row r="2380" spans="2:5">
      <c r="B2380" s="78" t="s">
        <v>648</v>
      </c>
      <c r="C2380" s="60" t="s">
        <v>3939</v>
      </c>
      <c r="D2380" s="61">
        <v>8.9499999999999993</v>
      </c>
      <c r="E2380" s="61">
        <v>8.9499999999999993</v>
      </c>
    </row>
    <row r="2381" spans="2:5">
      <c r="B2381" s="78" t="s">
        <v>649</v>
      </c>
      <c r="C2381" s="60" t="s">
        <v>3940</v>
      </c>
      <c r="D2381" s="61">
        <v>7.95</v>
      </c>
      <c r="E2381" s="61">
        <v>7.95</v>
      </c>
    </row>
    <row r="2382" spans="2:5">
      <c r="B2382" s="78" t="s">
        <v>650</v>
      </c>
      <c r="C2382" s="60" t="s">
        <v>3941</v>
      </c>
      <c r="D2382" s="61">
        <v>7.95</v>
      </c>
      <c r="E2382" s="61">
        <v>7.95</v>
      </c>
    </row>
    <row r="2383" spans="2:5">
      <c r="B2383" s="78" t="s">
        <v>651</v>
      </c>
      <c r="C2383" s="60" t="s">
        <v>3942</v>
      </c>
      <c r="D2383" s="61">
        <v>5.95</v>
      </c>
      <c r="E2383" s="61">
        <v>5.95</v>
      </c>
    </row>
    <row r="2384" spans="2:5">
      <c r="B2384" s="78" t="s">
        <v>652</v>
      </c>
      <c r="C2384" s="60" t="s">
        <v>3943</v>
      </c>
      <c r="D2384" s="61">
        <v>6.95</v>
      </c>
      <c r="E2384" s="61">
        <v>6.95</v>
      </c>
    </row>
    <row r="2385" spans="2:5">
      <c r="B2385" s="78" t="s">
        <v>3944</v>
      </c>
      <c r="C2385" s="60" t="s">
        <v>3945</v>
      </c>
      <c r="D2385" s="61">
        <v>12.5</v>
      </c>
      <c r="E2385" s="61">
        <v>12.5</v>
      </c>
    </row>
    <row r="2386" spans="2:5">
      <c r="B2386" s="78" t="s">
        <v>653</v>
      </c>
      <c r="C2386" s="60" t="s">
        <v>3946</v>
      </c>
      <c r="D2386" s="61">
        <v>1.5</v>
      </c>
      <c r="E2386" s="61">
        <v>1.5</v>
      </c>
    </row>
    <row r="2387" spans="2:5">
      <c r="B2387" s="78" t="s">
        <v>654</v>
      </c>
      <c r="C2387" s="60" t="s">
        <v>3947</v>
      </c>
      <c r="D2387" s="61">
        <v>4.5</v>
      </c>
      <c r="E2387" s="61">
        <v>4.5</v>
      </c>
    </row>
    <row r="2388" spans="2:5">
      <c r="B2388" s="78" t="s">
        <v>655</v>
      </c>
      <c r="C2388" s="60" t="s">
        <v>3948</v>
      </c>
      <c r="D2388" s="61">
        <v>6.95</v>
      </c>
      <c r="E2388" s="61">
        <v>6.95</v>
      </c>
    </row>
    <row r="2389" spans="2:5">
      <c r="B2389" s="78" t="s">
        <v>656</v>
      </c>
      <c r="C2389" s="60" t="s">
        <v>3949</v>
      </c>
      <c r="D2389" s="61">
        <v>6.95</v>
      </c>
      <c r="E2389" s="61">
        <v>6.95</v>
      </c>
    </row>
    <row r="2390" spans="2:5">
      <c r="B2390" s="78" t="s">
        <v>657</v>
      </c>
      <c r="C2390" s="60" t="s">
        <v>3950</v>
      </c>
      <c r="D2390" s="61">
        <v>5.5</v>
      </c>
      <c r="E2390" s="61">
        <v>5.5</v>
      </c>
    </row>
    <row r="2391" spans="2:5">
      <c r="B2391" s="78" t="s">
        <v>3951</v>
      </c>
      <c r="C2391" s="60" t="s">
        <v>3952</v>
      </c>
      <c r="D2391" s="61">
        <v>6.95</v>
      </c>
      <c r="E2391" s="61">
        <v>6.95</v>
      </c>
    </row>
    <row r="2392" spans="2:5">
      <c r="B2392" s="78" t="s">
        <v>3953</v>
      </c>
      <c r="C2392" s="60" t="s">
        <v>3954</v>
      </c>
      <c r="D2392" s="61">
        <v>5.95</v>
      </c>
      <c r="E2392" s="61">
        <v>5.95</v>
      </c>
    </row>
    <row r="2393" spans="2:5">
      <c r="B2393" s="78" t="s">
        <v>3955</v>
      </c>
      <c r="C2393" s="60" t="s">
        <v>3956</v>
      </c>
      <c r="D2393" s="61">
        <v>6.5</v>
      </c>
      <c r="E2393" s="61">
        <v>6.5</v>
      </c>
    </row>
    <row r="2394" spans="2:5">
      <c r="B2394" s="78" t="s">
        <v>658</v>
      </c>
      <c r="C2394" s="60" t="s">
        <v>3957</v>
      </c>
      <c r="D2394" s="61">
        <v>6.95</v>
      </c>
      <c r="E2394" s="61">
        <v>6.95</v>
      </c>
    </row>
    <row r="2395" spans="2:5">
      <c r="B2395" s="78" t="s">
        <v>3958</v>
      </c>
      <c r="C2395" s="60" t="s">
        <v>3959</v>
      </c>
      <c r="D2395" s="61">
        <v>29.95</v>
      </c>
      <c r="E2395" s="61">
        <v>29.95</v>
      </c>
    </row>
    <row r="2396" spans="2:5">
      <c r="B2396" s="78" t="s">
        <v>659</v>
      </c>
      <c r="C2396" s="60" t="s">
        <v>3960</v>
      </c>
      <c r="D2396" s="61">
        <v>4.95</v>
      </c>
      <c r="E2396" s="61">
        <v>4.95</v>
      </c>
    </row>
    <row r="2397" spans="2:5">
      <c r="B2397" s="78" t="s">
        <v>3961</v>
      </c>
      <c r="C2397" s="60" t="s">
        <v>3962</v>
      </c>
      <c r="D2397" s="61">
        <v>74.95</v>
      </c>
      <c r="E2397" s="61">
        <v>74.95</v>
      </c>
    </row>
    <row r="2398" spans="2:5">
      <c r="B2398" s="78" t="s">
        <v>660</v>
      </c>
      <c r="C2398" s="60" t="s">
        <v>3963</v>
      </c>
      <c r="D2398" s="61">
        <v>6.95</v>
      </c>
      <c r="E2398" s="61">
        <v>6.95</v>
      </c>
    </row>
    <row r="2399" spans="2:5">
      <c r="B2399" s="78" t="s">
        <v>661</v>
      </c>
      <c r="C2399" s="60" t="s">
        <v>3964</v>
      </c>
      <c r="D2399" s="61">
        <v>6.5</v>
      </c>
      <c r="E2399" s="61">
        <v>6.5</v>
      </c>
    </row>
    <row r="2400" spans="2:5">
      <c r="B2400" s="78" t="s">
        <v>3965</v>
      </c>
      <c r="C2400" s="60" t="s">
        <v>3966</v>
      </c>
      <c r="D2400" s="61">
        <v>0</v>
      </c>
      <c r="E2400" s="61">
        <v>0</v>
      </c>
    </row>
    <row r="2401" spans="2:5">
      <c r="B2401" s="78" t="s">
        <v>3967</v>
      </c>
      <c r="C2401" s="60" t="s">
        <v>3968</v>
      </c>
      <c r="D2401" s="61">
        <v>16.95</v>
      </c>
      <c r="E2401" s="61">
        <v>16.95</v>
      </c>
    </row>
    <row r="2402" spans="2:5">
      <c r="B2402" s="78" t="s">
        <v>662</v>
      </c>
      <c r="C2402" s="60" t="s">
        <v>3969</v>
      </c>
      <c r="D2402" s="61">
        <v>3.5</v>
      </c>
      <c r="E2402" s="61">
        <v>3.5</v>
      </c>
    </row>
    <row r="2403" spans="2:5">
      <c r="B2403" s="78" t="s">
        <v>663</v>
      </c>
      <c r="C2403" s="60" t="s">
        <v>3970</v>
      </c>
      <c r="D2403" s="61">
        <v>2.95</v>
      </c>
      <c r="E2403" s="61">
        <v>2.95</v>
      </c>
    </row>
    <row r="2404" spans="2:5">
      <c r="B2404" s="78" t="s">
        <v>664</v>
      </c>
      <c r="C2404" s="60" t="s">
        <v>3971</v>
      </c>
      <c r="D2404" s="61">
        <v>2.95</v>
      </c>
      <c r="E2404" s="61">
        <v>2.95</v>
      </c>
    </row>
    <row r="2405" spans="2:5">
      <c r="B2405" s="78" t="s">
        <v>665</v>
      </c>
      <c r="C2405" s="60" t="s">
        <v>3972</v>
      </c>
      <c r="D2405" s="61">
        <v>4.5</v>
      </c>
      <c r="E2405" s="61">
        <v>4.5</v>
      </c>
    </row>
    <row r="2406" spans="2:5">
      <c r="B2406" s="78" t="s">
        <v>666</v>
      </c>
      <c r="C2406" s="60" t="s">
        <v>3973</v>
      </c>
      <c r="D2406" s="61">
        <v>4.5</v>
      </c>
      <c r="E2406" s="61">
        <v>4.5</v>
      </c>
    </row>
    <row r="2407" spans="2:5">
      <c r="B2407" s="78" t="s">
        <v>667</v>
      </c>
      <c r="C2407" s="60" t="s">
        <v>3974</v>
      </c>
      <c r="D2407" s="61">
        <v>2.5</v>
      </c>
      <c r="E2407" s="61">
        <v>2.5</v>
      </c>
    </row>
    <row r="2408" spans="2:5">
      <c r="B2408" s="78" t="s">
        <v>3975</v>
      </c>
      <c r="C2408" s="60" t="s">
        <v>3976</v>
      </c>
      <c r="D2408" s="61">
        <v>0</v>
      </c>
      <c r="E2408" s="61">
        <v>0</v>
      </c>
    </row>
    <row r="2409" spans="2:5">
      <c r="B2409" s="78" t="s">
        <v>3977</v>
      </c>
      <c r="C2409" s="60" t="s">
        <v>3978</v>
      </c>
      <c r="D2409" s="61">
        <v>1</v>
      </c>
      <c r="E2409" s="61">
        <v>1</v>
      </c>
    </row>
    <row r="2410" spans="2:5">
      <c r="B2410" s="78" t="s">
        <v>3380</v>
      </c>
      <c r="C2410" s="60" t="s">
        <v>3381</v>
      </c>
      <c r="D2410" s="61">
        <v>0</v>
      </c>
      <c r="E2410" s="61">
        <v>0</v>
      </c>
    </row>
    <row r="2411" spans="2:5">
      <c r="B2411" s="78" t="s">
        <v>3382</v>
      </c>
      <c r="C2411" s="60" t="s">
        <v>3383</v>
      </c>
      <c r="D2411" s="61">
        <v>0</v>
      </c>
      <c r="E2411" s="61">
        <v>0</v>
      </c>
    </row>
    <row r="2412" spans="2:5">
      <c r="B2412" s="78" t="s">
        <v>3384</v>
      </c>
      <c r="C2412" s="60" t="s">
        <v>3385</v>
      </c>
      <c r="D2412" s="61">
        <v>0</v>
      </c>
      <c r="E2412" s="61">
        <v>0</v>
      </c>
    </row>
    <row r="2413" spans="2:5">
      <c r="B2413" s="78" t="s">
        <v>3979</v>
      </c>
      <c r="C2413" s="60" t="s">
        <v>3980</v>
      </c>
      <c r="D2413" s="61">
        <v>0</v>
      </c>
      <c r="E2413" s="61">
        <v>0</v>
      </c>
    </row>
    <row r="2414" spans="2:5">
      <c r="B2414" s="78" t="s">
        <v>3981</v>
      </c>
      <c r="C2414" s="60" t="s">
        <v>3982</v>
      </c>
      <c r="D2414" s="61">
        <v>0</v>
      </c>
      <c r="E2414" s="61">
        <v>0</v>
      </c>
    </row>
    <row r="2415" spans="2:5">
      <c r="B2415" s="78" t="s">
        <v>3983</v>
      </c>
      <c r="C2415" s="60" t="s">
        <v>3984</v>
      </c>
      <c r="D2415" s="61">
        <v>0</v>
      </c>
      <c r="E2415" s="61">
        <v>0</v>
      </c>
    </row>
    <row r="2416" spans="2:5">
      <c r="B2416" s="78" t="s">
        <v>3400</v>
      </c>
      <c r="C2416" s="60" t="s">
        <v>3401</v>
      </c>
      <c r="D2416" s="61">
        <v>0</v>
      </c>
      <c r="E2416" s="61">
        <v>0</v>
      </c>
    </row>
    <row r="2417" spans="2:5">
      <c r="B2417" s="78" t="s">
        <v>3434</v>
      </c>
      <c r="C2417" s="60" t="s">
        <v>3435</v>
      </c>
      <c r="D2417" s="61">
        <v>0</v>
      </c>
      <c r="E2417" s="61">
        <v>0</v>
      </c>
    </row>
    <row r="2418" spans="2:5">
      <c r="B2418" s="78" t="s">
        <v>3985</v>
      </c>
      <c r="C2418" s="60" t="s">
        <v>3986</v>
      </c>
      <c r="D2418" s="61">
        <v>0</v>
      </c>
      <c r="E2418" s="61">
        <v>0</v>
      </c>
    </row>
    <row r="2419" spans="2:5">
      <c r="B2419" s="78" t="s">
        <v>3987</v>
      </c>
      <c r="C2419" s="60" t="s">
        <v>3988</v>
      </c>
      <c r="D2419" s="61">
        <v>0</v>
      </c>
      <c r="E2419" s="61">
        <v>0</v>
      </c>
    </row>
    <row r="2420" spans="2:5" ht="29">
      <c r="B2420" s="78" t="s">
        <v>3989</v>
      </c>
      <c r="C2420" s="60" t="s">
        <v>3990</v>
      </c>
      <c r="D2420" s="61">
        <v>3.15</v>
      </c>
      <c r="E2420" s="61">
        <v>3.35</v>
      </c>
    </row>
    <row r="2421" spans="2:5">
      <c r="B2421" s="78" t="s">
        <v>3991</v>
      </c>
      <c r="C2421" s="60" t="s">
        <v>3992</v>
      </c>
      <c r="D2421" s="61">
        <v>13.3</v>
      </c>
      <c r="E2421" s="61">
        <v>12.5</v>
      </c>
    </row>
    <row r="2422" spans="2:5">
      <c r="B2422" s="78" t="s">
        <v>3993</v>
      </c>
      <c r="C2422" s="60" t="s">
        <v>3994</v>
      </c>
      <c r="D2422" s="61">
        <v>16.5</v>
      </c>
      <c r="E2422" s="61">
        <v>16.5</v>
      </c>
    </row>
    <row r="2423" spans="2:5">
      <c r="B2423" s="78" t="s">
        <v>3995</v>
      </c>
      <c r="C2423" s="60" t="s">
        <v>3996</v>
      </c>
      <c r="D2423" s="61">
        <v>8.6</v>
      </c>
      <c r="E2423" s="61">
        <v>9.5</v>
      </c>
    </row>
    <row r="2424" spans="2:5">
      <c r="B2424" s="78" t="s">
        <v>3997</v>
      </c>
      <c r="C2424" s="60" t="s">
        <v>3998</v>
      </c>
      <c r="D2424" s="61">
        <v>0</v>
      </c>
      <c r="E2424" s="61">
        <v>0</v>
      </c>
    </row>
    <row r="2425" spans="2:5">
      <c r="B2425" s="78" t="s">
        <v>3999</v>
      </c>
      <c r="C2425" s="60" t="s">
        <v>4000</v>
      </c>
      <c r="D2425" s="61">
        <v>0</v>
      </c>
      <c r="E2425" s="61">
        <v>0</v>
      </c>
    </row>
    <row r="2426" spans="2:5">
      <c r="B2426" s="78" t="s">
        <v>4001</v>
      </c>
      <c r="C2426" s="60" t="s">
        <v>4002</v>
      </c>
      <c r="D2426" s="61">
        <v>0</v>
      </c>
      <c r="E2426" s="61">
        <v>0</v>
      </c>
    </row>
    <row r="2427" spans="2:5">
      <c r="B2427" s="78" t="s">
        <v>4003</v>
      </c>
      <c r="C2427" s="60" t="s">
        <v>4004</v>
      </c>
      <c r="D2427" s="61">
        <v>0</v>
      </c>
      <c r="E2427" s="61">
        <v>0</v>
      </c>
    </row>
    <row r="2428" spans="2:5">
      <c r="B2428" s="78" t="s">
        <v>4005</v>
      </c>
      <c r="C2428" s="60" t="s">
        <v>4006</v>
      </c>
      <c r="D2428" s="61">
        <v>0</v>
      </c>
      <c r="E2428" s="61">
        <v>0</v>
      </c>
    </row>
    <row r="2429" spans="2:5">
      <c r="B2429" s="78" t="s">
        <v>4007</v>
      </c>
      <c r="C2429" s="60" t="s">
        <v>4008</v>
      </c>
      <c r="D2429" s="61">
        <v>0</v>
      </c>
      <c r="E2429" s="61">
        <v>0</v>
      </c>
    </row>
    <row r="2430" spans="2:5">
      <c r="B2430" s="78" t="s">
        <v>4009</v>
      </c>
      <c r="C2430" s="60" t="s">
        <v>4010</v>
      </c>
      <c r="D2430" s="61">
        <v>0</v>
      </c>
      <c r="E2430" s="61">
        <v>0</v>
      </c>
    </row>
    <row r="2431" spans="2:5">
      <c r="B2431" s="78" t="s">
        <v>4011</v>
      </c>
      <c r="C2431" s="60" t="s">
        <v>4012</v>
      </c>
      <c r="D2431" s="61">
        <v>0</v>
      </c>
      <c r="E2431" s="61">
        <v>0</v>
      </c>
    </row>
    <row r="2432" spans="2:5">
      <c r="B2432" s="78" t="s">
        <v>4013</v>
      </c>
      <c r="C2432" s="60" t="s">
        <v>4014</v>
      </c>
      <c r="D2432" s="61">
        <v>0</v>
      </c>
      <c r="E2432" s="61">
        <v>0</v>
      </c>
    </row>
    <row r="2433" spans="2:5">
      <c r="B2433" s="78" t="s">
        <v>4015</v>
      </c>
      <c r="C2433" s="60" t="s">
        <v>4016</v>
      </c>
      <c r="D2433" s="61">
        <v>0</v>
      </c>
      <c r="E2433" s="61">
        <v>0</v>
      </c>
    </row>
    <row r="2434" spans="2:5">
      <c r="B2434" s="78" t="s">
        <v>4017</v>
      </c>
      <c r="C2434" s="60" t="s">
        <v>4018</v>
      </c>
      <c r="D2434" s="61">
        <v>0</v>
      </c>
      <c r="E2434" s="61">
        <v>0</v>
      </c>
    </row>
    <row r="2435" spans="2:5">
      <c r="B2435" s="78" t="s">
        <v>4019</v>
      </c>
      <c r="C2435" s="60" t="s">
        <v>4020</v>
      </c>
      <c r="D2435" s="61">
        <v>0</v>
      </c>
      <c r="E2435" s="61">
        <v>0</v>
      </c>
    </row>
    <row r="2436" spans="2:5">
      <c r="B2436" s="78" t="s">
        <v>4021</v>
      </c>
      <c r="C2436" s="60" t="s">
        <v>4022</v>
      </c>
      <c r="D2436" s="61">
        <v>0</v>
      </c>
      <c r="E2436" s="61">
        <v>0</v>
      </c>
    </row>
    <row r="2437" spans="2:5">
      <c r="B2437" s="78" t="s">
        <v>4023</v>
      </c>
      <c r="C2437" s="60" t="s">
        <v>4024</v>
      </c>
      <c r="D2437" s="61">
        <v>0</v>
      </c>
      <c r="E2437" s="61">
        <v>0</v>
      </c>
    </row>
    <row r="2438" spans="2:5">
      <c r="B2438" s="78" t="s">
        <v>4025</v>
      </c>
      <c r="C2438" s="60" t="s">
        <v>4026</v>
      </c>
      <c r="D2438" s="61">
        <v>0</v>
      </c>
      <c r="E2438" s="61">
        <v>0</v>
      </c>
    </row>
    <row r="2439" spans="2:5">
      <c r="B2439" s="78" t="s">
        <v>4027</v>
      </c>
      <c r="C2439" s="60" t="s">
        <v>4028</v>
      </c>
      <c r="D2439" s="61">
        <v>0</v>
      </c>
      <c r="E2439" s="61">
        <v>0</v>
      </c>
    </row>
    <row r="2440" spans="2:5">
      <c r="B2440" s="78" t="s">
        <v>4029</v>
      </c>
      <c r="C2440" s="60" t="s">
        <v>4030</v>
      </c>
      <c r="D2440" s="61">
        <v>0</v>
      </c>
      <c r="E2440" s="61">
        <v>0</v>
      </c>
    </row>
    <row r="2441" spans="2:5">
      <c r="B2441" s="78" t="s">
        <v>4031</v>
      </c>
      <c r="C2441" s="60" t="s">
        <v>4032</v>
      </c>
      <c r="D2441" s="61">
        <v>0</v>
      </c>
      <c r="E2441" s="61">
        <v>0</v>
      </c>
    </row>
    <row r="2442" spans="2:5">
      <c r="B2442" s="78" t="s">
        <v>4033</v>
      </c>
      <c r="C2442" s="60" t="s">
        <v>4034</v>
      </c>
      <c r="D2442" s="61">
        <v>0</v>
      </c>
      <c r="E2442" s="61">
        <v>0</v>
      </c>
    </row>
    <row r="2443" spans="2:5">
      <c r="B2443" s="78" t="s">
        <v>4035</v>
      </c>
      <c r="C2443" s="60" t="s">
        <v>4036</v>
      </c>
      <c r="D2443" s="61">
        <v>0</v>
      </c>
      <c r="E2443" s="61">
        <v>0</v>
      </c>
    </row>
    <row r="2444" spans="2:5">
      <c r="B2444" s="78" t="s">
        <v>4037</v>
      </c>
      <c r="C2444" s="60" t="s">
        <v>4038</v>
      </c>
      <c r="D2444" s="61">
        <v>0</v>
      </c>
      <c r="E2444" s="61">
        <v>0</v>
      </c>
    </row>
    <row r="2445" spans="2:5">
      <c r="B2445" s="78" t="s">
        <v>4039</v>
      </c>
      <c r="C2445" s="60" t="s">
        <v>4040</v>
      </c>
      <c r="D2445" s="61">
        <v>0</v>
      </c>
      <c r="E2445" s="61">
        <v>0</v>
      </c>
    </row>
    <row r="2446" spans="2:5">
      <c r="B2446" s="78" t="s">
        <v>4041</v>
      </c>
      <c r="C2446" s="60" t="s">
        <v>4042</v>
      </c>
      <c r="D2446" s="61">
        <v>0</v>
      </c>
      <c r="E2446" s="61">
        <v>0</v>
      </c>
    </row>
    <row r="2447" spans="2:5">
      <c r="B2447" s="78" t="s">
        <v>4043</v>
      </c>
      <c r="C2447" s="60" t="s">
        <v>4044</v>
      </c>
      <c r="D2447" s="61">
        <v>0</v>
      </c>
      <c r="E2447" s="61">
        <v>0</v>
      </c>
    </row>
    <row r="2448" spans="2:5">
      <c r="B2448" s="78" t="s">
        <v>4045</v>
      </c>
      <c r="C2448" s="60" t="s">
        <v>4046</v>
      </c>
      <c r="D2448" s="61">
        <v>0</v>
      </c>
      <c r="E2448" s="61">
        <v>0</v>
      </c>
    </row>
    <row r="2449" spans="2:5">
      <c r="B2449" s="78" t="s">
        <v>4047</v>
      </c>
      <c r="C2449" s="60" t="s">
        <v>4048</v>
      </c>
      <c r="D2449" s="61">
        <v>0</v>
      </c>
      <c r="E2449" s="61">
        <v>0</v>
      </c>
    </row>
    <row r="2450" spans="2:5">
      <c r="B2450" s="78" t="s">
        <v>4049</v>
      </c>
      <c r="C2450" s="60" t="s">
        <v>4050</v>
      </c>
      <c r="D2450" s="61">
        <v>0</v>
      </c>
      <c r="E2450" s="61">
        <v>0</v>
      </c>
    </row>
    <row r="2451" spans="2:5">
      <c r="B2451" s="78" t="s">
        <v>4051</v>
      </c>
      <c r="C2451" s="60" t="s">
        <v>4052</v>
      </c>
      <c r="D2451" s="61">
        <v>0</v>
      </c>
      <c r="E2451" s="61">
        <v>0</v>
      </c>
    </row>
    <row r="2452" spans="2:5">
      <c r="B2452" s="78" t="s">
        <v>4053</v>
      </c>
      <c r="C2452" s="60" t="s">
        <v>4054</v>
      </c>
      <c r="D2452" s="61">
        <v>-1</v>
      </c>
      <c r="E2452" s="61">
        <v>-1</v>
      </c>
    </row>
    <row r="2453" spans="2:5">
      <c r="B2453" s="78" t="s">
        <v>4055</v>
      </c>
      <c r="C2453" s="60" t="s">
        <v>4056</v>
      </c>
      <c r="D2453" s="61">
        <v>-1</v>
      </c>
      <c r="E2453" s="61">
        <v>-1</v>
      </c>
    </row>
    <row r="2454" spans="2:5">
      <c r="B2454" s="78" t="s">
        <v>4057</v>
      </c>
      <c r="C2454" s="60" t="s">
        <v>4058</v>
      </c>
      <c r="D2454" s="61">
        <v>0</v>
      </c>
      <c r="E2454" s="61">
        <v>0</v>
      </c>
    </row>
    <row r="2455" spans="2:5">
      <c r="B2455" s="78" t="s">
        <v>4059</v>
      </c>
      <c r="C2455" s="60" t="s">
        <v>4060</v>
      </c>
      <c r="D2455" s="61">
        <v>0</v>
      </c>
      <c r="E2455" s="61">
        <v>0</v>
      </c>
    </row>
    <row r="2456" spans="2:5">
      <c r="B2456" s="78" t="s">
        <v>4061</v>
      </c>
      <c r="C2456" s="60" t="s">
        <v>4062</v>
      </c>
      <c r="D2456" s="61">
        <v>0</v>
      </c>
      <c r="E2456" s="61">
        <v>0</v>
      </c>
    </row>
    <row r="2457" spans="2:5">
      <c r="B2457" s="78" t="s">
        <v>4063</v>
      </c>
      <c r="C2457" s="60" t="s">
        <v>4064</v>
      </c>
      <c r="D2457" s="61">
        <v>0</v>
      </c>
      <c r="E2457" s="61">
        <v>0</v>
      </c>
    </row>
    <row r="2458" spans="2:5">
      <c r="B2458" s="78" t="s">
        <v>4065</v>
      </c>
      <c r="C2458" s="60" t="s">
        <v>4066</v>
      </c>
      <c r="D2458" s="61">
        <v>0</v>
      </c>
      <c r="E2458" s="61">
        <v>0</v>
      </c>
    </row>
    <row r="2459" spans="2:5">
      <c r="B2459" s="78" t="s">
        <v>4067</v>
      </c>
      <c r="C2459" s="60" t="s">
        <v>4068</v>
      </c>
      <c r="D2459" s="61">
        <v>0</v>
      </c>
      <c r="E2459" s="61">
        <v>0</v>
      </c>
    </row>
    <row r="2460" spans="2:5">
      <c r="B2460" s="78" t="s">
        <v>4069</v>
      </c>
      <c r="C2460" s="60" t="s">
        <v>4070</v>
      </c>
      <c r="D2460" s="61">
        <v>0</v>
      </c>
      <c r="E2460" s="61">
        <v>0</v>
      </c>
    </row>
    <row r="2461" spans="2:5">
      <c r="B2461" s="78" t="s">
        <v>4071</v>
      </c>
      <c r="C2461" s="60" t="s">
        <v>4072</v>
      </c>
      <c r="D2461" s="61">
        <v>0</v>
      </c>
      <c r="E2461" s="61">
        <v>0</v>
      </c>
    </row>
    <row r="2462" spans="2:5">
      <c r="B2462" s="78" t="s">
        <v>4073</v>
      </c>
      <c r="C2462" s="60" t="s">
        <v>4074</v>
      </c>
      <c r="D2462" s="61">
        <v>0</v>
      </c>
      <c r="E2462" s="61">
        <v>0</v>
      </c>
    </row>
    <row r="2463" spans="2:5" ht="29">
      <c r="B2463" s="78" t="s">
        <v>4075</v>
      </c>
      <c r="C2463" s="60" t="s">
        <v>4076</v>
      </c>
      <c r="D2463" s="61">
        <v>0</v>
      </c>
      <c r="E2463" s="61">
        <v>0</v>
      </c>
    </row>
    <row r="2464" spans="2:5">
      <c r="B2464" s="78" t="s">
        <v>4077</v>
      </c>
      <c r="C2464" s="60" t="s">
        <v>4078</v>
      </c>
      <c r="D2464" s="61">
        <v>0</v>
      </c>
      <c r="E2464" s="61">
        <v>0</v>
      </c>
    </row>
    <row r="2465" spans="2:5">
      <c r="B2465" s="78" t="s">
        <v>4079</v>
      </c>
      <c r="C2465" s="60" t="s">
        <v>4080</v>
      </c>
      <c r="D2465" s="61">
        <v>0</v>
      </c>
      <c r="E2465" s="61">
        <v>0</v>
      </c>
    </row>
    <row r="2466" spans="2:5" ht="29">
      <c r="B2466" s="78" t="s">
        <v>4081</v>
      </c>
      <c r="C2466" s="60" t="s">
        <v>4082</v>
      </c>
      <c r="D2466" s="61">
        <v>0</v>
      </c>
      <c r="E2466" s="61">
        <v>0</v>
      </c>
    </row>
    <row r="2467" spans="2:5">
      <c r="B2467" s="78" t="s">
        <v>4083</v>
      </c>
      <c r="C2467" s="60" t="s">
        <v>4084</v>
      </c>
      <c r="D2467" s="61">
        <v>0</v>
      </c>
      <c r="E2467" s="61">
        <v>0</v>
      </c>
    </row>
    <row r="2468" spans="2:5">
      <c r="B2468" s="78" t="s">
        <v>4085</v>
      </c>
      <c r="C2468" s="60" t="s">
        <v>4086</v>
      </c>
      <c r="D2468" s="61">
        <v>0</v>
      </c>
      <c r="E2468" s="61">
        <v>0</v>
      </c>
    </row>
    <row r="2469" spans="2:5">
      <c r="B2469" s="78" t="s">
        <v>4087</v>
      </c>
      <c r="C2469" s="60" t="s">
        <v>4088</v>
      </c>
      <c r="D2469" s="61">
        <v>0</v>
      </c>
      <c r="E2469" s="61">
        <v>0</v>
      </c>
    </row>
    <row r="2470" spans="2:5">
      <c r="B2470" s="78" t="s">
        <v>4089</v>
      </c>
      <c r="C2470" s="60" t="s">
        <v>4090</v>
      </c>
      <c r="D2470" s="61">
        <v>0</v>
      </c>
      <c r="E2470" s="61">
        <v>0</v>
      </c>
    </row>
    <row r="2471" spans="2:5">
      <c r="B2471" s="78" t="s">
        <v>4091</v>
      </c>
      <c r="C2471" s="60" t="s">
        <v>4092</v>
      </c>
      <c r="D2471" s="61">
        <v>0</v>
      </c>
      <c r="E2471" s="61">
        <v>0</v>
      </c>
    </row>
    <row r="2472" spans="2:5">
      <c r="B2472" s="78" t="s">
        <v>4093</v>
      </c>
      <c r="C2472" s="60" t="s">
        <v>4094</v>
      </c>
      <c r="D2472" s="61">
        <v>0</v>
      </c>
      <c r="E2472" s="61">
        <v>0</v>
      </c>
    </row>
    <row r="2473" spans="2:5">
      <c r="B2473" s="78" t="s">
        <v>4095</v>
      </c>
      <c r="C2473" s="60" t="s">
        <v>4096</v>
      </c>
      <c r="D2473" s="61">
        <v>0</v>
      </c>
      <c r="E2473" s="61">
        <v>0</v>
      </c>
    </row>
    <row r="2474" spans="2:5">
      <c r="B2474" s="78" t="s">
        <v>4097</v>
      </c>
      <c r="C2474" s="60" t="s">
        <v>4098</v>
      </c>
      <c r="D2474" s="61">
        <v>0</v>
      </c>
      <c r="E2474" s="61">
        <v>0</v>
      </c>
    </row>
    <row r="2475" spans="2:5">
      <c r="B2475" s="78" t="s">
        <v>3400</v>
      </c>
      <c r="C2475" s="60" t="s">
        <v>3401</v>
      </c>
      <c r="D2475" s="61">
        <v>0</v>
      </c>
      <c r="E2475" s="61">
        <v>0</v>
      </c>
    </row>
    <row r="2476" spans="2:5">
      <c r="B2476" s="78" t="s">
        <v>4099</v>
      </c>
      <c r="C2476" s="60" t="s">
        <v>4100</v>
      </c>
      <c r="D2476" s="61">
        <v>0</v>
      </c>
      <c r="E2476" s="61">
        <v>0</v>
      </c>
    </row>
    <row r="2477" spans="2:5">
      <c r="B2477" s="78" t="s">
        <v>4101</v>
      </c>
      <c r="C2477" s="60" t="s">
        <v>4102</v>
      </c>
      <c r="D2477" s="61">
        <v>0</v>
      </c>
      <c r="E2477" s="61">
        <v>0</v>
      </c>
    </row>
    <row r="2478" spans="2:5">
      <c r="B2478" s="78" t="s">
        <v>4103</v>
      </c>
      <c r="C2478" s="60" t="s">
        <v>4104</v>
      </c>
      <c r="D2478" s="61">
        <v>0</v>
      </c>
      <c r="E2478" s="61">
        <v>0</v>
      </c>
    </row>
    <row r="2479" spans="2:5">
      <c r="B2479" s="78" t="s">
        <v>4105</v>
      </c>
      <c r="C2479" s="60" t="s">
        <v>4106</v>
      </c>
      <c r="D2479" s="61">
        <v>0</v>
      </c>
      <c r="E2479" s="61">
        <v>0</v>
      </c>
    </row>
    <row r="2480" spans="2:5">
      <c r="B2480" s="78" t="s">
        <v>4107</v>
      </c>
      <c r="C2480" s="60" t="s">
        <v>4108</v>
      </c>
      <c r="D2480" s="61">
        <v>0</v>
      </c>
      <c r="E2480" s="61">
        <v>0</v>
      </c>
    </row>
    <row r="2481" spans="2:5">
      <c r="B2481" s="78" t="s">
        <v>4109</v>
      </c>
      <c r="C2481" s="60" t="s">
        <v>4110</v>
      </c>
      <c r="D2481" s="61">
        <v>0</v>
      </c>
      <c r="E2481" s="61">
        <v>0</v>
      </c>
    </row>
    <row r="2482" spans="2:5">
      <c r="B2482" s="78" t="s">
        <v>4111</v>
      </c>
      <c r="C2482" s="60" t="s">
        <v>4112</v>
      </c>
      <c r="D2482" s="61">
        <v>0</v>
      </c>
      <c r="E2482" s="61">
        <v>0</v>
      </c>
    </row>
    <row r="2483" spans="2:5">
      <c r="B2483" s="78" t="s">
        <v>4113</v>
      </c>
      <c r="C2483" s="60" t="s">
        <v>4114</v>
      </c>
      <c r="D2483" s="61">
        <v>0</v>
      </c>
      <c r="E2483" s="61">
        <v>0</v>
      </c>
    </row>
    <row r="2484" spans="2:5">
      <c r="B2484" s="78" t="s">
        <v>4115</v>
      </c>
      <c r="C2484" s="60" t="s">
        <v>4116</v>
      </c>
      <c r="D2484" s="61">
        <v>0</v>
      </c>
      <c r="E2484" s="61">
        <v>0</v>
      </c>
    </row>
    <row r="2485" spans="2:5">
      <c r="B2485" s="78" t="s">
        <v>4117</v>
      </c>
      <c r="C2485" s="60" t="s">
        <v>4118</v>
      </c>
      <c r="D2485" s="61">
        <v>0</v>
      </c>
      <c r="E2485" s="61">
        <v>0</v>
      </c>
    </row>
    <row r="2486" spans="2:5">
      <c r="B2486" s="78" t="s">
        <v>4119</v>
      </c>
      <c r="C2486" s="60" t="s">
        <v>4120</v>
      </c>
      <c r="D2486" s="61">
        <v>0</v>
      </c>
      <c r="E2486" s="61">
        <v>0</v>
      </c>
    </row>
    <row r="2487" spans="2:5">
      <c r="B2487" s="78" t="s">
        <v>4121</v>
      </c>
      <c r="C2487" s="60" t="s">
        <v>4122</v>
      </c>
      <c r="D2487" s="61">
        <v>0</v>
      </c>
      <c r="E2487" s="61">
        <v>0</v>
      </c>
    </row>
    <row r="2488" spans="2:5">
      <c r="B2488" s="78" t="s">
        <v>4123</v>
      </c>
      <c r="C2488" s="60" t="s">
        <v>4124</v>
      </c>
      <c r="D2488" s="61">
        <v>0</v>
      </c>
      <c r="E2488" s="61">
        <v>0</v>
      </c>
    </row>
    <row r="2489" spans="2:5">
      <c r="B2489" s="78" t="s">
        <v>4125</v>
      </c>
      <c r="C2489" s="60" t="s">
        <v>4126</v>
      </c>
      <c r="D2489" s="61">
        <v>0</v>
      </c>
      <c r="E2489" s="61">
        <v>0</v>
      </c>
    </row>
    <row r="2490" spans="2:5">
      <c r="B2490" s="78" t="s">
        <v>4127</v>
      </c>
      <c r="C2490" s="60" t="s">
        <v>4128</v>
      </c>
      <c r="D2490" s="61">
        <v>0</v>
      </c>
      <c r="E2490" s="61">
        <v>0</v>
      </c>
    </row>
    <row r="2491" spans="2:5">
      <c r="B2491" s="78" t="s">
        <v>4129</v>
      </c>
      <c r="C2491" s="60" t="s">
        <v>4130</v>
      </c>
      <c r="D2491" s="61">
        <v>0</v>
      </c>
      <c r="E2491" s="61">
        <v>0</v>
      </c>
    </row>
    <row r="2492" spans="2:5">
      <c r="B2492" s="78" t="s">
        <v>4131</v>
      </c>
      <c r="C2492" s="60" t="s">
        <v>4132</v>
      </c>
      <c r="D2492" s="61">
        <v>0</v>
      </c>
      <c r="E2492" s="61">
        <v>0</v>
      </c>
    </row>
    <row r="2493" spans="2:5">
      <c r="B2493" s="78" t="s">
        <v>4133</v>
      </c>
      <c r="C2493" s="60" t="s">
        <v>4134</v>
      </c>
      <c r="D2493" s="61">
        <v>0</v>
      </c>
      <c r="E2493" s="61">
        <v>0</v>
      </c>
    </row>
    <row r="2494" spans="2:5">
      <c r="B2494" s="78" t="s">
        <v>4135</v>
      </c>
      <c r="C2494" s="60" t="s">
        <v>4136</v>
      </c>
      <c r="D2494" s="61">
        <v>0</v>
      </c>
      <c r="E2494" s="61">
        <v>0</v>
      </c>
    </row>
    <row r="2495" spans="2:5">
      <c r="B2495" s="78" t="s">
        <v>4137</v>
      </c>
      <c r="C2495" s="60" t="s">
        <v>4138</v>
      </c>
      <c r="D2495" s="61">
        <v>0</v>
      </c>
      <c r="E2495" s="61">
        <v>0</v>
      </c>
    </row>
    <row r="2496" spans="2:5">
      <c r="B2496" s="78" t="s">
        <v>4139</v>
      </c>
      <c r="C2496" s="60" t="s">
        <v>4140</v>
      </c>
      <c r="D2496" s="61">
        <v>0</v>
      </c>
      <c r="E2496" s="61">
        <v>0</v>
      </c>
    </row>
    <row r="2497" spans="2:5">
      <c r="B2497" s="78" t="s">
        <v>4141</v>
      </c>
      <c r="C2497" s="60" t="s">
        <v>4142</v>
      </c>
      <c r="D2497" s="61">
        <v>0</v>
      </c>
      <c r="E2497" s="61">
        <v>0</v>
      </c>
    </row>
    <row r="2498" spans="2:5" ht="29">
      <c r="B2498" s="78" t="s">
        <v>4143</v>
      </c>
      <c r="C2498" s="60" t="s">
        <v>4144</v>
      </c>
      <c r="D2498" s="61">
        <v>0</v>
      </c>
      <c r="E2498" s="61">
        <v>0</v>
      </c>
    </row>
    <row r="2499" spans="2:5">
      <c r="B2499" s="78" t="s">
        <v>4145</v>
      </c>
      <c r="C2499" s="60" t="s">
        <v>4146</v>
      </c>
      <c r="D2499" s="61">
        <v>0</v>
      </c>
      <c r="E2499" s="61">
        <v>0</v>
      </c>
    </row>
    <row r="2500" spans="2:5">
      <c r="B2500" s="78" t="s">
        <v>4147</v>
      </c>
      <c r="C2500" s="60" t="s">
        <v>4148</v>
      </c>
      <c r="D2500" s="61">
        <v>0</v>
      </c>
      <c r="E2500" s="61">
        <v>0</v>
      </c>
    </row>
    <row r="2501" spans="2:5">
      <c r="B2501" s="78" t="s">
        <v>4149</v>
      </c>
      <c r="C2501" s="60" t="s">
        <v>4150</v>
      </c>
      <c r="D2501" s="61">
        <v>0</v>
      </c>
      <c r="E2501" s="61">
        <v>0</v>
      </c>
    </row>
    <row r="2502" spans="2:5">
      <c r="B2502" s="78" t="s">
        <v>4151</v>
      </c>
      <c r="C2502" s="60" t="s">
        <v>4152</v>
      </c>
      <c r="D2502" s="61">
        <v>0</v>
      </c>
      <c r="E2502" s="61">
        <v>0</v>
      </c>
    </row>
    <row r="2503" spans="2:5">
      <c r="B2503" s="78" t="s">
        <v>4153</v>
      </c>
      <c r="C2503" s="60" t="s">
        <v>4154</v>
      </c>
      <c r="D2503" s="61">
        <v>0</v>
      </c>
      <c r="E2503" s="61">
        <v>0</v>
      </c>
    </row>
    <row r="2504" spans="2:5">
      <c r="B2504" s="78" t="s">
        <v>4155</v>
      </c>
      <c r="C2504" s="60" t="s">
        <v>4156</v>
      </c>
      <c r="D2504" s="61">
        <v>0</v>
      </c>
      <c r="E2504" s="61">
        <v>0</v>
      </c>
    </row>
    <row r="2505" spans="2:5">
      <c r="B2505" s="78" t="s">
        <v>4157</v>
      </c>
      <c r="C2505" s="60" t="s">
        <v>4158</v>
      </c>
      <c r="D2505" s="61">
        <v>0</v>
      </c>
      <c r="E2505" s="61">
        <v>0</v>
      </c>
    </row>
    <row r="2506" spans="2:5" ht="29">
      <c r="B2506" s="78" t="s">
        <v>4159</v>
      </c>
      <c r="C2506" s="60" t="s">
        <v>4160</v>
      </c>
      <c r="D2506" s="61">
        <v>0</v>
      </c>
      <c r="E2506" s="61">
        <v>0</v>
      </c>
    </row>
    <row r="2507" spans="2:5">
      <c r="B2507" s="78" t="s">
        <v>4161</v>
      </c>
      <c r="C2507" s="60" t="s">
        <v>4162</v>
      </c>
      <c r="D2507" s="61">
        <v>0</v>
      </c>
      <c r="E2507" s="61">
        <v>0</v>
      </c>
    </row>
    <row r="2508" spans="2:5">
      <c r="B2508" s="78" t="s">
        <v>4163</v>
      </c>
      <c r="C2508" s="60" t="s">
        <v>4164</v>
      </c>
      <c r="D2508" s="61">
        <v>0</v>
      </c>
      <c r="E2508" s="61">
        <v>0</v>
      </c>
    </row>
    <row r="2509" spans="2:5">
      <c r="B2509" s="78" t="s">
        <v>4165</v>
      </c>
      <c r="C2509" s="60" t="s">
        <v>4166</v>
      </c>
      <c r="D2509" s="61">
        <v>0</v>
      </c>
      <c r="E2509" s="61">
        <v>0</v>
      </c>
    </row>
    <row r="2510" spans="2:5">
      <c r="B2510" s="78" t="s">
        <v>4167</v>
      </c>
      <c r="C2510" s="60" t="s">
        <v>4168</v>
      </c>
      <c r="D2510" s="61">
        <v>0</v>
      </c>
      <c r="E2510" s="61">
        <v>0</v>
      </c>
    </row>
    <row r="2511" spans="2:5">
      <c r="B2511" s="78" t="s">
        <v>4169</v>
      </c>
      <c r="C2511" s="60" t="s">
        <v>4170</v>
      </c>
      <c r="D2511" s="61">
        <v>0</v>
      </c>
      <c r="E2511" s="61">
        <v>0</v>
      </c>
    </row>
    <row r="2512" spans="2:5" ht="29">
      <c r="B2512" s="78" t="s">
        <v>4171</v>
      </c>
      <c r="C2512" s="60" t="s">
        <v>4172</v>
      </c>
      <c r="D2512" s="61">
        <v>0</v>
      </c>
      <c r="E2512" s="61">
        <v>0</v>
      </c>
    </row>
    <row r="2513" spans="2:5">
      <c r="B2513" s="78" t="s">
        <v>4173</v>
      </c>
      <c r="C2513" s="60" t="s">
        <v>4174</v>
      </c>
      <c r="D2513" s="61">
        <v>0</v>
      </c>
      <c r="E2513" s="61">
        <v>0</v>
      </c>
    </row>
    <row r="2514" spans="2:5">
      <c r="B2514" s="78" t="s">
        <v>4175</v>
      </c>
      <c r="C2514" s="60" t="s">
        <v>4176</v>
      </c>
      <c r="D2514" s="61">
        <v>0</v>
      </c>
      <c r="E2514" s="61">
        <v>0</v>
      </c>
    </row>
    <row r="2515" spans="2:5" ht="29">
      <c r="B2515" s="78" t="s">
        <v>4177</v>
      </c>
      <c r="C2515" s="60" t="s">
        <v>4178</v>
      </c>
      <c r="D2515" s="61">
        <v>0</v>
      </c>
      <c r="E2515" s="61">
        <v>0</v>
      </c>
    </row>
    <row r="2516" spans="2:5">
      <c r="B2516" s="78" t="s">
        <v>4179</v>
      </c>
      <c r="C2516" s="60" t="s">
        <v>4180</v>
      </c>
      <c r="D2516" s="61">
        <v>0</v>
      </c>
      <c r="E2516" s="61">
        <v>0</v>
      </c>
    </row>
    <row r="2517" spans="2:5">
      <c r="B2517" s="78" t="s">
        <v>4181</v>
      </c>
      <c r="C2517" s="60" t="s">
        <v>4182</v>
      </c>
      <c r="D2517" s="61">
        <v>0</v>
      </c>
      <c r="E2517" s="61">
        <v>0</v>
      </c>
    </row>
    <row r="2518" spans="2:5">
      <c r="B2518" s="78" t="s">
        <v>4183</v>
      </c>
      <c r="C2518" s="60" t="s">
        <v>4184</v>
      </c>
      <c r="D2518" s="61">
        <v>0</v>
      </c>
      <c r="E2518" s="61">
        <v>0</v>
      </c>
    </row>
    <row r="2519" spans="2:5">
      <c r="B2519" s="78" t="s">
        <v>4185</v>
      </c>
      <c r="C2519" s="60" t="s">
        <v>4186</v>
      </c>
      <c r="D2519" s="61">
        <v>0</v>
      </c>
      <c r="E2519" s="61">
        <v>0</v>
      </c>
    </row>
    <row r="2520" spans="2:5">
      <c r="B2520" s="78" t="s">
        <v>4187</v>
      </c>
      <c r="C2520" s="60" t="s">
        <v>4188</v>
      </c>
      <c r="D2520" s="61">
        <v>0</v>
      </c>
      <c r="E2520" s="61">
        <v>0</v>
      </c>
    </row>
    <row r="2521" spans="2:5">
      <c r="B2521" s="78" t="s">
        <v>4189</v>
      </c>
      <c r="C2521" s="60" t="s">
        <v>4190</v>
      </c>
      <c r="D2521" s="61">
        <v>0</v>
      </c>
      <c r="E2521" s="61">
        <v>0</v>
      </c>
    </row>
    <row r="2522" spans="2:5">
      <c r="B2522" s="78" t="s">
        <v>4191</v>
      </c>
      <c r="C2522" s="60" t="s">
        <v>4192</v>
      </c>
      <c r="D2522" s="61">
        <v>0</v>
      </c>
      <c r="E2522" s="61">
        <v>0</v>
      </c>
    </row>
    <row r="2523" spans="2:5">
      <c r="B2523" s="78" t="s">
        <v>4193</v>
      </c>
      <c r="C2523" s="60" t="s">
        <v>4194</v>
      </c>
      <c r="D2523" s="61">
        <v>0</v>
      </c>
      <c r="E2523" s="61">
        <v>0</v>
      </c>
    </row>
    <row r="2524" spans="2:5">
      <c r="B2524" s="78" t="s">
        <v>4195</v>
      </c>
      <c r="C2524" s="60" t="s">
        <v>4196</v>
      </c>
      <c r="D2524" s="61">
        <v>0</v>
      </c>
      <c r="E2524" s="61">
        <v>0</v>
      </c>
    </row>
    <row r="2525" spans="2:5">
      <c r="B2525" s="78" t="s">
        <v>4197</v>
      </c>
      <c r="C2525" s="60" t="s">
        <v>4198</v>
      </c>
      <c r="D2525" s="61">
        <v>0</v>
      </c>
      <c r="E2525" s="61">
        <v>0</v>
      </c>
    </row>
    <row r="2526" spans="2:5">
      <c r="B2526" s="78" t="s">
        <v>4199</v>
      </c>
      <c r="C2526" s="60" t="s">
        <v>4200</v>
      </c>
      <c r="D2526" s="61">
        <v>0</v>
      </c>
      <c r="E2526" s="61">
        <v>0</v>
      </c>
    </row>
    <row r="2527" spans="2:5" ht="29">
      <c r="B2527" s="78" t="s">
        <v>4201</v>
      </c>
      <c r="C2527" s="60" t="s">
        <v>4202</v>
      </c>
      <c r="D2527" s="61">
        <v>0</v>
      </c>
      <c r="E2527" s="61">
        <v>0</v>
      </c>
    </row>
    <row r="2528" spans="2:5">
      <c r="B2528" s="78" t="s">
        <v>4203</v>
      </c>
      <c r="C2528" s="60" t="s">
        <v>4204</v>
      </c>
      <c r="D2528" s="61">
        <v>0</v>
      </c>
      <c r="E2528" s="61">
        <v>0</v>
      </c>
    </row>
    <row r="2529" spans="2:5">
      <c r="B2529" s="78" t="s">
        <v>4205</v>
      </c>
      <c r="C2529" s="60" t="s">
        <v>4206</v>
      </c>
      <c r="D2529" s="61">
        <v>0</v>
      </c>
      <c r="E2529" s="61">
        <v>0</v>
      </c>
    </row>
    <row r="2530" spans="2:5">
      <c r="B2530" s="78" t="s">
        <v>4207</v>
      </c>
      <c r="C2530" s="60" t="s">
        <v>4208</v>
      </c>
      <c r="D2530" s="61">
        <v>0</v>
      </c>
      <c r="E2530" s="61">
        <v>0</v>
      </c>
    </row>
    <row r="2531" spans="2:5">
      <c r="B2531" s="78" t="s">
        <v>4209</v>
      </c>
      <c r="C2531" s="60" t="s">
        <v>4210</v>
      </c>
      <c r="D2531" s="61">
        <v>0</v>
      </c>
      <c r="E2531" s="61">
        <v>0</v>
      </c>
    </row>
    <row r="2532" spans="2:5">
      <c r="B2532" s="78" t="s">
        <v>4211</v>
      </c>
      <c r="C2532" s="60" t="s">
        <v>4212</v>
      </c>
      <c r="D2532" s="61">
        <v>0</v>
      </c>
      <c r="E2532" s="61">
        <v>0</v>
      </c>
    </row>
    <row r="2533" spans="2:5">
      <c r="B2533" s="78" t="s">
        <v>4213</v>
      </c>
      <c r="C2533" s="60" t="s">
        <v>4214</v>
      </c>
      <c r="D2533" s="61">
        <v>0</v>
      </c>
      <c r="E2533" s="61">
        <v>0</v>
      </c>
    </row>
    <row r="2534" spans="2:5">
      <c r="B2534" s="78" t="s">
        <v>4215</v>
      </c>
      <c r="C2534" s="60" t="s">
        <v>4216</v>
      </c>
      <c r="D2534" s="61">
        <v>0</v>
      </c>
      <c r="E2534" s="61">
        <v>0</v>
      </c>
    </row>
    <row r="2535" spans="2:5">
      <c r="B2535" s="78" t="s">
        <v>4217</v>
      </c>
      <c r="C2535" s="60" t="s">
        <v>4218</v>
      </c>
      <c r="D2535" s="61">
        <v>0</v>
      </c>
      <c r="E2535" s="61">
        <v>0</v>
      </c>
    </row>
    <row r="2536" spans="2:5">
      <c r="B2536" s="78" t="s">
        <v>4219</v>
      </c>
      <c r="C2536" s="60" t="s">
        <v>4220</v>
      </c>
      <c r="D2536" s="61">
        <v>0</v>
      </c>
      <c r="E2536" s="61">
        <v>0</v>
      </c>
    </row>
    <row r="2537" spans="2:5">
      <c r="B2537" s="78" t="s">
        <v>4221</v>
      </c>
      <c r="C2537" s="60" t="s">
        <v>4222</v>
      </c>
      <c r="D2537" s="61">
        <v>0</v>
      </c>
      <c r="E2537" s="61">
        <v>0</v>
      </c>
    </row>
    <row r="2538" spans="2:5">
      <c r="B2538" s="78" t="s">
        <v>4223</v>
      </c>
      <c r="C2538" s="60" t="s">
        <v>4224</v>
      </c>
      <c r="D2538" s="61">
        <v>0</v>
      </c>
      <c r="E2538" s="61">
        <v>0</v>
      </c>
    </row>
    <row r="2539" spans="2:5">
      <c r="B2539" s="78" t="s">
        <v>4225</v>
      </c>
      <c r="C2539" s="60" t="s">
        <v>4226</v>
      </c>
      <c r="D2539" s="61">
        <v>0</v>
      </c>
      <c r="E2539" s="61">
        <v>0</v>
      </c>
    </row>
    <row r="2540" spans="2:5">
      <c r="B2540" s="78" t="s">
        <v>4227</v>
      </c>
      <c r="C2540" s="60" t="s">
        <v>4228</v>
      </c>
      <c r="D2540" s="61">
        <v>0</v>
      </c>
      <c r="E2540" s="61">
        <v>0</v>
      </c>
    </row>
    <row r="2541" spans="2:5">
      <c r="B2541" s="78" t="s">
        <v>4229</v>
      </c>
      <c r="C2541" s="60" t="s">
        <v>4230</v>
      </c>
      <c r="D2541" s="61">
        <v>0</v>
      </c>
      <c r="E2541" s="61">
        <v>0</v>
      </c>
    </row>
    <row r="2542" spans="2:5">
      <c r="B2542" s="78" t="s">
        <v>4231</v>
      </c>
      <c r="C2542" s="60" t="s">
        <v>4232</v>
      </c>
      <c r="D2542" s="61">
        <v>0</v>
      </c>
      <c r="E2542" s="61">
        <v>0</v>
      </c>
    </row>
    <row r="2543" spans="2:5">
      <c r="B2543" s="78" t="s">
        <v>4233</v>
      </c>
      <c r="C2543" s="60" t="s">
        <v>4234</v>
      </c>
      <c r="D2543" s="61">
        <v>0</v>
      </c>
      <c r="E2543" s="61">
        <v>0</v>
      </c>
    </row>
    <row r="2544" spans="2:5">
      <c r="B2544" s="78" t="s">
        <v>4235</v>
      </c>
      <c r="C2544" s="60" t="s">
        <v>4236</v>
      </c>
      <c r="D2544" s="61">
        <v>0</v>
      </c>
      <c r="E2544" s="61">
        <v>0</v>
      </c>
    </row>
    <row r="2545" spans="2:5">
      <c r="B2545" s="78" t="s">
        <v>4237</v>
      </c>
      <c r="C2545" s="60" t="s">
        <v>4238</v>
      </c>
      <c r="D2545" s="61">
        <v>0</v>
      </c>
      <c r="E2545" s="61">
        <v>0</v>
      </c>
    </row>
    <row r="2546" spans="2:5" ht="29">
      <c r="B2546" s="78" t="s">
        <v>4239</v>
      </c>
      <c r="C2546" s="60" t="s">
        <v>4240</v>
      </c>
      <c r="D2546" s="61">
        <v>0</v>
      </c>
      <c r="E2546" s="61">
        <v>0</v>
      </c>
    </row>
    <row r="2547" spans="2:5">
      <c r="B2547" s="78" t="s">
        <v>4241</v>
      </c>
      <c r="C2547" s="60" t="s">
        <v>4242</v>
      </c>
      <c r="D2547" s="61">
        <v>0</v>
      </c>
      <c r="E2547" s="61">
        <v>0</v>
      </c>
    </row>
    <row r="2548" spans="2:5">
      <c r="B2548" s="78" t="s">
        <v>4243</v>
      </c>
      <c r="C2548" s="60" t="s">
        <v>4244</v>
      </c>
      <c r="D2548" s="61">
        <v>0</v>
      </c>
      <c r="E2548" s="61">
        <v>0</v>
      </c>
    </row>
    <row r="2549" spans="2:5">
      <c r="B2549" s="78" t="s">
        <v>4245</v>
      </c>
      <c r="C2549" s="60" t="s">
        <v>4246</v>
      </c>
      <c r="D2549" s="61">
        <v>0</v>
      </c>
      <c r="E2549" s="61">
        <v>0</v>
      </c>
    </row>
    <row r="2550" spans="2:5">
      <c r="B2550" s="78" t="s">
        <v>4247</v>
      </c>
      <c r="C2550" s="60" t="s">
        <v>4248</v>
      </c>
      <c r="D2550" s="61">
        <v>0</v>
      </c>
      <c r="E2550" s="61">
        <v>0</v>
      </c>
    </row>
    <row r="2551" spans="2:5">
      <c r="B2551" s="78" t="s">
        <v>4249</v>
      </c>
      <c r="C2551" s="60" t="s">
        <v>4250</v>
      </c>
      <c r="D2551" s="61">
        <v>0</v>
      </c>
      <c r="E2551" s="61">
        <v>0</v>
      </c>
    </row>
    <row r="2552" spans="2:5" ht="29">
      <c r="B2552" s="78" t="s">
        <v>4251</v>
      </c>
      <c r="C2552" s="60" t="s">
        <v>4252</v>
      </c>
      <c r="D2552" s="61">
        <v>0</v>
      </c>
      <c r="E2552" s="61">
        <v>0</v>
      </c>
    </row>
    <row r="2553" spans="2:5">
      <c r="B2553" s="78" t="s">
        <v>4253</v>
      </c>
      <c r="C2553" s="60" t="s">
        <v>4254</v>
      </c>
      <c r="D2553" s="61">
        <v>0</v>
      </c>
      <c r="E2553" s="61">
        <v>0</v>
      </c>
    </row>
    <row r="2554" spans="2:5">
      <c r="B2554" s="78" t="s">
        <v>4255</v>
      </c>
      <c r="C2554" s="60" t="s">
        <v>4256</v>
      </c>
      <c r="D2554" s="61">
        <v>0</v>
      </c>
      <c r="E2554" s="61">
        <v>0</v>
      </c>
    </row>
    <row r="2555" spans="2:5">
      <c r="B2555" s="78" t="s">
        <v>4257</v>
      </c>
      <c r="C2555" s="60" t="s">
        <v>4258</v>
      </c>
      <c r="D2555" s="61">
        <v>0</v>
      </c>
      <c r="E2555" s="61">
        <v>0</v>
      </c>
    </row>
    <row r="2556" spans="2:5">
      <c r="B2556" s="78" t="s">
        <v>4259</v>
      </c>
      <c r="C2556" s="60" t="s">
        <v>4260</v>
      </c>
      <c r="D2556" s="61">
        <v>0</v>
      </c>
      <c r="E2556" s="61">
        <v>0</v>
      </c>
    </row>
    <row r="2557" spans="2:5">
      <c r="B2557" s="78" t="s">
        <v>3406</v>
      </c>
      <c r="C2557" s="60" t="s">
        <v>3407</v>
      </c>
      <c r="D2557" s="61">
        <v>0</v>
      </c>
      <c r="E2557" s="61">
        <v>0</v>
      </c>
    </row>
    <row r="2558" spans="2:5">
      <c r="B2558" s="78" t="s">
        <v>4261</v>
      </c>
      <c r="C2558" s="60" t="s">
        <v>4262</v>
      </c>
      <c r="D2558" s="61">
        <v>0</v>
      </c>
      <c r="E2558" s="61">
        <v>0</v>
      </c>
    </row>
    <row r="2559" spans="2:5">
      <c r="B2559" s="78" t="s">
        <v>4263</v>
      </c>
      <c r="C2559" s="60" t="s">
        <v>4264</v>
      </c>
      <c r="D2559" s="61">
        <v>0</v>
      </c>
      <c r="E2559" s="61">
        <v>0</v>
      </c>
    </row>
    <row r="2560" spans="2:5" ht="29">
      <c r="B2560" s="78" t="s">
        <v>4265</v>
      </c>
      <c r="C2560" s="60" t="s">
        <v>4266</v>
      </c>
      <c r="D2560" s="61">
        <v>0</v>
      </c>
      <c r="E2560" s="61">
        <v>0</v>
      </c>
    </row>
    <row r="2561" spans="2:5">
      <c r="B2561" s="78" t="s">
        <v>4267</v>
      </c>
      <c r="C2561" s="60" t="s">
        <v>4268</v>
      </c>
      <c r="D2561" s="61">
        <v>0</v>
      </c>
      <c r="E2561" s="61">
        <v>0</v>
      </c>
    </row>
    <row r="2562" spans="2:5">
      <c r="B2562" s="78" t="s">
        <v>4269</v>
      </c>
      <c r="C2562" s="60" t="s">
        <v>4270</v>
      </c>
      <c r="D2562" s="61">
        <v>0</v>
      </c>
      <c r="E2562" s="61">
        <v>0</v>
      </c>
    </row>
    <row r="2563" spans="2:5">
      <c r="B2563" s="78" t="s">
        <v>4271</v>
      </c>
      <c r="C2563" s="60" t="s">
        <v>4272</v>
      </c>
      <c r="D2563" s="61">
        <v>0</v>
      </c>
      <c r="E2563" s="61">
        <v>0</v>
      </c>
    </row>
    <row r="2564" spans="2:5">
      <c r="B2564" s="78" t="s">
        <v>4273</v>
      </c>
      <c r="C2564" s="60" t="s">
        <v>4274</v>
      </c>
      <c r="D2564" s="61">
        <v>0</v>
      </c>
      <c r="E2564" s="61">
        <v>0</v>
      </c>
    </row>
    <row r="2565" spans="2:5">
      <c r="B2565" s="78" t="s">
        <v>4275</v>
      </c>
      <c r="C2565" s="60" t="s">
        <v>4276</v>
      </c>
      <c r="D2565" s="61">
        <v>0</v>
      </c>
      <c r="E2565" s="61">
        <v>0</v>
      </c>
    </row>
    <row r="2566" spans="2:5">
      <c r="B2566" s="78" t="s">
        <v>4277</v>
      </c>
      <c r="C2566" s="60" t="s">
        <v>4278</v>
      </c>
      <c r="D2566" s="61">
        <v>0</v>
      </c>
      <c r="E2566" s="61">
        <v>0</v>
      </c>
    </row>
    <row r="2567" spans="2:5">
      <c r="B2567" s="78" t="s">
        <v>3434</v>
      </c>
      <c r="C2567" s="60" t="s">
        <v>3435</v>
      </c>
      <c r="D2567" s="61">
        <v>0</v>
      </c>
      <c r="E2567" s="61">
        <v>0</v>
      </c>
    </row>
    <row r="2568" spans="2:5">
      <c r="B2568" s="78" t="s">
        <v>4279</v>
      </c>
      <c r="C2568" s="60" t="s">
        <v>4280</v>
      </c>
      <c r="D2568" s="61">
        <v>0</v>
      </c>
      <c r="E2568" s="61">
        <v>0</v>
      </c>
    </row>
    <row r="2569" spans="2:5">
      <c r="B2569" s="78" t="s">
        <v>4281</v>
      </c>
      <c r="C2569" s="60" t="s">
        <v>4282</v>
      </c>
      <c r="D2569" s="61">
        <v>0</v>
      </c>
      <c r="E2569" s="61">
        <v>0</v>
      </c>
    </row>
    <row r="2570" spans="2:5">
      <c r="B2570" s="78" t="s">
        <v>3580</v>
      </c>
      <c r="C2570" s="60" t="s">
        <v>4283</v>
      </c>
      <c r="D2570" s="61">
        <v>0</v>
      </c>
      <c r="E2570" s="61">
        <v>0</v>
      </c>
    </row>
    <row r="2571" spans="2:5" ht="29">
      <c r="B2571" s="78" t="s">
        <v>4284</v>
      </c>
      <c r="C2571" s="60" t="s">
        <v>4285</v>
      </c>
      <c r="D2571" s="61">
        <v>0</v>
      </c>
      <c r="E2571" s="61">
        <v>0</v>
      </c>
    </row>
    <row r="2572" spans="2:5">
      <c r="B2572" s="78" t="s">
        <v>4286</v>
      </c>
      <c r="C2572" s="60" t="s">
        <v>4287</v>
      </c>
      <c r="D2572" s="61">
        <v>0</v>
      </c>
      <c r="E2572" s="61">
        <v>0</v>
      </c>
    </row>
    <row r="2573" spans="2:5">
      <c r="B2573" s="78" t="s">
        <v>4288</v>
      </c>
      <c r="C2573" s="60" t="s">
        <v>4289</v>
      </c>
      <c r="D2573" s="61">
        <v>0</v>
      </c>
      <c r="E2573" s="61">
        <v>0</v>
      </c>
    </row>
    <row r="2574" spans="2:5">
      <c r="B2574" s="78" t="s">
        <v>4290</v>
      </c>
      <c r="C2574" s="60" t="s">
        <v>4291</v>
      </c>
      <c r="D2574" s="61">
        <v>0</v>
      </c>
      <c r="E2574" s="61">
        <v>0</v>
      </c>
    </row>
    <row r="2575" spans="2:5">
      <c r="B2575" s="78" t="s">
        <v>4292</v>
      </c>
      <c r="C2575" s="60" t="s">
        <v>4293</v>
      </c>
      <c r="D2575" s="61">
        <v>0</v>
      </c>
      <c r="E2575" s="61">
        <v>0</v>
      </c>
    </row>
    <row r="2576" spans="2:5">
      <c r="B2576" s="78" t="s">
        <v>4294</v>
      </c>
      <c r="C2576" s="60" t="s">
        <v>4295</v>
      </c>
      <c r="D2576" s="61">
        <v>0</v>
      </c>
      <c r="E2576" s="61">
        <v>0</v>
      </c>
    </row>
    <row r="2577" spans="2:5">
      <c r="B2577" s="78" t="s">
        <v>4296</v>
      </c>
      <c r="C2577" s="60" t="s">
        <v>4297</v>
      </c>
      <c r="D2577" s="61">
        <v>0</v>
      </c>
      <c r="E2577" s="61">
        <v>0</v>
      </c>
    </row>
    <row r="2578" spans="2:5" ht="29">
      <c r="B2578" s="78" t="s">
        <v>4298</v>
      </c>
      <c r="C2578" s="60" t="s">
        <v>4299</v>
      </c>
      <c r="D2578" s="61">
        <v>0</v>
      </c>
      <c r="E2578" s="61">
        <v>0</v>
      </c>
    </row>
    <row r="2579" spans="2:5">
      <c r="B2579" s="78" t="s">
        <v>4300</v>
      </c>
      <c r="C2579" s="60" t="s">
        <v>4301</v>
      </c>
      <c r="D2579" s="61">
        <v>0</v>
      </c>
      <c r="E2579" s="61">
        <v>0</v>
      </c>
    </row>
    <row r="2580" spans="2:5">
      <c r="B2580" s="78" t="s">
        <v>4302</v>
      </c>
      <c r="C2580" s="60" t="s">
        <v>4303</v>
      </c>
      <c r="D2580" s="61">
        <v>0</v>
      </c>
      <c r="E2580" s="61">
        <v>0</v>
      </c>
    </row>
    <row r="2581" spans="2:5">
      <c r="B2581" s="78" t="s">
        <v>4304</v>
      </c>
      <c r="C2581" s="60" t="s">
        <v>4305</v>
      </c>
      <c r="D2581" s="61">
        <v>0</v>
      </c>
      <c r="E2581" s="61">
        <v>0</v>
      </c>
    </row>
    <row r="2582" spans="2:5">
      <c r="B2582" s="78" t="s">
        <v>4306</v>
      </c>
      <c r="C2582" s="60" t="s">
        <v>4307</v>
      </c>
      <c r="D2582" s="61">
        <v>24</v>
      </c>
      <c r="E2582" s="61">
        <v>0</v>
      </c>
    </row>
    <row r="2583" spans="2:5">
      <c r="B2583" s="78" t="s">
        <v>4308</v>
      </c>
      <c r="C2583" s="60" t="s">
        <v>4309</v>
      </c>
      <c r="D2583" s="61">
        <v>0</v>
      </c>
      <c r="E2583" s="61">
        <v>0</v>
      </c>
    </row>
    <row r="2584" spans="2:5">
      <c r="B2584" s="78" t="s">
        <v>4310</v>
      </c>
      <c r="C2584" s="60" t="s">
        <v>4311</v>
      </c>
      <c r="D2584" s="61">
        <v>0</v>
      </c>
      <c r="E2584" s="61">
        <v>0</v>
      </c>
    </row>
    <row r="2585" spans="2:5">
      <c r="B2585" s="78" t="s">
        <v>4312</v>
      </c>
      <c r="C2585" s="60" t="s">
        <v>4313</v>
      </c>
      <c r="D2585" s="61">
        <v>0</v>
      </c>
      <c r="E2585" s="61">
        <v>0</v>
      </c>
    </row>
    <row r="2586" spans="2:5">
      <c r="B2586" s="78" t="s">
        <v>4314</v>
      </c>
      <c r="C2586" s="60" t="s">
        <v>4315</v>
      </c>
      <c r="D2586" s="61">
        <v>2.2000000000000002</v>
      </c>
      <c r="E2586" s="61">
        <v>2.2000000000000002</v>
      </c>
    </row>
    <row r="2587" spans="2:5">
      <c r="B2587" s="78" t="s">
        <v>4316</v>
      </c>
      <c r="C2587" s="60" t="s">
        <v>4317</v>
      </c>
      <c r="D2587" s="61">
        <v>0</v>
      </c>
      <c r="E2587" s="61">
        <v>0</v>
      </c>
    </row>
    <row r="2588" spans="2:5">
      <c r="B2588" s="78" t="s">
        <v>4318</v>
      </c>
      <c r="C2588" s="60" t="s">
        <v>4319</v>
      </c>
      <c r="D2588" s="61">
        <v>0</v>
      </c>
      <c r="E2588" s="61">
        <v>0</v>
      </c>
    </row>
    <row r="2589" spans="2:5">
      <c r="B2589" s="78" t="s">
        <v>4320</v>
      </c>
      <c r="C2589" s="60" t="s">
        <v>4321</v>
      </c>
      <c r="D2589" s="61">
        <v>0</v>
      </c>
      <c r="E2589" s="61">
        <v>0</v>
      </c>
    </row>
    <row r="2590" spans="2:5">
      <c r="B2590" s="78" t="s">
        <v>4322</v>
      </c>
      <c r="C2590" s="60" t="s">
        <v>4323</v>
      </c>
      <c r="D2590" s="61">
        <v>0</v>
      </c>
      <c r="E2590" s="61">
        <v>0</v>
      </c>
    </row>
    <row r="2591" spans="2:5">
      <c r="B2591" s="78" t="s">
        <v>4324</v>
      </c>
      <c r="C2591" s="60" t="s">
        <v>4325</v>
      </c>
      <c r="D2591" s="61">
        <v>0</v>
      </c>
      <c r="E2591" s="61">
        <v>0</v>
      </c>
    </row>
    <row r="2592" spans="2:5">
      <c r="B2592" s="78" t="s">
        <v>4326</v>
      </c>
      <c r="C2592" s="60" t="s">
        <v>4327</v>
      </c>
      <c r="D2592" s="61">
        <v>0</v>
      </c>
      <c r="E2592" s="61">
        <v>0</v>
      </c>
    </row>
    <row r="2593" spans="2:5">
      <c r="B2593" s="78" t="s">
        <v>4328</v>
      </c>
      <c r="C2593" s="60" t="s">
        <v>4329</v>
      </c>
      <c r="D2593" s="61">
        <v>0</v>
      </c>
      <c r="E2593" s="61">
        <v>0</v>
      </c>
    </row>
    <row r="2594" spans="2:5">
      <c r="B2594" s="78" t="s">
        <v>4330</v>
      </c>
      <c r="C2594" s="60" t="s">
        <v>4331</v>
      </c>
      <c r="D2594" s="61">
        <v>0</v>
      </c>
      <c r="E2594" s="61">
        <v>0</v>
      </c>
    </row>
    <row r="2595" spans="2:5">
      <c r="B2595" s="78" t="s">
        <v>4332</v>
      </c>
      <c r="C2595" s="60" t="s">
        <v>4333</v>
      </c>
      <c r="D2595" s="61">
        <v>0</v>
      </c>
      <c r="E2595" s="61">
        <v>0</v>
      </c>
    </row>
    <row r="2596" spans="2:5">
      <c r="B2596" s="78" t="s">
        <v>4334</v>
      </c>
      <c r="C2596" s="60" t="s">
        <v>4335</v>
      </c>
      <c r="D2596" s="61">
        <v>1.5</v>
      </c>
      <c r="E2596" s="61">
        <v>1.5</v>
      </c>
    </row>
    <row r="2597" spans="2:5">
      <c r="B2597" s="78" t="s">
        <v>3380</v>
      </c>
      <c r="C2597" s="60" t="s">
        <v>3381</v>
      </c>
      <c r="D2597" s="61">
        <v>0</v>
      </c>
      <c r="E2597" s="61">
        <v>0</v>
      </c>
    </row>
    <row r="2598" spans="2:5">
      <c r="B2598" s="78" t="s">
        <v>4336</v>
      </c>
      <c r="C2598" s="60" t="s">
        <v>4337</v>
      </c>
      <c r="D2598" s="61">
        <v>0</v>
      </c>
      <c r="E2598" s="61">
        <v>0</v>
      </c>
    </row>
    <row r="2599" spans="2:5">
      <c r="B2599" s="78" t="s">
        <v>3382</v>
      </c>
      <c r="C2599" s="60" t="s">
        <v>3383</v>
      </c>
      <c r="D2599" s="61">
        <v>0</v>
      </c>
      <c r="E2599" s="61">
        <v>0</v>
      </c>
    </row>
    <row r="2600" spans="2:5">
      <c r="B2600" s="78" t="s">
        <v>3506</v>
      </c>
      <c r="C2600" s="60" t="s">
        <v>3507</v>
      </c>
      <c r="D2600" s="61">
        <v>0</v>
      </c>
      <c r="E2600" s="61">
        <v>0</v>
      </c>
    </row>
    <row r="2601" spans="2:5">
      <c r="B2601" s="78" t="s">
        <v>3384</v>
      </c>
      <c r="C2601" s="60" t="s">
        <v>3385</v>
      </c>
      <c r="D2601" s="61">
        <v>0</v>
      </c>
      <c r="E2601" s="61">
        <v>0</v>
      </c>
    </row>
    <row r="2602" spans="2:5">
      <c r="B2602" s="78" t="s">
        <v>4338</v>
      </c>
      <c r="C2602" s="60" t="s">
        <v>4339</v>
      </c>
      <c r="D2602" s="61">
        <v>0</v>
      </c>
      <c r="E2602" s="61">
        <v>0</v>
      </c>
    </row>
    <row r="2603" spans="2:5">
      <c r="B2603" s="78" t="s">
        <v>4340</v>
      </c>
      <c r="C2603" s="60" t="s">
        <v>4341</v>
      </c>
      <c r="D2603" s="61">
        <v>5.71</v>
      </c>
      <c r="E2603" s="61">
        <v>5.71</v>
      </c>
    </row>
    <row r="2604" spans="2:5" ht="29">
      <c r="B2604" s="78" t="s">
        <v>4342</v>
      </c>
      <c r="C2604" s="60" t="s">
        <v>4343</v>
      </c>
      <c r="D2604" s="61">
        <v>5.71</v>
      </c>
      <c r="E2604" s="61">
        <v>5.71</v>
      </c>
    </row>
    <row r="2605" spans="2:5">
      <c r="B2605" s="78" t="s">
        <v>4344</v>
      </c>
      <c r="C2605" s="60" t="s">
        <v>4345</v>
      </c>
      <c r="D2605" s="61">
        <v>5.71</v>
      </c>
      <c r="E2605" s="61">
        <v>5.71</v>
      </c>
    </row>
    <row r="2606" spans="2:5" ht="29">
      <c r="B2606" s="78" t="s">
        <v>4346</v>
      </c>
      <c r="C2606" s="60" t="s">
        <v>4347</v>
      </c>
      <c r="D2606" s="61">
        <v>5.71</v>
      </c>
      <c r="E2606" s="61">
        <v>5.71</v>
      </c>
    </row>
    <row r="2607" spans="2:5" ht="29">
      <c r="B2607" s="78" t="s">
        <v>4348</v>
      </c>
      <c r="C2607" s="60" t="s">
        <v>4349</v>
      </c>
      <c r="D2607" s="61">
        <v>5.71</v>
      </c>
      <c r="E2607" s="61">
        <v>5.71</v>
      </c>
    </row>
    <row r="2608" spans="2:5" ht="29">
      <c r="B2608" s="78" t="s">
        <v>4350</v>
      </c>
      <c r="C2608" s="60" t="s">
        <v>4351</v>
      </c>
      <c r="D2608" s="61">
        <v>5.71</v>
      </c>
      <c r="E2608" s="61">
        <v>5.71</v>
      </c>
    </row>
    <row r="2609" spans="2:5">
      <c r="B2609" s="78" t="s">
        <v>4352</v>
      </c>
      <c r="C2609" s="60" t="s">
        <v>4353</v>
      </c>
      <c r="D2609" s="61">
        <v>5.71</v>
      </c>
      <c r="E2609" s="61">
        <v>5.71</v>
      </c>
    </row>
    <row r="2610" spans="2:5" ht="29">
      <c r="B2610" s="78" t="s">
        <v>4354</v>
      </c>
      <c r="C2610" s="60" t="s">
        <v>4355</v>
      </c>
      <c r="D2610" s="61">
        <v>5.71</v>
      </c>
      <c r="E2610" s="61">
        <v>5.71</v>
      </c>
    </row>
    <row r="2611" spans="2:5" ht="29">
      <c r="B2611" s="78" t="s">
        <v>4356</v>
      </c>
      <c r="C2611" s="60" t="s">
        <v>4357</v>
      </c>
      <c r="D2611" s="61">
        <v>5.71</v>
      </c>
      <c r="E2611" s="61">
        <v>5.71</v>
      </c>
    </row>
    <row r="2612" spans="2:5" ht="29">
      <c r="B2612" s="78" t="s">
        <v>4358</v>
      </c>
      <c r="C2612" s="60" t="s">
        <v>4359</v>
      </c>
      <c r="D2612" s="61">
        <v>0</v>
      </c>
      <c r="E2612" s="61">
        <v>0</v>
      </c>
    </row>
    <row r="2613" spans="2:5">
      <c r="B2613" s="78" t="s">
        <v>4360</v>
      </c>
      <c r="C2613" s="60" t="s">
        <v>4361</v>
      </c>
      <c r="D2613" s="61">
        <v>0</v>
      </c>
      <c r="E2613" s="61">
        <v>0</v>
      </c>
    </row>
    <row r="2614" spans="2:5">
      <c r="B2614" s="78" t="s">
        <v>4362</v>
      </c>
      <c r="C2614" s="60" t="s">
        <v>4363</v>
      </c>
      <c r="D2614" s="61">
        <v>0</v>
      </c>
      <c r="E2614" s="61">
        <v>0</v>
      </c>
    </row>
    <row r="2615" spans="2:5" ht="29">
      <c r="B2615" s="78" t="s">
        <v>4364</v>
      </c>
      <c r="C2615" s="60" t="s">
        <v>4365</v>
      </c>
      <c r="D2615" s="61">
        <v>3.95</v>
      </c>
      <c r="E2615" s="61">
        <v>3.95</v>
      </c>
    </row>
    <row r="2616" spans="2:5" ht="29">
      <c r="B2616" s="78" t="s">
        <v>4366</v>
      </c>
      <c r="C2616" s="60" t="s">
        <v>4367</v>
      </c>
      <c r="D2616" s="61">
        <v>2.95</v>
      </c>
      <c r="E2616" s="61">
        <v>2.95</v>
      </c>
    </row>
    <row r="2617" spans="2:5" ht="43.5">
      <c r="B2617" s="78" t="s">
        <v>4368</v>
      </c>
      <c r="C2617" s="60" t="s">
        <v>4369</v>
      </c>
      <c r="D2617" s="61">
        <v>0</v>
      </c>
      <c r="E2617" s="61">
        <v>0</v>
      </c>
    </row>
    <row r="2618" spans="2:5">
      <c r="B2618" s="78" t="s">
        <v>4370</v>
      </c>
      <c r="C2618" s="60" t="s">
        <v>4371</v>
      </c>
      <c r="D2618" s="61">
        <v>4.25</v>
      </c>
      <c r="E2618" s="61">
        <v>4.45</v>
      </c>
    </row>
    <row r="2619" spans="2:5" ht="29">
      <c r="B2619" s="78" t="s">
        <v>4372</v>
      </c>
      <c r="C2619" s="60" t="s">
        <v>4373</v>
      </c>
      <c r="D2619" s="61">
        <v>0</v>
      </c>
      <c r="E2619" s="61">
        <v>0</v>
      </c>
    </row>
    <row r="2620" spans="2:5" ht="29">
      <c r="B2620" s="78" t="s">
        <v>4374</v>
      </c>
      <c r="C2620" s="60" t="s">
        <v>4375</v>
      </c>
      <c r="D2620" s="61">
        <v>33.950000000000003</v>
      </c>
      <c r="E2620" s="61">
        <v>34.950000000000003</v>
      </c>
    </row>
    <row r="2621" spans="2:5" ht="29">
      <c r="B2621" s="78" t="s">
        <v>4376</v>
      </c>
      <c r="C2621" s="60" t="s">
        <v>4377</v>
      </c>
      <c r="D2621" s="61">
        <v>29.95</v>
      </c>
      <c r="E2621" s="61">
        <v>31.95</v>
      </c>
    </row>
    <row r="2622" spans="2:5" ht="29">
      <c r="B2622" s="78" t="s">
        <v>4378</v>
      </c>
      <c r="C2622" s="60" t="s">
        <v>4379</v>
      </c>
      <c r="D2622" s="61">
        <v>0</v>
      </c>
      <c r="E2622" s="61">
        <v>0</v>
      </c>
    </row>
    <row r="2623" spans="2:5" ht="29">
      <c r="B2623" s="78" t="s">
        <v>4380</v>
      </c>
      <c r="C2623" s="60" t="s">
        <v>4381</v>
      </c>
      <c r="D2623" s="61">
        <v>32.5</v>
      </c>
      <c r="E2623" s="61">
        <v>33.5</v>
      </c>
    </row>
    <row r="2624" spans="2:5" ht="29">
      <c r="B2624" s="78" t="s">
        <v>4382</v>
      </c>
      <c r="C2624" s="60" t="s">
        <v>4383</v>
      </c>
      <c r="D2624" s="61">
        <v>0</v>
      </c>
      <c r="E2624" s="61">
        <v>0</v>
      </c>
    </row>
    <row r="2625" spans="2:5">
      <c r="B2625" s="78" t="s">
        <v>4384</v>
      </c>
      <c r="C2625" s="60" t="s">
        <v>4385</v>
      </c>
      <c r="D2625" s="61">
        <v>0</v>
      </c>
      <c r="E2625" s="61">
        <v>0</v>
      </c>
    </row>
    <row r="2626" spans="2:5" ht="29">
      <c r="B2626" s="78" t="s">
        <v>4386</v>
      </c>
      <c r="C2626" s="60" t="s">
        <v>4387</v>
      </c>
      <c r="D2626" s="61">
        <v>0</v>
      </c>
      <c r="E2626" s="61">
        <v>0</v>
      </c>
    </row>
    <row r="2627" spans="2:5" ht="29">
      <c r="B2627" s="78" t="s">
        <v>4388</v>
      </c>
      <c r="C2627" s="60" t="s">
        <v>4389</v>
      </c>
      <c r="D2627" s="61">
        <v>0</v>
      </c>
      <c r="E2627" s="61">
        <v>0</v>
      </c>
    </row>
    <row r="2628" spans="2:5">
      <c r="B2628" s="78" t="s">
        <v>4390</v>
      </c>
      <c r="C2628" s="60" t="s">
        <v>4391</v>
      </c>
      <c r="D2628" s="61">
        <v>0</v>
      </c>
      <c r="E2628" s="61">
        <v>0</v>
      </c>
    </row>
    <row r="2629" spans="2:5" ht="29">
      <c r="B2629" s="78" t="s">
        <v>4392</v>
      </c>
      <c r="C2629" s="60" t="s">
        <v>4393</v>
      </c>
      <c r="D2629" s="61">
        <v>29.95</v>
      </c>
      <c r="E2629" s="61">
        <v>31.95</v>
      </c>
    </row>
    <row r="2630" spans="2:5" ht="29">
      <c r="B2630" s="78" t="s">
        <v>4394</v>
      </c>
      <c r="C2630" s="60" t="s">
        <v>4395</v>
      </c>
      <c r="D2630" s="61">
        <v>0</v>
      </c>
      <c r="E2630" s="61">
        <v>0</v>
      </c>
    </row>
    <row r="2631" spans="2:5" ht="29">
      <c r="B2631" s="78" t="s">
        <v>4396</v>
      </c>
      <c r="C2631" s="60" t="s">
        <v>4397</v>
      </c>
      <c r="D2631" s="61">
        <v>29.95</v>
      </c>
      <c r="E2631" s="61">
        <v>29.95</v>
      </c>
    </row>
    <row r="2632" spans="2:5" ht="29">
      <c r="B2632" s="78" t="s">
        <v>4398</v>
      </c>
      <c r="C2632" s="60" t="s">
        <v>4399</v>
      </c>
      <c r="D2632" s="61">
        <v>29.95</v>
      </c>
      <c r="E2632" s="61">
        <v>31.95</v>
      </c>
    </row>
    <row r="2633" spans="2:5">
      <c r="B2633" s="78" t="s">
        <v>4400</v>
      </c>
      <c r="C2633" s="60" t="s">
        <v>4401</v>
      </c>
      <c r="D2633" s="61">
        <v>0</v>
      </c>
      <c r="E2633" s="61">
        <v>0</v>
      </c>
    </row>
    <row r="2634" spans="2:5" ht="29">
      <c r="B2634" s="78" t="s">
        <v>4402</v>
      </c>
      <c r="C2634" s="60" t="s">
        <v>4403</v>
      </c>
      <c r="D2634" s="61">
        <v>33.950000000000003</v>
      </c>
      <c r="E2634" s="61">
        <v>33.950000000000003</v>
      </c>
    </row>
    <row r="2635" spans="2:5" ht="29">
      <c r="B2635" s="78" t="s">
        <v>4404</v>
      </c>
      <c r="C2635" s="60" t="s">
        <v>4405</v>
      </c>
      <c r="D2635" s="61">
        <v>33.950000000000003</v>
      </c>
      <c r="E2635" s="61">
        <v>34.950000000000003</v>
      </c>
    </row>
    <row r="2636" spans="2:5">
      <c r="B2636" s="78" t="s">
        <v>4406</v>
      </c>
      <c r="C2636" s="60" t="s">
        <v>4407</v>
      </c>
      <c r="D2636" s="61">
        <v>0</v>
      </c>
      <c r="E2636" s="61">
        <v>0</v>
      </c>
    </row>
    <row r="2637" spans="2:5">
      <c r="B2637" s="78" t="s">
        <v>4408</v>
      </c>
      <c r="C2637" s="60" t="s">
        <v>4409</v>
      </c>
      <c r="D2637" s="61">
        <v>0</v>
      </c>
      <c r="E2637" s="61">
        <v>0</v>
      </c>
    </row>
    <row r="2638" spans="2:5">
      <c r="B2638" s="78" t="s">
        <v>4410</v>
      </c>
      <c r="C2638" s="60" t="s">
        <v>4411</v>
      </c>
      <c r="D2638" s="61">
        <v>0</v>
      </c>
      <c r="E2638" s="61">
        <v>0</v>
      </c>
    </row>
    <row r="2639" spans="2:5">
      <c r="B2639" s="78" t="s">
        <v>4412</v>
      </c>
      <c r="C2639" s="60" t="s">
        <v>4413</v>
      </c>
      <c r="D2639" s="61">
        <v>0</v>
      </c>
      <c r="E2639" s="61">
        <v>0</v>
      </c>
    </row>
    <row r="2640" spans="2:5">
      <c r="B2640" s="78" t="s">
        <v>4414</v>
      </c>
      <c r="C2640" s="60" t="s">
        <v>4415</v>
      </c>
      <c r="D2640" s="61">
        <v>0</v>
      </c>
      <c r="E2640" s="61">
        <v>0</v>
      </c>
    </row>
    <row r="2641" spans="2:5">
      <c r="B2641" s="78" t="s">
        <v>4416</v>
      </c>
      <c r="C2641" s="60" t="s">
        <v>4417</v>
      </c>
      <c r="D2641" s="61">
        <v>4.25</v>
      </c>
      <c r="E2641" s="61">
        <v>4.45</v>
      </c>
    </row>
    <row r="2642" spans="2:5" ht="29">
      <c r="B2642" s="78" t="s">
        <v>4418</v>
      </c>
      <c r="C2642" s="60" t="s">
        <v>4419</v>
      </c>
      <c r="D2642" s="61">
        <v>0</v>
      </c>
      <c r="E2642" s="61">
        <v>0</v>
      </c>
    </row>
    <row r="2643" spans="2:5">
      <c r="B2643" s="78" t="s">
        <v>4420</v>
      </c>
      <c r="C2643" s="60" t="s">
        <v>4421</v>
      </c>
      <c r="D2643" s="61">
        <v>5.5</v>
      </c>
      <c r="E2643" s="61">
        <v>5.75</v>
      </c>
    </row>
    <row r="2644" spans="2:5" ht="29">
      <c r="B2644" s="78" t="s">
        <v>4422</v>
      </c>
      <c r="C2644" s="60" t="s">
        <v>4423</v>
      </c>
      <c r="D2644" s="61">
        <v>5.5</v>
      </c>
      <c r="E2644" s="61">
        <v>5.75</v>
      </c>
    </row>
    <row r="2645" spans="2:5" ht="29">
      <c r="B2645" s="78" t="s">
        <v>4424</v>
      </c>
      <c r="C2645" s="60" t="s">
        <v>4425</v>
      </c>
      <c r="D2645" s="61">
        <v>0</v>
      </c>
      <c r="E2645" s="61">
        <v>0</v>
      </c>
    </row>
    <row r="2646" spans="2:5" ht="29">
      <c r="B2646" s="78" t="s">
        <v>4426</v>
      </c>
      <c r="C2646" s="60" t="s">
        <v>4427</v>
      </c>
      <c r="D2646" s="61">
        <v>0</v>
      </c>
      <c r="E2646" s="61">
        <v>0</v>
      </c>
    </row>
    <row r="2647" spans="2:5" ht="29">
      <c r="B2647" s="78" t="s">
        <v>4428</v>
      </c>
      <c r="C2647" s="60" t="s">
        <v>4429</v>
      </c>
      <c r="D2647" s="61">
        <v>0</v>
      </c>
      <c r="E2647" s="61">
        <v>0</v>
      </c>
    </row>
    <row r="2648" spans="2:5" ht="29">
      <c r="B2648" s="78" t="s">
        <v>4430</v>
      </c>
      <c r="C2648" s="60" t="s">
        <v>4431</v>
      </c>
      <c r="D2648" s="61">
        <v>0</v>
      </c>
      <c r="E2648" s="61">
        <v>0</v>
      </c>
    </row>
    <row r="2649" spans="2:5" ht="29">
      <c r="B2649" s="78" t="s">
        <v>4432</v>
      </c>
      <c r="C2649" s="60" t="s">
        <v>4433</v>
      </c>
      <c r="D2649" s="61">
        <v>0</v>
      </c>
      <c r="E2649" s="61">
        <v>0</v>
      </c>
    </row>
    <row r="2650" spans="2:5">
      <c r="B2650" s="78" t="s">
        <v>4434</v>
      </c>
      <c r="C2650" s="60" t="s">
        <v>4435</v>
      </c>
      <c r="D2650" s="61">
        <v>4.25</v>
      </c>
      <c r="E2650" s="61">
        <v>4.45</v>
      </c>
    </row>
    <row r="2651" spans="2:5" ht="29">
      <c r="B2651" s="78" t="s">
        <v>4436</v>
      </c>
      <c r="C2651" s="60" t="s">
        <v>4437</v>
      </c>
      <c r="D2651" s="61">
        <v>0</v>
      </c>
      <c r="E2651" s="61">
        <v>0</v>
      </c>
    </row>
    <row r="2652" spans="2:5" ht="29">
      <c r="B2652" s="78" t="s">
        <v>4438</v>
      </c>
      <c r="C2652" s="60" t="s">
        <v>4439</v>
      </c>
      <c r="D2652" s="61">
        <v>0</v>
      </c>
      <c r="E2652" s="61">
        <v>0</v>
      </c>
    </row>
    <row r="2653" spans="2:5">
      <c r="B2653" s="78" t="s">
        <v>4440</v>
      </c>
      <c r="C2653" s="60" t="s">
        <v>4441</v>
      </c>
      <c r="D2653" s="61">
        <v>36.950000000000003</v>
      </c>
      <c r="E2653" s="61">
        <v>37.950000000000003</v>
      </c>
    </row>
    <row r="2654" spans="2:5" ht="29">
      <c r="B2654" s="78" t="s">
        <v>4442</v>
      </c>
      <c r="C2654" s="60" t="s">
        <v>4443</v>
      </c>
      <c r="D2654" s="61">
        <v>34.950000000000003</v>
      </c>
      <c r="E2654" s="61">
        <v>34.950000000000003</v>
      </c>
    </row>
    <row r="2655" spans="2:5" ht="29">
      <c r="B2655" s="78" t="s">
        <v>4444</v>
      </c>
      <c r="C2655" s="60" t="s">
        <v>4445</v>
      </c>
      <c r="D2655" s="61">
        <v>39.950000000000003</v>
      </c>
      <c r="E2655" s="61">
        <v>40.950000000000003</v>
      </c>
    </row>
    <row r="2656" spans="2:5" ht="29">
      <c r="B2656" s="78" t="s">
        <v>4446</v>
      </c>
      <c r="C2656" s="60" t="s">
        <v>4447</v>
      </c>
      <c r="D2656" s="61">
        <v>37.950000000000003</v>
      </c>
      <c r="E2656" s="61">
        <v>38.950000000000003</v>
      </c>
    </row>
    <row r="2657" spans="2:5" ht="29">
      <c r="B2657" s="78" t="s">
        <v>4448</v>
      </c>
      <c r="C2657" s="60" t="s">
        <v>4449</v>
      </c>
      <c r="D2657" s="61">
        <v>0</v>
      </c>
      <c r="E2657" s="61">
        <v>0</v>
      </c>
    </row>
    <row r="2658" spans="2:5" ht="29">
      <c r="B2658" s="78" t="s">
        <v>4450</v>
      </c>
      <c r="C2658" s="60" t="s">
        <v>4451</v>
      </c>
      <c r="D2658" s="61">
        <v>0</v>
      </c>
      <c r="E2658" s="61">
        <v>0</v>
      </c>
    </row>
    <row r="2659" spans="2:5" ht="29">
      <c r="B2659" s="78" t="s">
        <v>4452</v>
      </c>
      <c r="C2659" s="60" t="s">
        <v>4453</v>
      </c>
      <c r="D2659" s="61">
        <v>0</v>
      </c>
      <c r="E2659" s="61">
        <v>0</v>
      </c>
    </row>
    <row r="2660" spans="2:5" ht="29">
      <c r="B2660" s="78" t="s">
        <v>4454</v>
      </c>
      <c r="C2660" s="60" t="s">
        <v>4455</v>
      </c>
      <c r="D2660" s="61">
        <v>0</v>
      </c>
      <c r="E2660" s="61">
        <v>0</v>
      </c>
    </row>
    <row r="2661" spans="2:5" ht="29">
      <c r="B2661" s="78" t="s">
        <v>4456</v>
      </c>
      <c r="C2661" s="60" t="s">
        <v>4457</v>
      </c>
      <c r="D2661" s="61">
        <v>0</v>
      </c>
      <c r="E2661" s="61">
        <v>0</v>
      </c>
    </row>
    <row r="2662" spans="2:5" ht="29">
      <c r="B2662" s="78" t="s">
        <v>4458</v>
      </c>
      <c r="C2662" s="60" t="s">
        <v>4459</v>
      </c>
      <c r="D2662" s="61">
        <v>0</v>
      </c>
      <c r="E2662" s="61">
        <v>0</v>
      </c>
    </row>
    <row r="2663" spans="2:5" ht="29">
      <c r="B2663" s="78" t="s">
        <v>4460</v>
      </c>
      <c r="C2663" s="60" t="s">
        <v>4461</v>
      </c>
      <c r="D2663" s="61">
        <v>0</v>
      </c>
      <c r="E2663" s="61">
        <v>0</v>
      </c>
    </row>
    <row r="2664" spans="2:5" ht="29">
      <c r="B2664" s="78" t="s">
        <v>4462</v>
      </c>
      <c r="C2664" s="60" t="s">
        <v>4463</v>
      </c>
      <c r="D2664" s="61">
        <v>36.950000000000003</v>
      </c>
      <c r="E2664" s="61">
        <v>36.950000000000003</v>
      </c>
    </row>
    <row r="2665" spans="2:5" ht="29">
      <c r="B2665" s="78" t="s">
        <v>4464</v>
      </c>
      <c r="C2665" s="60" t="s">
        <v>4465</v>
      </c>
      <c r="D2665" s="61">
        <v>33.950000000000003</v>
      </c>
      <c r="E2665" s="61">
        <v>34.950000000000003</v>
      </c>
    </row>
    <row r="2666" spans="2:5" ht="29">
      <c r="B2666" s="78" t="s">
        <v>4466</v>
      </c>
      <c r="C2666" s="60" t="s">
        <v>4467</v>
      </c>
      <c r="D2666" s="61">
        <v>39.950000000000003</v>
      </c>
      <c r="E2666" s="61">
        <v>40.950000000000003</v>
      </c>
    </row>
    <row r="2667" spans="2:5">
      <c r="B2667" s="78" t="s">
        <v>4468</v>
      </c>
      <c r="C2667" s="60" t="s">
        <v>4469</v>
      </c>
      <c r="D2667" s="61">
        <v>0</v>
      </c>
      <c r="E2667" s="61">
        <v>0</v>
      </c>
    </row>
    <row r="2668" spans="2:5" ht="29">
      <c r="B2668" s="78" t="s">
        <v>4470</v>
      </c>
      <c r="C2668" s="60" t="s">
        <v>4471</v>
      </c>
      <c r="D2668" s="61">
        <v>0</v>
      </c>
      <c r="E2668" s="61">
        <v>0</v>
      </c>
    </row>
    <row r="2669" spans="2:5" ht="29">
      <c r="B2669" s="78" t="s">
        <v>4472</v>
      </c>
      <c r="C2669" s="60" t="s">
        <v>4473</v>
      </c>
      <c r="D2669" s="61">
        <v>0</v>
      </c>
      <c r="E2669" s="61">
        <v>0</v>
      </c>
    </row>
    <row r="2670" spans="2:5" ht="29">
      <c r="B2670" s="78" t="s">
        <v>4474</v>
      </c>
      <c r="C2670" s="60" t="s">
        <v>4475</v>
      </c>
      <c r="D2670" s="61">
        <v>37.5</v>
      </c>
      <c r="E2670" s="61">
        <v>38.5</v>
      </c>
    </row>
    <row r="2671" spans="2:5">
      <c r="B2671" s="78" t="s">
        <v>4476</v>
      </c>
      <c r="C2671" s="60" t="s">
        <v>4477</v>
      </c>
      <c r="D2671" s="61">
        <v>0</v>
      </c>
      <c r="E2671" s="61">
        <v>0</v>
      </c>
    </row>
    <row r="2672" spans="2:5" ht="29">
      <c r="B2672" s="78" t="s">
        <v>4478</v>
      </c>
      <c r="C2672" s="60" t="s">
        <v>4479</v>
      </c>
      <c r="D2672" s="61">
        <v>0</v>
      </c>
      <c r="E2672" s="61">
        <v>0</v>
      </c>
    </row>
    <row r="2673" spans="2:5" ht="29">
      <c r="B2673" s="78" t="s">
        <v>4480</v>
      </c>
      <c r="C2673" s="60" t="s">
        <v>4481</v>
      </c>
      <c r="D2673" s="61">
        <v>29.95</v>
      </c>
      <c r="E2673" s="61">
        <v>31.95</v>
      </c>
    </row>
    <row r="2674" spans="2:5" ht="29">
      <c r="B2674" s="78" t="s">
        <v>4482</v>
      </c>
      <c r="C2674" s="60" t="s">
        <v>4483</v>
      </c>
      <c r="D2674" s="61">
        <v>5.5</v>
      </c>
      <c r="E2674" s="61">
        <v>5.75</v>
      </c>
    </row>
    <row r="2675" spans="2:5" ht="29">
      <c r="B2675" s="78" t="s">
        <v>4484</v>
      </c>
      <c r="C2675" s="60" t="s">
        <v>4485</v>
      </c>
      <c r="D2675" s="61">
        <v>0</v>
      </c>
      <c r="E2675" s="61">
        <v>0</v>
      </c>
    </row>
    <row r="2676" spans="2:5">
      <c r="B2676" s="78" t="s">
        <v>4486</v>
      </c>
      <c r="C2676" s="60" t="s">
        <v>4487</v>
      </c>
      <c r="D2676" s="61">
        <v>0</v>
      </c>
      <c r="E2676" s="61">
        <v>0</v>
      </c>
    </row>
    <row r="2677" spans="2:5" ht="29">
      <c r="B2677" s="78" t="s">
        <v>4488</v>
      </c>
      <c r="C2677" s="60" t="s">
        <v>4489</v>
      </c>
      <c r="D2677" s="61">
        <v>0</v>
      </c>
      <c r="E2677" s="61">
        <v>0</v>
      </c>
    </row>
    <row r="2678" spans="2:5" ht="43.5">
      <c r="B2678" s="78" t="s">
        <v>4490</v>
      </c>
      <c r="C2678" s="60" t="s">
        <v>4491</v>
      </c>
      <c r="D2678" s="61">
        <v>36.950000000000003</v>
      </c>
      <c r="E2678" s="61">
        <v>37.950000000000003</v>
      </c>
    </row>
    <row r="2679" spans="2:5" ht="29">
      <c r="B2679" s="78" t="s">
        <v>4492</v>
      </c>
      <c r="C2679" s="60" t="s">
        <v>4493</v>
      </c>
      <c r="D2679" s="61">
        <v>33.950000000000003</v>
      </c>
      <c r="E2679" s="61">
        <v>33.950000000000003</v>
      </c>
    </row>
    <row r="2680" spans="2:5">
      <c r="B2680" s="78" t="s">
        <v>4494</v>
      </c>
      <c r="C2680" s="60" t="s">
        <v>4495</v>
      </c>
      <c r="D2680" s="61">
        <v>0</v>
      </c>
      <c r="E2680" s="61">
        <v>0</v>
      </c>
    </row>
    <row r="2681" spans="2:5" ht="29">
      <c r="B2681" s="78" t="s">
        <v>4496</v>
      </c>
      <c r="C2681" s="60" t="s">
        <v>4497</v>
      </c>
      <c r="D2681" s="61">
        <v>0</v>
      </c>
      <c r="E2681" s="61">
        <v>0</v>
      </c>
    </row>
    <row r="2682" spans="2:5">
      <c r="B2682" s="78" t="s">
        <v>4498</v>
      </c>
      <c r="C2682" s="60" t="s">
        <v>4499</v>
      </c>
      <c r="D2682" s="61">
        <v>0</v>
      </c>
      <c r="E2682" s="61">
        <v>0</v>
      </c>
    </row>
    <row r="2683" spans="2:5">
      <c r="B2683" s="78" t="s">
        <v>4500</v>
      </c>
      <c r="C2683" s="60" t="s">
        <v>4501</v>
      </c>
      <c r="D2683" s="61">
        <v>0</v>
      </c>
      <c r="E2683" s="61">
        <v>0</v>
      </c>
    </row>
    <row r="2684" spans="2:5">
      <c r="B2684" s="78" t="s">
        <v>490</v>
      </c>
      <c r="C2684" s="60" t="s">
        <v>4502</v>
      </c>
      <c r="D2684" s="61">
        <v>62</v>
      </c>
      <c r="E2684" s="61">
        <v>74.400000000000006</v>
      </c>
    </row>
    <row r="2685" spans="2:5">
      <c r="B2685" s="78" t="s">
        <v>4503</v>
      </c>
      <c r="C2685" s="60" t="s">
        <v>4504</v>
      </c>
      <c r="D2685" s="61">
        <v>0</v>
      </c>
      <c r="E2685" s="61">
        <v>0</v>
      </c>
    </row>
    <row r="2686" spans="2:5">
      <c r="B2686" s="78" t="s">
        <v>488</v>
      </c>
      <c r="C2686" s="60" t="s">
        <v>4505</v>
      </c>
      <c r="D2686" s="61">
        <v>13770</v>
      </c>
      <c r="E2686" s="61">
        <v>16524</v>
      </c>
    </row>
    <row r="2687" spans="2:5">
      <c r="B2687" s="78" t="s">
        <v>489</v>
      </c>
      <c r="C2687" s="60" t="s">
        <v>4506</v>
      </c>
      <c r="D2687" s="61">
        <v>14220</v>
      </c>
      <c r="E2687" s="61">
        <v>17064</v>
      </c>
    </row>
    <row r="2688" spans="2:5">
      <c r="B2688" s="78" t="s">
        <v>481</v>
      </c>
      <c r="C2688" s="60" t="s">
        <v>4507</v>
      </c>
      <c r="D2688" s="61">
        <v>1600</v>
      </c>
      <c r="E2688" s="61">
        <v>1920</v>
      </c>
    </row>
    <row r="2689" spans="2:5">
      <c r="B2689" s="78" t="s">
        <v>482</v>
      </c>
      <c r="C2689" s="60" t="s">
        <v>4508</v>
      </c>
      <c r="D2689" s="61">
        <v>2000</v>
      </c>
      <c r="E2689" s="61">
        <v>2400</v>
      </c>
    </row>
    <row r="2690" spans="2:5">
      <c r="B2690" s="78" t="s">
        <v>4509</v>
      </c>
      <c r="C2690" s="60" t="s">
        <v>4510</v>
      </c>
      <c r="D2690" s="61">
        <v>450</v>
      </c>
      <c r="E2690" s="61">
        <v>450</v>
      </c>
    </row>
    <row r="2691" spans="2:5">
      <c r="B2691" s="78" t="s">
        <v>4511</v>
      </c>
      <c r="C2691" s="60" t="s">
        <v>4512</v>
      </c>
      <c r="D2691" s="61">
        <v>550</v>
      </c>
      <c r="E2691" s="61">
        <v>550</v>
      </c>
    </row>
    <row r="2692" spans="2:5">
      <c r="B2692" s="78" t="s">
        <v>483</v>
      </c>
      <c r="C2692" s="60" t="s">
        <v>4513</v>
      </c>
      <c r="D2692" s="61">
        <v>3600</v>
      </c>
      <c r="E2692" s="61">
        <v>4320</v>
      </c>
    </row>
    <row r="2693" spans="2:5">
      <c r="B2693" s="78" t="s">
        <v>4514</v>
      </c>
      <c r="C2693" s="60" t="s">
        <v>4515</v>
      </c>
      <c r="D2693" s="61">
        <v>650</v>
      </c>
      <c r="E2693" s="61">
        <v>650</v>
      </c>
    </row>
    <row r="2694" spans="2:5">
      <c r="B2694" s="78" t="s">
        <v>484</v>
      </c>
      <c r="C2694" s="60" t="s">
        <v>4516</v>
      </c>
      <c r="D2694" s="61">
        <v>5670</v>
      </c>
      <c r="E2694" s="61">
        <v>6804</v>
      </c>
    </row>
    <row r="2695" spans="2:5">
      <c r="B2695" s="78" t="s">
        <v>485</v>
      </c>
      <c r="C2695" s="60" t="s">
        <v>4517</v>
      </c>
      <c r="D2695" s="61">
        <v>9450</v>
      </c>
      <c r="E2695" s="61">
        <v>11340</v>
      </c>
    </row>
    <row r="2696" spans="2:5">
      <c r="B2696" s="78" t="s">
        <v>480</v>
      </c>
      <c r="C2696" s="60" t="s">
        <v>4518</v>
      </c>
      <c r="D2696" s="61">
        <v>615</v>
      </c>
      <c r="E2696" s="61">
        <v>738</v>
      </c>
    </row>
    <row r="2697" spans="2:5">
      <c r="B2697" s="78" t="s">
        <v>4519</v>
      </c>
      <c r="C2697" s="60" t="s">
        <v>4520</v>
      </c>
      <c r="D2697" s="61">
        <v>315</v>
      </c>
      <c r="E2697" s="61">
        <v>350</v>
      </c>
    </row>
    <row r="2698" spans="2:5">
      <c r="B2698" s="78" t="s">
        <v>487</v>
      </c>
      <c r="C2698" s="60" t="s">
        <v>4521</v>
      </c>
      <c r="D2698" s="61">
        <v>11070</v>
      </c>
      <c r="E2698" s="61">
        <v>13284</v>
      </c>
    </row>
    <row r="2699" spans="2:5">
      <c r="B2699" s="78" t="s">
        <v>4522</v>
      </c>
      <c r="C2699" s="60" t="s">
        <v>4523</v>
      </c>
      <c r="D2699" s="61">
        <v>0</v>
      </c>
      <c r="E2699" s="61">
        <v>0</v>
      </c>
    </row>
    <row r="2700" spans="2:5">
      <c r="B2700" s="78" t="s">
        <v>4524</v>
      </c>
      <c r="C2700" s="60" t="s">
        <v>4525</v>
      </c>
      <c r="D2700" s="61">
        <v>0</v>
      </c>
      <c r="E2700" s="61">
        <v>0</v>
      </c>
    </row>
    <row r="2701" spans="2:5">
      <c r="B2701" s="78" t="s">
        <v>4526</v>
      </c>
      <c r="C2701" s="60" t="s">
        <v>4527</v>
      </c>
      <c r="D2701" s="61">
        <v>0</v>
      </c>
      <c r="E2701" s="61">
        <v>0</v>
      </c>
    </row>
    <row r="2702" spans="2:5">
      <c r="B2702" s="78" t="s">
        <v>4528</v>
      </c>
      <c r="C2702" s="60" t="s">
        <v>4529</v>
      </c>
      <c r="D2702" s="61">
        <v>60</v>
      </c>
      <c r="E2702" s="61">
        <v>60</v>
      </c>
    </row>
    <row r="2703" spans="2:5">
      <c r="B2703" s="78" t="s">
        <v>4530</v>
      </c>
      <c r="C2703" s="60" t="s">
        <v>4531</v>
      </c>
      <c r="D2703" s="61">
        <v>100</v>
      </c>
      <c r="E2703" s="61">
        <v>100</v>
      </c>
    </row>
    <row r="2704" spans="2:5">
      <c r="B2704" s="78" t="s">
        <v>4532</v>
      </c>
      <c r="C2704" s="60" t="s">
        <v>4533</v>
      </c>
      <c r="D2704" s="61">
        <v>100</v>
      </c>
      <c r="E2704" s="61">
        <v>100</v>
      </c>
    </row>
    <row r="2705" spans="2:5">
      <c r="B2705" s="78" t="s">
        <v>4534</v>
      </c>
      <c r="C2705" s="60" t="s">
        <v>4535</v>
      </c>
      <c r="D2705" s="61">
        <v>100</v>
      </c>
      <c r="E2705" s="61">
        <v>100</v>
      </c>
    </row>
    <row r="2706" spans="2:5">
      <c r="B2706" s="78" t="s">
        <v>4536</v>
      </c>
      <c r="C2706" s="60" t="s">
        <v>4537</v>
      </c>
      <c r="D2706" s="61">
        <v>100</v>
      </c>
      <c r="E2706" s="61">
        <v>120</v>
      </c>
    </row>
    <row r="2707" spans="2:5">
      <c r="B2707" s="78" t="s">
        <v>4538</v>
      </c>
      <c r="C2707" s="60" t="s">
        <v>4539</v>
      </c>
      <c r="D2707" s="61">
        <v>0</v>
      </c>
      <c r="E2707" s="61">
        <v>0</v>
      </c>
    </row>
    <row r="2708" spans="2:5">
      <c r="B2708" s="78" t="s">
        <v>4540</v>
      </c>
      <c r="C2708" s="60" t="s">
        <v>4541</v>
      </c>
      <c r="D2708" s="61">
        <v>0</v>
      </c>
      <c r="E2708" s="61">
        <v>0</v>
      </c>
    </row>
    <row r="2709" spans="2:5">
      <c r="B2709" s="78" t="s">
        <v>4542</v>
      </c>
      <c r="C2709" s="60" t="s">
        <v>4543</v>
      </c>
      <c r="D2709" s="61">
        <v>45</v>
      </c>
      <c r="E2709" s="61">
        <v>45</v>
      </c>
    </row>
    <row r="2710" spans="2:5">
      <c r="B2710" s="78" t="s">
        <v>491</v>
      </c>
      <c r="C2710" s="60" t="s">
        <v>4544</v>
      </c>
      <c r="D2710" s="61">
        <v>175</v>
      </c>
      <c r="E2710" s="61">
        <v>210</v>
      </c>
    </row>
    <row r="2711" spans="2:5">
      <c r="B2711" s="78" t="s">
        <v>4545</v>
      </c>
      <c r="C2711" s="60" t="s">
        <v>4546</v>
      </c>
      <c r="D2711" s="61">
        <v>175</v>
      </c>
      <c r="E2711" s="61">
        <v>210</v>
      </c>
    </row>
    <row r="2712" spans="2:5">
      <c r="B2712" s="78" t="s">
        <v>4547</v>
      </c>
      <c r="C2712" s="60" t="s">
        <v>4548</v>
      </c>
      <c r="D2712" s="61">
        <v>175</v>
      </c>
      <c r="E2712" s="61">
        <v>210</v>
      </c>
    </row>
    <row r="2713" spans="2:5">
      <c r="B2713" s="78" t="s">
        <v>4549</v>
      </c>
      <c r="C2713" s="60" t="s">
        <v>4550</v>
      </c>
      <c r="D2713" s="61">
        <v>175</v>
      </c>
      <c r="E2713" s="61">
        <v>210</v>
      </c>
    </row>
    <row r="2714" spans="2:5">
      <c r="B2714" s="78" t="s">
        <v>4551</v>
      </c>
      <c r="C2714" s="60" t="s">
        <v>4552</v>
      </c>
      <c r="D2714" s="61">
        <v>0</v>
      </c>
      <c r="E2714" s="61">
        <v>0</v>
      </c>
    </row>
    <row r="2715" spans="2:5">
      <c r="B2715" s="78" t="s">
        <v>4553</v>
      </c>
      <c r="C2715" s="60" t="s">
        <v>4554</v>
      </c>
      <c r="D2715" s="61">
        <v>0</v>
      </c>
      <c r="E2715" s="61">
        <v>0</v>
      </c>
    </row>
    <row r="2716" spans="2:5">
      <c r="B2716" s="78" t="s">
        <v>4555</v>
      </c>
      <c r="C2716" s="60" t="s">
        <v>4556</v>
      </c>
      <c r="D2716" s="61">
        <v>0</v>
      </c>
      <c r="E2716" s="61">
        <v>0</v>
      </c>
    </row>
    <row r="2717" spans="2:5">
      <c r="B2717" s="78" t="s">
        <v>4557</v>
      </c>
      <c r="C2717" s="60" t="s">
        <v>4558</v>
      </c>
      <c r="D2717" s="61">
        <v>0</v>
      </c>
      <c r="E2717" s="61">
        <v>0</v>
      </c>
    </row>
    <row r="2718" spans="2:5">
      <c r="B2718" s="78" t="s">
        <v>495</v>
      </c>
      <c r="C2718" s="60" t="s">
        <v>115</v>
      </c>
      <c r="D2718" s="61">
        <v>283.25</v>
      </c>
      <c r="E2718" s="61">
        <v>339.9</v>
      </c>
    </row>
    <row r="2719" spans="2:5">
      <c r="B2719" s="78" t="s">
        <v>492</v>
      </c>
      <c r="C2719" s="60" t="s">
        <v>4559</v>
      </c>
      <c r="D2719" s="61">
        <v>128.75</v>
      </c>
      <c r="E2719" s="61">
        <v>154.5</v>
      </c>
    </row>
    <row r="2720" spans="2:5">
      <c r="B2720" s="78" t="s">
        <v>494</v>
      </c>
      <c r="C2720" s="60" t="s">
        <v>4560</v>
      </c>
      <c r="D2720" s="61">
        <v>262.64999999999998</v>
      </c>
      <c r="E2720" s="61">
        <v>315.18</v>
      </c>
    </row>
    <row r="2721" spans="2:5">
      <c r="B2721" s="78" t="s">
        <v>493</v>
      </c>
      <c r="C2721" s="60" t="s">
        <v>4561</v>
      </c>
      <c r="D2721" s="61">
        <v>141</v>
      </c>
      <c r="E2721" s="61">
        <v>169.2</v>
      </c>
    </row>
    <row r="2722" spans="2:5">
      <c r="B2722" s="78" t="s">
        <v>668</v>
      </c>
      <c r="C2722" s="60" t="s">
        <v>4562</v>
      </c>
      <c r="D2722" s="61">
        <v>272</v>
      </c>
      <c r="E2722" s="61">
        <v>326.39999999999998</v>
      </c>
    </row>
    <row r="2723" spans="2:5">
      <c r="B2723" s="78" t="s">
        <v>669</v>
      </c>
      <c r="C2723" s="60" t="s">
        <v>4563</v>
      </c>
      <c r="D2723" s="61">
        <v>181</v>
      </c>
      <c r="E2723" s="61">
        <v>217.2</v>
      </c>
    </row>
    <row r="2724" spans="2:5">
      <c r="B2724" s="78" t="s">
        <v>670</v>
      </c>
      <c r="C2724" s="60" t="s">
        <v>4564</v>
      </c>
      <c r="D2724" s="61">
        <v>108</v>
      </c>
      <c r="E2724" s="61">
        <v>129.6</v>
      </c>
    </row>
    <row r="2725" spans="2:5">
      <c r="B2725" s="78" t="s">
        <v>671</v>
      </c>
      <c r="C2725" s="60" t="s">
        <v>4565</v>
      </c>
      <c r="D2725" s="61">
        <v>199</v>
      </c>
      <c r="E2725" s="61">
        <v>238.8</v>
      </c>
    </row>
    <row r="2726" spans="2:5" ht="43.5">
      <c r="B2726" s="78" t="s">
        <v>4566</v>
      </c>
      <c r="C2726" s="60" t="s">
        <v>4567</v>
      </c>
      <c r="D2726" s="61">
        <v>203.69</v>
      </c>
      <c r="E2726" s="61">
        <v>244.428</v>
      </c>
    </row>
    <row r="2727" spans="2:5" ht="43.5">
      <c r="B2727" s="78" t="s">
        <v>4568</v>
      </c>
      <c r="C2727" s="60" t="s">
        <v>4569</v>
      </c>
      <c r="D2727" s="61">
        <v>188.84</v>
      </c>
      <c r="E2727" s="61">
        <v>226.608</v>
      </c>
    </row>
    <row r="2728" spans="2:5">
      <c r="B2728" s="78" t="s">
        <v>4570</v>
      </c>
      <c r="C2728" s="60" t="s">
        <v>4571</v>
      </c>
      <c r="D2728" s="61">
        <v>287.5</v>
      </c>
      <c r="E2728" s="61">
        <v>345</v>
      </c>
    </row>
    <row r="2729" spans="2:5">
      <c r="B2729" s="78" t="s">
        <v>672</v>
      </c>
      <c r="C2729" s="60" t="s">
        <v>4572</v>
      </c>
      <c r="D2729" s="61">
        <v>60</v>
      </c>
      <c r="E2729" s="61">
        <v>72</v>
      </c>
    </row>
    <row r="2730" spans="2:5" ht="29">
      <c r="B2730" s="78" t="s">
        <v>4573</v>
      </c>
      <c r="C2730" s="60" t="s">
        <v>4574</v>
      </c>
      <c r="D2730" s="61">
        <v>68.959999999999994</v>
      </c>
      <c r="E2730" s="61">
        <v>82.751999999999995</v>
      </c>
    </row>
    <row r="2731" spans="2:5">
      <c r="B2731" s="78" t="s">
        <v>673</v>
      </c>
      <c r="C2731" s="60" t="s">
        <v>4575</v>
      </c>
      <c r="D2731" s="61">
        <v>190</v>
      </c>
      <c r="E2731" s="61">
        <v>228</v>
      </c>
    </row>
    <row r="2732" spans="2:5" ht="29">
      <c r="B2732" s="78" t="s">
        <v>4576</v>
      </c>
      <c r="C2732" s="60" t="s">
        <v>4577</v>
      </c>
      <c r="D2732" s="61">
        <v>341.61</v>
      </c>
      <c r="E2732" s="61">
        <v>409.93200000000002</v>
      </c>
    </row>
    <row r="2733" spans="2:5">
      <c r="B2733" s="78" t="s">
        <v>674</v>
      </c>
      <c r="C2733" s="60" t="s">
        <v>4578</v>
      </c>
      <c r="D2733" s="61">
        <v>190</v>
      </c>
      <c r="E2733" s="61">
        <v>228</v>
      </c>
    </row>
    <row r="2734" spans="2:5" ht="29">
      <c r="B2734" s="78" t="s">
        <v>4579</v>
      </c>
      <c r="C2734" s="60" t="s">
        <v>4580</v>
      </c>
      <c r="D2734" s="61">
        <v>192.02</v>
      </c>
      <c r="E2734" s="61">
        <v>230.42400000000001</v>
      </c>
    </row>
    <row r="2735" spans="2:5" ht="29">
      <c r="B2735" s="78" t="s">
        <v>4581</v>
      </c>
      <c r="C2735" s="60" t="s">
        <v>4582</v>
      </c>
      <c r="D2735" s="61">
        <v>283.25</v>
      </c>
      <c r="E2735" s="61">
        <v>339.9</v>
      </c>
    </row>
    <row r="2736" spans="2:5" ht="43.5">
      <c r="B2736" s="78" t="s">
        <v>4583</v>
      </c>
      <c r="C2736" s="60" t="s">
        <v>4584</v>
      </c>
      <c r="D2736" s="61">
        <v>397.84</v>
      </c>
      <c r="E2736" s="61">
        <v>477.40800000000002</v>
      </c>
    </row>
    <row r="2737" spans="2:5">
      <c r="B2737" s="78" t="s">
        <v>675</v>
      </c>
      <c r="C2737" s="60" t="s">
        <v>4585</v>
      </c>
      <c r="D2737" s="61">
        <v>263</v>
      </c>
      <c r="E2737" s="61">
        <v>315.60000000000002</v>
      </c>
    </row>
    <row r="2738" spans="2:5" ht="29">
      <c r="B2738" s="78" t="s">
        <v>4586</v>
      </c>
      <c r="C2738" s="60" t="s">
        <v>4587</v>
      </c>
      <c r="D2738" s="61">
        <v>639.72</v>
      </c>
      <c r="E2738" s="61">
        <v>767.66399999999999</v>
      </c>
    </row>
    <row r="2739" spans="2:5" ht="43.5">
      <c r="B2739" s="78" t="s">
        <v>4588</v>
      </c>
      <c r="C2739" s="60" t="s">
        <v>4589</v>
      </c>
      <c r="D2739" s="61">
        <v>567.58000000000004</v>
      </c>
      <c r="E2739" s="61">
        <v>681.096</v>
      </c>
    </row>
    <row r="2740" spans="2:5" ht="29">
      <c r="B2740" s="78" t="s">
        <v>4590</v>
      </c>
      <c r="C2740" s="60" t="s">
        <v>4591</v>
      </c>
      <c r="D2740" s="61">
        <v>253.77</v>
      </c>
      <c r="E2740" s="61">
        <v>304.524</v>
      </c>
    </row>
    <row r="2741" spans="2:5">
      <c r="B2741" s="78" t="s">
        <v>676</v>
      </c>
      <c r="C2741" s="60" t="s">
        <v>4592</v>
      </c>
      <c r="D2741" s="61">
        <v>499</v>
      </c>
      <c r="E2741" s="61">
        <v>598.79999999999995</v>
      </c>
    </row>
    <row r="2742" spans="2:5" ht="29">
      <c r="B2742" s="78" t="s">
        <v>4593</v>
      </c>
      <c r="C2742" s="60" t="s">
        <v>4594</v>
      </c>
      <c r="D2742" s="61">
        <v>291.75</v>
      </c>
      <c r="E2742" s="61">
        <v>350.1</v>
      </c>
    </row>
    <row r="2743" spans="2:5" ht="29">
      <c r="B2743" s="78" t="s">
        <v>4595</v>
      </c>
      <c r="C2743" s="60" t="s">
        <v>4596</v>
      </c>
      <c r="D2743" s="61">
        <v>326.76</v>
      </c>
      <c r="E2743" s="61">
        <v>392.11200000000002</v>
      </c>
    </row>
    <row r="2744" spans="2:5">
      <c r="B2744" s="78" t="s">
        <v>677</v>
      </c>
      <c r="C2744" s="60" t="s">
        <v>4597</v>
      </c>
      <c r="D2744" s="61">
        <v>329</v>
      </c>
      <c r="E2744" s="61">
        <v>394.8</v>
      </c>
    </row>
    <row r="2745" spans="2:5" ht="43.5">
      <c r="B2745" s="78" t="s">
        <v>4598</v>
      </c>
      <c r="C2745" s="60" t="s">
        <v>4599</v>
      </c>
      <c r="D2745" s="61">
        <v>929.35</v>
      </c>
      <c r="E2745" s="61">
        <v>1115.22</v>
      </c>
    </row>
    <row r="2746" spans="2:5">
      <c r="B2746" s="78" t="s">
        <v>678</v>
      </c>
      <c r="C2746" s="60" t="s">
        <v>4600</v>
      </c>
      <c r="D2746" s="61">
        <v>823</v>
      </c>
      <c r="E2746" s="61">
        <v>987.6</v>
      </c>
    </row>
    <row r="2747" spans="2:5" ht="29">
      <c r="B2747" s="78" t="s">
        <v>4601</v>
      </c>
      <c r="C2747" s="60" t="s">
        <v>4602</v>
      </c>
      <c r="D2747" s="61">
        <v>421.18</v>
      </c>
      <c r="E2747" s="61">
        <v>505.416</v>
      </c>
    </row>
    <row r="2748" spans="2:5">
      <c r="B2748" s="78" t="s">
        <v>679</v>
      </c>
      <c r="C2748" s="60" t="s">
        <v>4603</v>
      </c>
      <c r="D2748" s="61">
        <v>386</v>
      </c>
      <c r="E2748" s="61">
        <v>463.2</v>
      </c>
    </row>
    <row r="2749" spans="2:5" ht="29">
      <c r="B2749" s="78" t="s">
        <v>4604</v>
      </c>
      <c r="C2749" s="60" t="s">
        <v>4605</v>
      </c>
      <c r="D2749" s="61">
        <v>372.38</v>
      </c>
      <c r="E2749" s="61">
        <v>446.85599999999999</v>
      </c>
    </row>
    <row r="2750" spans="2:5" ht="29">
      <c r="B2750" s="78" t="s">
        <v>4606</v>
      </c>
      <c r="C2750" s="60" t="s">
        <v>4607</v>
      </c>
      <c r="D2750" s="61">
        <v>397.84</v>
      </c>
      <c r="E2750" s="61">
        <v>477.40800000000002</v>
      </c>
    </row>
    <row r="2751" spans="2:5" ht="29">
      <c r="B2751" s="78" t="s">
        <v>4608</v>
      </c>
      <c r="C2751" s="60" t="s">
        <v>4609</v>
      </c>
      <c r="D2751" s="61">
        <v>1034.3800000000001</v>
      </c>
      <c r="E2751" s="61">
        <v>1241.2560000000001</v>
      </c>
    </row>
    <row r="2752" spans="2:5">
      <c r="B2752" s="78" t="s">
        <v>680</v>
      </c>
      <c r="C2752" s="60" t="s">
        <v>4610</v>
      </c>
      <c r="D2752" s="61">
        <v>1030</v>
      </c>
      <c r="E2752" s="61">
        <v>1236</v>
      </c>
    </row>
    <row r="2753" spans="2:5">
      <c r="B2753" s="78" t="s">
        <v>4611</v>
      </c>
      <c r="C2753" s="60" t="s">
        <v>4612</v>
      </c>
      <c r="D2753" s="61">
        <v>286.98</v>
      </c>
      <c r="E2753" s="61">
        <v>344.37599999999998</v>
      </c>
    </row>
    <row r="2754" spans="2:5">
      <c r="B2754" s="78" t="s">
        <v>681</v>
      </c>
      <c r="C2754" s="60" t="s">
        <v>118</v>
      </c>
      <c r="D2754" s="61">
        <v>88</v>
      </c>
      <c r="E2754" s="61">
        <v>105.6</v>
      </c>
    </row>
    <row r="2755" spans="2:5" ht="29">
      <c r="B2755" s="78" t="s">
        <v>4613</v>
      </c>
      <c r="C2755" s="60" t="s">
        <v>4614</v>
      </c>
      <c r="D2755" s="61">
        <v>452.48</v>
      </c>
      <c r="E2755" s="61">
        <v>542.976</v>
      </c>
    </row>
    <row r="2756" spans="2:5">
      <c r="B2756" s="78" t="s">
        <v>682</v>
      </c>
      <c r="C2756" s="60" t="s">
        <v>4615</v>
      </c>
      <c r="D2756" s="61">
        <v>1235</v>
      </c>
      <c r="E2756" s="61">
        <v>1482</v>
      </c>
    </row>
    <row r="2757" spans="2:5" ht="29">
      <c r="B2757" s="78" t="s">
        <v>4616</v>
      </c>
      <c r="C2757" s="60" t="s">
        <v>4617</v>
      </c>
      <c r="D2757" s="61">
        <v>1022.71</v>
      </c>
      <c r="E2757" s="61">
        <v>1227.252</v>
      </c>
    </row>
    <row r="2758" spans="2:5" ht="29">
      <c r="B2758" s="78" t="s">
        <v>4618</v>
      </c>
      <c r="C2758" s="60" t="s">
        <v>4619</v>
      </c>
      <c r="D2758" s="61">
        <v>1363.78</v>
      </c>
      <c r="E2758" s="61">
        <v>1636.5360000000001</v>
      </c>
    </row>
    <row r="2759" spans="2:5">
      <c r="B2759" s="78" t="s">
        <v>683</v>
      </c>
      <c r="C2759" s="60" t="s">
        <v>4620</v>
      </c>
      <c r="D2759" s="61">
        <v>2217</v>
      </c>
      <c r="E2759" s="61">
        <v>2660.4</v>
      </c>
    </row>
    <row r="2760" spans="2:5" ht="29">
      <c r="B2760" s="78" t="s">
        <v>4621</v>
      </c>
      <c r="C2760" s="60" t="s">
        <v>4622</v>
      </c>
      <c r="D2760" s="61">
        <v>2201.89</v>
      </c>
      <c r="E2760" s="61">
        <v>2642.268</v>
      </c>
    </row>
    <row r="2761" spans="2:5">
      <c r="B2761" s="78" t="s">
        <v>4623</v>
      </c>
      <c r="C2761" s="60" t="s">
        <v>4624</v>
      </c>
      <c r="D2761" s="61">
        <v>1.75</v>
      </c>
      <c r="E2761" s="61">
        <v>2.1</v>
      </c>
    </row>
    <row r="2762" spans="2:5">
      <c r="B2762" s="78" t="s">
        <v>684</v>
      </c>
      <c r="C2762" s="60" t="s">
        <v>4625</v>
      </c>
      <c r="D2762" s="61">
        <v>15.45</v>
      </c>
      <c r="E2762" s="61">
        <v>18.54</v>
      </c>
    </row>
    <row r="2763" spans="2:5">
      <c r="B2763" s="78" t="s">
        <v>685</v>
      </c>
      <c r="C2763" s="60" t="s">
        <v>4626</v>
      </c>
      <c r="D2763" s="61">
        <v>21.63</v>
      </c>
      <c r="E2763" s="61">
        <v>25.956</v>
      </c>
    </row>
    <row r="2764" spans="2:5">
      <c r="B2764" s="78" t="s">
        <v>4627</v>
      </c>
      <c r="C2764" s="60" t="s">
        <v>4628</v>
      </c>
      <c r="D2764" s="61">
        <v>29.71</v>
      </c>
      <c r="E2764" s="61">
        <v>35.652000000000001</v>
      </c>
    </row>
    <row r="2765" spans="2:5">
      <c r="B2765" s="78" t="s">
        <v>4629</v>
      </c>
      <c r="C2765" s="60" t="s">
        <v>4630</v>
      </c>
      <c r="D2765" s="61">
        <v>58.35</v>
      </c>
      <c r="E2765" s="61">
        <v>70.02</v>
      </c>
    </row>
    <row r="2766" spans="2:5">
      <c r="B2766" s="78" t="s">
        <v>686</v>
      </c>
      <c r="C2766" s="60" t="s">
        <v>4631</v>
      </c>
      <c r="D2766" s="61">
        <v>8.24</v>
      </c>
      <c r="E2766" s="61">
        <v>9.8879999999999999</v>
      </c>
    </row>
    <row r="2767" spans="2:5">
      <c r="B2767" s="78" t="s">
        <v>4632</v>
      </c>
      <c r="C2767" s="60" t="s">
        <v>4633</v>
      </c>
      <c r="D2767" s="61">
        <v>0</v>
      </c>
      <c r="E2767" s="61">
        <v>0</v>
      </c>
    </row>
    <row r="2768" spans="2:5">
      <c r="B2768" s="78" t="s">
        <v>4632</v>
      </c>
      <c r="C2768" s="60" t="s">
        <v>4633</v>
      </c>
      <c r="D2768" s="61">
        <v>0</v>
      </c>
      <c r="E2768" s="61">
        <v>0</v>
      </c>
    </row>
    <row r="2769" spans="2:5">
      <c r="B2769" s="78" t="s">
        <v>4634</v>
      </c>
      <c r="C2769" s="60" t="s">
        <v>4635</v>
      </c>
      <c r="D2769" s="61">
        <v>86.99</v>
      </c>
      <c r="E2769" s="61">
        <v>104.38800000000001</v>
      </c>
    </row>
    <row r="2770" spans="2:5">
      <c r="B2770" s="78" t="s">
        <v>4636</v>
      </c>
      <c r="C2770" s="60" t="s">
        <v>4637</v>
      </c>
      <c r="D2770" s="61">
        <v>724.59</v>
      </c>
      <c r="E2770" s="61">
        <v>869.50800000000004</v>
      </c>
    </row>
    <row r="2771" spans="2:5">
      <c r="B2771" s="78" t="s">
        <v>4638</v>
      </c>
      <c r="C2771" s="60" t="s">
        <v>4639</v>
      </c>
      <c r="D2771" s="61">
        <v>46.14</v>
      </c>
      <c r="E2771" s="61">
        <v>55.368000000000002</v>
      </c>
    </row>
    <row r="2772" spans="2:5">
      <c r="B2772" s="78" t="s">
        <v>4640</v>
      </c>
      <c r="C2772" s="60" t="s">
        <v>4641</v>
      </c>
      <c r="D2772" s="61">
        <v>0</v>
      </c>
      <c r="E2772" s="61">
        <v>0</v>
      </c>
    </row>
    <row r="2773" spans="2:5">
      <c r="B2773" s="78" t="s">
        <v>4642</v>
      </c>
      <c r="C2773" s="60" t="s">
        <v>4643</v>
      </c>
      <c r="D2773" s="61">
        <v>193.08</v>
      </c>
      <c r="E2773" s="61">
        <v>231.696</v>
      </c>
    </row>
    <row r="2774" spans="2:5">
      <c r="B2774" s="78" t="s">
        <v>4644</v>
      </c>
      <c r="C2774" s="60" t="s">
        <v>4645</v>
      </c>
      <c r="D2774" s="61">
        <v>120.94</v>
      </c>
      <c r="E2774" s="61">
        <v>145.12799999999999</v>
      </c>
    </row>
    <row r="2775" spans="2:5">
      <c r="B2775" s="78" t="s">
        <v>4646</v>
      </c>
      <c r="C2775" s="60" t="s">
        <v>4647</v>
      </c>
      <c r="D2775" s="61">
        <v>209</v>
      </c>
      <c r="E2775" s="61">
        <v>250.8</v>
      </c>
    </row>
    <row r="2776" spans="2:5">
      <c r="B2776" s="78" t="s">
        <v>4648</v>
      </c>
      <c r="C2776" s="60" t="s">
        <v>449</v>
      </c>
      <c r="D2776" s="61">
        <v>18.54</v>
      </c>
      <c r="E2776" s="61">
        <v>22.248000000000001</v>
      </c>
    </row>
    <row r="2777" spans="2:5">
      <c r="B2777" s="78" t="s">
        <v>4649</v>
      </c>
      <c r="C2777" s="60" t="s">
        <v>4650</v>
      </c>
      <c r="D2777" s="61">
        <v>14.32</v>
      </c>
      <c r="E2777" s="61">
        <v>17.184000000000001</v>
      </c>
    </row>
    <row r="2778" spans="2:5" ht="29">
      <c r="B2778" s="78" t="s">
        <v>4651</v>
      </c>
      <c r="C2778" s="60" t="s">
        <v>4652</v>
      </c>
      <c r="D2778" s="61">
        <v>203.69</v>
      </c>
      <c r="E2778" s="61">
        <v>244.428</v>
      </c>
    </row>
    <row r="2779" spans="2:5" ht="29">
      <c r="B2779" s="78" t="s">
        <v>4653</v>
      </c>
      <c r="C2779" s="60" t="s">
        <v>4654</v>
      </c>
      <c r="D2779" s="61">
        <v>283.25</v>
      </c>
      <c r="E2779" s="61">
        <v>339.9</v>
      </c>
    </row>
    <row r="2780" spans="2:5">
      <c r="B2780" s="78" t="s">
        <v>4557</v>
      </c>
      <c r="C2780" s="60" t="s">
        <v>4558</v>
      </c>
      <c r="D2780" s="61">
        <v>0</v>
      </c>
      <c r="E2780" s="61">
        <v>0</v>
      </c>
    </row>
    <row r="2781" spans="2:5">
      <c r="B2781" s="78" t="s">
        <v>4557</v>
      </c>
      <c r="C2781" s="60" t="s">
        <v>4558</v>
      </c>
      <c r="D2781" s="61">
        <v>0</v>
      </c>
      <c r="E2781" s="61">
        <v>0</v>
      </c>
    </row>
    <row r="2782" spans="2:5" ht="29">
      <c r="B2782" s="78" t="s">
        <v>4655</v>
      </c>
      <c r="C2782" s="60" t="s">
        <v>4656</v>
      </c>
      <c r="D2782" s="61">
        <v>341.61</v>
      </c>
      <c r="E2782" s="61">
        <v>409.93200000000002</v>
      </c>
    </row>
    <row r="2783" spans="2:5" ht="29">
      <c r="B2783" s="78" t="s">
        <v>4657</v>
      </c>
      <c r="C2783" s="60" t="s">
        <v>4658</v>
      </c>
      <c r="D2783" s="61">
        <v>328.88</v>
      </c>
      <c r="E2783" s="61">
        <v>394.65600000000001</v>
      </c>
    </row>
    <row r="2784" spans="2:5" ht="29">
      <c r="B2784" s="78" t="s">
        <v>4659</v>
      </c>
      <c r="C2784" s="60" t="s">
        <v>4660</v>
      </c>
      <c r="D2784" s="61">
        <v>171.34</v>
      </c>
      <c r="E2784" s="61">
        <v>205.608</v>
      </c>
    </row>
    <row r="2785" spans="2:5" ht="29">
      <c r="B2785" s="78" t="s">
        <v>4661</v>
      </c>
      <c r="C2785" s="60" t="s">
        <v>4662</v>
      </c>
      <c r="D2785" s="61">
        <v>105.55</v>
      </c>
      <c r="E2785" s="61">
        <v>126.66</v>
      </c>
    </row>
    <row r="2786" spans="2:5" ht="29">
      <c r="B2786" s="78" t="s">
        <v>4663</v>
      </c>
      <c r="C2786" s="60" t="s">
        <v>4664</v>
      </c>
      <c r="D2786" s="61">
        <v>156.49</v>
      </c>
      <c r="E2786" s="61">
        <v>187.78800000000001</v>
      </c>
    </row>
    <row r="2787" spans="2:5" ht="29">
      <c r="B2787" s="78" t="s">
        <v>4665</v>
      </c>
      <c r="C2787" s="60" t="s">
        <v>4666</v>
      </c>
      <c r="D2787" s="61">
        <v>85.41</v>
      </c>
      <c r="E2787" s="61">
        <v>102.492</v>
      </c>
    </row>
    <row r="2788" spans="2:5">
      <c r="B2788" s="78" t="s">
        <v>4503</v>
      </c>
      <c r="C2788" s="60" t="s">
        <v>4504</v>
      </c>
      <c r="D2788" s="61">
        <v>0</v>
      </c>
      <c r="E2788" s="61">
        <v>0</v>
      </c>
    </row>
    <row r="2789" spans="2:5" ht="29">
      <c r="B2789" s="78" t="s">
        <v>4667</v>
      </c>
      <c r="C2789" s="60" t="s">
        <v>4668</v>
      </c>
      <c r="D2789" s="61">
        <v>79.569999999999993</v>
      </c>
      <c r="E2789" s="61">
        <v>95.483999999999995</v>
      </c>
    </row>
    <row r="2790" spans="2:5" ht="29">
      <c r="B2790" s="78" t="s">
        <v>4669</v>
      </c>
      <c r="C2790" s="60" t="s">
        <v>4670</v>
      </c>
      <c r="D2790" s="61">
        <v>99.72</v>
      </c>
      <c r="E2790" s="61">
        <v>119.664</v>
      </c>
    </row>
    <row r="2791" spans="2:5" ht="29">
      <c r="B2791" s="78" t="s">
        <v>4671</v>
      </c>
      <c r="C2791" s="60" t="s">
        <v>4672</v>
      </c>
      <c r="D2791" s="61">
        <v>109.27</v>
      </c>
      <c r="E2791" s="61">
        <v>131.124</v>
      </c>
    </row>
    <row r="2792" spans="2:5">
      <c r="B2792" s="78" t="s">
        <v>687</v>
      </c>
      <c r="C2792" s="60" t="s">
        <v>4673</v>
      </c>
      <c r="D2792" s="61">
        <v>99</v>
      </c>
      <c r="E2792" s="61">
        <v>118.8</v>
      </c>
    </row>
    <row r="2793" spans="2:5" ht="29">
      <c r="B2793" s="78" t="s">
        <v>4674</v>
      </c>
      <c r="C2793" s="60" t="s">
        <v>4675</v>
      </c>
      <c r="D2793" s="61">
        <v>120.94</v>
      </c>
      <c r="E2793" s="61">
        <v>145.12799999999999</v>
      </c>
    </row>
    <row r="2794" spans="2:5" ht="29">
      <c r="B2794" s="78" t="s">
        <v>4676</v>
      </c>
      <c r="C2794" s="60" t="s">
        <v>4677</v>
      </c>
      <c r="D2794" s="61">
        <v>30.77</v>
      </c>
      <c r="E2794" s="61">
        <v>36.923999999999999</v>
      </c>
    </row>
    <row r="2795" spans="2:5">
      <c r="B2795" s="78" t="s">
        <v>688</v>
      </c>
      <c r="C2795" s="60" t="s">
        <v>4678</v>
      </c>
      <c r="D2795" s="61">
        <v>43</v>
      </c>
      <c r="E2795" s="61">
        <v>51.6</v>
      </c>
    </row>
    <row r="2796" spans="2:5" ht="29">
      <c r="B2796" s="78" t="s">
        <v>4679</v>
      </c>
      <c r="C2796" s="60" t="s">
        <v>4680</v>
      </c>
      <c r="D2796" s="61">
        <v>30.77</v>
      </c>
      <c r="E2796" s="61">
        <v>36.923999999999999</v>
      </c>
    </row>
    <row r="2797" spans="2:5">
      <c r="B2797" s="78" t="s">
        <v>4681</v>
      </c>
      <c r="C2797" s="60" t="s">
        <v>4682</v>
      </c>
      <c r="D2797" s="61">
        <v>148.53</v>
      </c>
      <c r="E2797" s="61">
        <v>178.23599999999999</v>
      </c>
    </row>
    <row r="2798" spans="2:5">
      <c r="B2798" s="78" t="s">
        <v>4683</v>
      </c>
      <c r="C2798" s="60" t="s">
        <v>4684</v>
      </c>
      <c r="D2798" s="61">
        <v>120.42</v>
      </c>
      <c r="E2798" s="61">
        <v>144.50399999999999</v>
      </c>
    </row>
    <row r="2799" spans="2:5">
      <c r="B2799" s="78" t="s">
        <v>4685</v>
      </c>
      <c r="C2799" s="60" t="s">
        <v>4686</v>
      </c>
      <c r="D2799" s="61">
        <v>281.14</v>
      </c>
      <c r="E2799" s="61">
        <v>337.36799999999999</v>
      </c>
    </row>
    <row r="2800" spans="2:5">
      <c r="B2800" s="78" t="s">
        <v>4687</v>
      </c>
      <c r="C2800" s="60" t="s">
        <v>4688</v>
      </c>
      <c r="D2800" s="61">
        <v>18</v>
      </c>
      <c r="E2800" s="61">
        <v>21.6</v>
      </c>
    </row>
    <row r="2801" spans="2:5" ht="29">
      <c r="B2801" s="78" t="s">
        <v>4689</v>
      </c>
      <c r="C2801" s="60" t="s">
        <v>4690</v>
      </c>
      <c r="D2801" s="61">
        <v>103.43</v>
      </c>
      <c r="E2801" s="61">
        <v>124.116</v>
      </c>
    </row>
    <row r="2802" spans="2:5" ht="29">
      <c r="B2802" s="78" t="s">
        <v>4691</v>
      </c>
      <c r="C2802" s="60" t="s">
        <v>4692</v>
      </c>
      <c r="D2802" s="61">
        <v>191.5</v>
      </c>
      <c r="E2802" s="61">
        <v>229.8</v>
      </c>
    </row>
    <row r="2803" spans="2:5" ht="29">
      <c r="B2803" s="78" t="s">
        <v>4693</v>
      </c>
      <c r="C2803" s="60" t="s">
        <v>4694</v>
      </c>
      <c r="D2803" s="61">
        <v>149.59</v>
      </c>
      <c r="E2803" s="61">
        <v>179.50800000000001</v>
      </c>
    </row>
    <row r="2804" spans="2:5" ht="29">
      <c r="B2804" s="78" t="s">
        <v>4695</v>
      </c>
      <c r="C2804" s="60" t="s">
        <v>4696</v>
      </c>
      <c r="D2804" s="61">
        <v>223.85</v>
      </c>
      <c r="E2804" s="61">
        <v>268.62</v>
      </c>
    </row>
    <row r="2805" spans="2:5" ht="29">
      <c r="B2805" s="78" t="s">
        <v>4697</v>
      </c>
      <c r="C2805" s="60" t="s">
        <v>4698</v>
      </c>
      <c r="D2805" s="61">
        <v>148.53</v>
      </c>
      <c r="E2805" s="61">
        <v>178.23599999999999</v>
      </c>
    </row>
    <row r="2806" spans="2:5" ht="29">
      <c r="B2806" s="78" t="s">
        <v>4699</v>
      </c>
      <c r="C2806" s="60" t="s">
        <v>4700</v>
      </c>
      <c r="D2806" s="61">
        <v>195.21</v>
      </c>
      <c r="E2806" s="61">
        <v>234.25200000000001</v>
      </c>
    </row>
    <row r="2807" spans="2:5">
      <c r="B2807" s="78" t="s">
        <v>4701</v>
      </c>
      <c r="C2807" s="60" t="s">
        <v>4702</v>
      </c>
      <c r="D2807" s="61">
        <v>14.32</v>
      </c>
      <c r="E2807" s="61">
        <v>17.184000000000001</v>
      </c>
    </row>
    <row r="2808" spans="2:5" ht="29">
      <c r="B2808" s="78" t="s">
        <v>4703</v>
      </c>
      <c r="C2808" s="60" t="s">
        <v>4704</v>
      </c>
      <c r="D2808" s="61">
        <v>99.72</v>
      </c>
      <c r="E2808" s="61">
        <v>119.664</v>
      </c>
    </row>
    <row r="2809" spans="2:5" ht="29">
      <c r="B2809" s="78" t="s">
        <v>4705</v>
      </c>
      <c r="C2809" s="60" t="s">
        <v>4706</v>
      </c>
      <c r="D2809" s="61">
        <v>117.23</v>
      </c>
      <c r="E2809" s="61">
        <v>140.67599999999999</v>
      </c>
    </row>
    <row r="2810" spans="2:5">
      <c r="B2810" s="78" t="s">
        <v>4707</v>
      </c>
      <c r="C2810" s="60" t="s">
        <v>4708</v>
      </c>
      <c r="D2810" s="61">
        <v>14.32</v>
      </c>
      <c r="E2810" s="61">
        <v>17.184000000000001</v>
      </c>
    </row>
    <row r="2811" spans="2:5">
      <c r="B2811" s="78" t="s">
        <v>4542</v>
      </c>
      <c r="C2811" s="60" t="s">
        <v>4709</v>
      </c>
      <c r="D2811" s="61">
        <v>118.45</v>
      </c>
      <c r="E2811" s="61">
        <v>118.45</v>
      </c>
    </row>
    <row r="2812" spans="2:5">
      <c r="B2812" s="78" t="s">
        <v>4710</v>
      </c>
      <c r="C2812" s="60" t="s">
        <v>4711</v>
      </c>
      <c r="D2812" s="61">
        <v>248.79</v>
      </c>
      <c r="E2812" s="61">
        <v>298.548</v>
      </c>
    </row>
    <row r="2813" spans="2:5">
      <c r="B2813" s="78" t="s">
        <v>689</v>
      </c>
      <c r="C2813" s="60" t="s">
        <v>4712</v>
      </c>
      <c r="D2813" s="61">
        <v>0</v>
      </c>
      <c r="E2813" s="61">
        <v>0</v>
      </c>
    </row>
    <row r="2814" spans="2:5">
      <c r="B2814" s="78" t="s">
        <v>4713</v>
      </c>
      <c r="C2814" s="60" t="s">
        <v>4714</v>
      </c>
      <c r="D2814" s="61">
        <v>0</v>
      </c>
      <c r="E2814" s="61">
        <v>0</v>
      </c>
    </row>
    <row r="2815" spans="2:5" ht="29">
      <c r="B2815" s="78" t="s">
        <v>4715</v>
      </c>
      <c r="C2815" s="60" t="s">
        <v>4716</v>
      </c>
      <c r="D2815" s="61">
        <v>586.67999999999995</v>
      </c>
      <c r="E2815" s="61">
        <v>704.01599999999996</v>
      </c>
    </row>
    <row r="2816" spans="2:5" ht="43.5">
      <c r="B2816" s="78" t="s">
        <v>4717</v>
      </c>
      <c r="C2816" s="60" t="s">
        <v>4718</v>
      </c>
      <c r="D2816" s="61">
        <v>586.67999999999995</v>
      </c>
      <c r="E2816" s="61">
        <v>704.01599999999996</v>
      </c>
    </row>
    <row r="2817" spans="2:5">
      <c r="B2817" s="78" t="s">
        <v>4719</v>
      </c>
      <c r="C2817" s="60" t="s">
        <v>4720</v>
      </c>
      <c r="D2817" s="61">
        <v>57.29</v>
      </c>
      <c r="E2817" s="61">
        <v>68.748000000000005</v>
      </c>
    </row>
    <row r="2818" spans="2:5" ht="29">
      <c r="B2818" s="78" t="s">
        <v>4721</v>
      </c>
      <c r="C2818" s="60" t="s">
        <v>4722</v>
      </c>
      <c r="D2818" s="61">
        <v>341.61</v>
      </c>
      <c r="E2818" s="61">
        <v>409.93200000000002</v>
      </c>
    </row>
    <row r="2819" spans="2:5">
      <c r="B2819" s="78" t="s">
        <v>4723</v>
      </c>
      <c r="C2819" s="60" t="s">
        <v>4724</v>
      </c>
      <c r="D2819" s="61">
        <v>18.04</v>
      </c>
      <c r="E2819" s="61">
        <v>21.648</v>
      </c>
    </row>
    <row r="2820" spans="2:5" ht="29">
      <c r="B2820" s="78" t="s">
        <v>4725</v>
      </c>
      <c r="C2820" s="60" t="s">
        <v>4726</v>
      </c>
      <c r="D2820" s="61">
        <v>34.479999999999997</v>
      </c>
      <c r="E2820" s="61">
        <v>41.375999999999998</v>
      </c>
    </row>
    <row r="2821" spans="2:5" ht="29">
      <c r="B2821" s="78" t="s">
        <v>4727</v>
      </c>
      <c r="C2821" s="60" t="s">
        <v>4728</v>
      </c>
      <c r="D2821" s="61">
        <v>284.85000000000002</v>
      </c>
      <c r="E2821" s="61">
        <v>341.82</v>
      </c>
    </row>
    <row r="2822" spans="2:5">
      <c r="B2822" s="78" t="s">
        <v>690</v>
      </c>
      <c r="C2822" s="60" t="s">
        <v>121</v>
      </c>
      <c r="D2822" s="61">
        <v>16</v>
      </c>
      <c r="E2822" s="61">
        <v>19.2</v>
      </c>
    </row>
    <row r="2823" spans="2:5">
      <c r="B2823" s="78" t="s">
        <v>691</v>
      </c>
      <c r="C2823" s="60" t="s">
        <v>4729</v>
      </c>
      <c r="D2823" s="61">
        <v>0</v>
      </c>
      <c r="E2823" s="61">
        <v>0</v>
      </c>
    </row>
    <row r="2824" spans="2:5" ht="29">
      <c r="B2824" s="78" t="s">
        <v>4730</v>
      </c>
      <c r="C2824" s="60" t="s">
        <v>4731</v>
      </c>
      <c r="D2824" s="61">
        <v>203.69</v>
      </c>
      <c r="E2824" s="61">
        <v>244.428</v>
      </c>
    </row>
    <row r="2825" spans="2:5">
      <c r="B2825" s="78" t="s">
        <v>4732</v>
      </c>
      <c r="C2825" s="60" t="s">
        <v>4733</v>
      </c>
      <c r="D2825" s="61">
        <v>0</v>
      </c>
      <c r="E2825" s="61">
        <v>0</v>
      </c>
    </row>
    <row r="2826" spans="2:5">
      <c r="B2826" s="78" t="s">
        <v>4734</v>
      </c>
      <c r="C2826" s="60" t="s">
        <v>4735</v>
      </c>
      <c r="D2826" s="61">
        <v>7.43</v>
      </c>
      <c r="E2826" s="61">
        <v>8.9160000000000004</v>
      </c>
    </row>
    <row r="2827" spans="2:5" ht="43.5">
      <c r="B2827" s="78" t="s">
        <v>4736</v>
      </c>
      <c r="C2827" s="60" t="s">
        <v>4737</v>
      </c>
      <c r="D2827" s="61">
        <v>0</v>
      </c>
      <c r="E2827" s="61">
        <v>0</v>
      </c>
    </row>
    <row r="2828" spans="2:5">
      <c r="B2828" s="78" t="s">
        <v>4738</v>
      </c>
      <c r="C2828" s="60" t="s">
        <v>4739</v>
      </c>
      <c r="D2828" s="61">
        <v>0</v>
      </c>
      <c r="E2828" s="61">
        <v>0</v>
      </c>
    </row>
    <row r="2829" spans="2:5">
      <c r="B2829" s="78" t="s">
        <v>4740</v>
      </c>
      <c r="C2829" s="60" t="s">
        <v>4741</v>
      </c>
      <c r="D2829" s="61">
        <v>0</v>
      </c>
      <c r="E2829" s="61">
        <v>0</v>
      </c>
    </row>
    <row r="2830" spans="2:5">
      <c r="B2830" s="78" t="s">
        <v>4742</v>
      </c>
      <c r="C2830" s="60" t="s">
        <v>4743</v>
      </c>
      <c r="D2830" s="61">
        <v>1</v>
      </c>
      <c r="E2830" s="61">
        <v>1</v>
      </c>
    </row>
    <row r="2831" spans="2:5">
      <c r="B2831" s="78" t="s">
        <v>4744</v>
      </c>
      <c r="C2831" s="60" t="s">
        <v>4745</v>
      </c>
      <c r="D2831" s="61">
        <v>0</v>
      </c>
      <c r="E2831" s="61">
        <v>0</v>
      </c>
    </row>
    <row r="2832" spans="2:5">
      <c r="B2832" s="78" t="s">
        <v>4746</v>
      </c>
      <c r="C2832" s="60" t="s">
        <v>4747</v>
      </c>
      <c r="D2832" s="61">
        <v>0</v>
      </c>
      <c r="E2832" s="61">
        <v>0</v>
      </c>
    </row>
    <row r="2833" spans="2:5">
      <c r="B2833" s="78" t="s">
        <v>4748</v>
      </c>
      <c r="C2833" s="60" t="s">
        <v>4749</v>
      </c>
      <c r="D2833" s="61">
        <v>0</v>
      </c>
      <c r="E2833" s="61">
        <v>0</v>
      </c>
    </row>
    <row r="2834" spans="2:5">
      <c r="B2834" s="78" t="s">
        <v>4750</v>
      </c>
      <c r="C2834" s="60" t="s">
        <v>4751</v>
      </c>
      <c r="D2834" s="61">
        <v>0</v>
      </c>
      <c r="E2834" s="61">
        <v>0</v>
      </c>
    </row>
    <row r="2835" spans="2:5">
      <c r="B2835" s="78" t="s">
        <v>428</v>
      </c>
      <c r="C2835" s="60" t="s">
        <v>4752</v>
      </c>
      <c r="D2835" s="61">
        <v>0</v>
      </c>
      <c r="E2835" s="61">
        <v>0</v>
      </c>
    </row>
    <row r="2836" spans="2:5">
      <c r="B2836" s="78" t="s">
        <v>428</v>
      </c>
      <c r="C2836" s="60" t="s">
        <v>4753</v>
      </c>
      <c r="D2836" s="61">
        <v>0</v>
      </c>
      <c r="E2836" s="61">
        <v>0</v>
      </c>
    </row>
    <row r="2837" spans="2:5">
      <c r="B2837" s="78" t="s">
        <v>428</v>
      </c>
      <c r="C2837" s="60" t="s">
        <v>4754</v>
      </c>
      <c r="D2837" s="61">
        <v>0</v>
      </c>
      <c r="E2837" s="61">
        <v>0</v>
      </c>
    </row>
    <row r="2838" spans="2:5">
      <c r="B2838" s="78" t="s">
        <v>428</v>
      </c>
      <c r="C2838" s="60" t="s">
        <v>4755</v>
      </c>
      <c r="D2838" s="61">
        <v>0</v>
      </c>
      <c r="E2838" s="61">
        <v>0</v>
      </c>
    </row>
    <row r="2839" spans="2:5">
      <c r="B2839" s="78" t="s">
        <v>428</v>
      </c>
      <c r="C2839" s="60" t="s">
        <v>4756</v>
      </c>
      <c r="D2839" s="61">
        <v>0</v>
      </c>
      <c r="E2839" s="61">
        <v>0</v>
      </c>
    </row>
    <row r="2840" spans="2:5">
      <c r="B2840" s="78" t="s">
        <v>428</v>
      </c>
      <c r="C2840" s="60" t="s">
        <v>4757</v>
      </c>
      <c r="D2840" s="61">
        <v>0</v>
      </c>
      <c r="E2840" s="61">
        <v>0</v>
      </c>
    </row>
    <row r="2841" spans="2:5">
      <c r="B2841" s="78" t="s">
        <v>428</v>
      </c>
      <c r="C2841" s="60" t="s">
        <v>4758</v>
      </c>
      <c r="D2841" s="61">
        <v>0</v>
      </c>
      <c r="E2841" s="61">
        <v>0</v>
      </c>
    </row>
    <row r="2842" spans="2:5">
      <c r="B2842" s="78" t="s">
        <v>428</v>
      </c>
      <c r="C2842" s="60" t="s">
        <v>4759</v>
      </c>
      <c r="D2842" s="61">
        <v>0</v>
      </c>
      <c r="E2842" s="61">
        <v>0</v>
      </c>
    </row>
    <row r="2843" spans="2:5">
      <c r="B2843" s="78" t="s">
        <v>428</v>
      </c>
      <c r="C2843" s="60" t="s">
        <v>4760</v>
      </c>
      <c r="D2843" s="61">
        <v>0</v>
      </c>
      <c r="E2843" s="61">
        <v>0</v>
      </c>
    </row>
    <row r="2844" spans="2:5">
      <c r="B2844" s="78" t="s">
        <v>428</v>
      </c>
      <c r="C2844" s="60" t="s">
        <v>4761</v>
      </c>
      <c r="D2844" s="61">
        <v>0</v>
      </c>
      <c r="E2844" s="61">
        <v>0</v>
      </c>
    </row>
    <row r="2845" spans="2:5">
      <c r="B2845" s="78" t="s">
        <v>428</v>
      </c>
      <c r="C2845" s="60" t="s">
        <v>980</v>
      </c>
      <c r="D2845" s="61">
        <v>0</v>
      </c>
      <c r="E2845" s="61">
        <v>0</v>
      </c>
    </row>
    <row r="2846" spans="2:5">
      <c r="B2846" s="78" t="s">
        <v>428</v>
      </c>
      <c r="C2846" s="60" t="s">
        <v>84</v>
      </c>
      <c r="D2846" s="61">
        <v>0</v>
      </c>
      <c r="E2846" s="61">
        <v>0</v>
      </c>
    </row>
    <row r="2847" spans="2:5">
      <c r="B2847" s="78" t="s">
        <v>428</v>
      </c>
      <c r="C2847" s="60" t="s">
        <v>4762</v>
      </c>
      <c r="D2847" s="61">
        <v>0</v>
      </c>
      <c r="E2847" s="61">
        <v>0</v>
      </c>
    </row>
    <row r="2848" spans="2:5">
      <c r="B2848" s="78" t="s">
        <v>428</v>
      </c>
      <c r="C2848" s="60" t="s">
        <v>4763</v>
      </c>
      <c r="D2848" s="61">
        <v>0</v>
      </c>
      <c r="E2848" s="61">
        <v>0</v>
      </c>
    </row>
    <row r="2849" spans="2:5">
      <c r="B2849" s="78" t="s">
        <v>428</v>
      </c>
      <c r="C2849" s="60" t="s">
        <v>4764</v>
      </c>
      <c r="D2849" s="61">
        <v>0</v>
      </c>
      <c r="E2849" s="61">
        <v>0</v>
      </c>
    </row>
    <row r="2850" spans="2:5">
      <c r="B2850" s="78" t="s">
        <v>428</v>
      </c>
      <c r="C2850" s="60" t="s">
        <v>82</v>
      </c>
      <c r="D2850" s="61">
        <v>0</v>
      </c>
      <c r="E2850" s="61">
        <v>0</v>
      </c>
    </row>
    <row r="2851" spans="2:5">
      <c r="B2851" s="78" t="s">
        <v>428</v>
      </c>
      <c r="C2851" s="60" t="s">
        <v>4765</v>
      </c>
      <c r="D2851" s="61">
        <v>0</v>
      </c>
      <c r="E2851" s="61">
        <v>0</v>
      </c>
    </row>
    <row r="2852" spans="2:5">
      <c r="B2852" s="78" t="s">
        <v>428</v>
      </c>
      <c r="C2852" s="60" t="s">
        <v>4766</v>
      </c>
      <c r="D2852" s="61">
        <v>0</v>
      </c>
      <c r="E2852" s="61">
        <v>0</v>
      </c>
    </row>
    <row r="2853" spans="2:5">
      <c r="B2853" s="78" t="s">
        <v>428</v>
      </c>
      <c r="C2853" s="60" t="s">
        <v>4767</v>
      </c>
      <c r="D2853" s="61">
        <v>0</v>
      </c>
      <c r="E2853" s="61">
        <v>0</v>
      </c>
    </row>
    <row r="2854" spans="2:5">
      <c r="B2854" s="78" t="s">
        <v>4768</v>
      </c>
      <c r="C2854" s="60" t="s">
        <v>4769</v>
      </c>
      <c r="D2854" s="61">
        <v>4.95</v>
      </c>
      <c r="E2854" s="61">
        <v>4.95</v>
      </c>
    </row>
    <row r="2855" spans="2:5">
      <c r="B2855" s="78" t="s">
        <v>4770</v>
      </c>
      <c r="C2855" s="60" t="s">
        <v>4771</v>
      </c>
      <c r="D2855" s="61">
        <v>5.95</v>
      </c>
      <c r="E2855" s="61">
        <v>5.95</v>
      </c>
    </row>
    <row r="2856" spans="2:5">
      <c r="B2856" s="78" t="s">
        <v>4772</v>
      </c>
      <c r="C2856" s="60" t="s">
        <v>4773</v>
      </c>
      <c r="D2856" s="61">
        <v>4.95</v>
      </c>
      <c r="E2856" s="61">
        <v>4.95</v>
      </c>
    </row>
    <row r="2857" spans="2:5">
      <c r="B2857" s="78" t="s">
        <v>4774</v>
      </c>
      <c r="C2857" s="60" t="s">
        <v>4775</v>
      </c>
      <c r="D2857" s="61">
        <v>4.95</v>
      </c>
      <c r="E2857" s="61">
        <v>4.95</v>
      </c>
    </row>
    <row r="2858" spans="2:5">
      <c r="B2858" s="78" t="s">
        <v>4776</v>
      </c>
      <c r="C2858" s="60" t="s">
        <v>4777</v>
      </c>
      <c r="D2858" s="61">
        <v>5.95</v>
      </c>
      <c r="E2858" s="61">
        <v>5.95</v>
      </c>
    </row>
    <row r="2859" spans="2:5">
      <c r="B2859" s="78" t="s">
        <v>4778</v>
      </c>
      <c r="C2859" s="60" t="s">
        <v>4779</v>
      </c>
      <c r="D2859" s="61">
        <v>5.95</v>
      </c>
      <c r="E2859" s="61">
        <v>5.95</v>
      </c>
    </row>
    <row r="2860" spans="2:5">
      <c r="B2860" s="78" t="s">
        <v>4780</v>
      </c>
      <c r="C2860" s="60" t="s">
        <v>4781</v>
      </c>
      <c r="D2860" s="61">
        <v>4.9499000000000004</v>
      </c>
      <c r="E2860" s="61">
        <v>4.9499000000000004</v>
      </c>
    </row>
    <row r="2861" spans="2:5">
      <c r="B2861" s="78" t="s">
        <v>4782</v>
      </c>
      <c r="C2861" s="60" t="s">
        <v>4783</v>
      </c>
      <c r="D2861" s="61">
        <v>4.95</v>
      </c>
      <c r="E2861" s="61">
        <v>4.95</v>
      </c>
    </row>
    <row r="2862" spans="2:5">
      <c r="B2862" s="78" t="s">
        <v>4784</v>
      </c>
      <c r="C2862" s="60" t="s">
        <v>4785</v>
      </c>
      <c r="D2862" s="61">
        <v>5.95</v>
      </c>
      <c r="E2862" s="61">
        <v>5.95</v>
      </c>
    </row>
    <row r="2863" spans="2:5">
      <c r="B2863" s="78" t="s">
        <v>4786</v>
      </c>
      <c r="C2863" s="60" t="s">
        <v>4787</v>
      </c>
      <c r="D2863" s="61">
        <v>4.95</v>
      </c>
      <c r="E2863" s="61">
        <v>4.95</v>
      </c>
    </row>
    <row r="2864" spans="2:5">
      <c r="B2864" s="78" t="s">
        <v>4788</v>
      </c>
      <c r="C2864" s="60" t="s">
        <v>4789</v>
      </c>
      <c r="D2864" s="61">
        <v>4.95</v>
      </c>
      <c r="E2864" s="61">
        <v>4.95</v>
      </c>
    </row>
    <row r="2865" spans="2:5">
      <c r="B2865" s="78" t="s">
        <v>4790</v>
      </c>
      <c r="C2865" s="60" t="s">
        <v>4791</v>
      </c>
      <c r="D2865" s="61">
        <v>5.95</v>
      </c>
      <c r="E2865" s="61">
        <v>5.95</v>
      </c>
    </row>
    <row r="2866" spans="2:5">
      <c r="B2866" s="78" t="s">
        <v>4792</v>
      </c>
      <c r="C2866" s="60" t="s">
        <v>4793</v>
      </c>
      <c r="D2866" s="61">
        <v>4.95</v>
      </c>
      <c r="E2866" s="61">
        <v>4.95</v>
      </c>
    </row>
    <row r="2867" spans="2:5">
      <c r="B2867" s="78" t="s">
        <v>4794</v>
      </c>
      <c r="C2867" s="60" t="s">
        <v>4795</v>
      </c>
      <c r="D2867" s="61">
        <v>4.9497999999999998</v>
      </c>
      <c r="E2867" s="61">
        <v>4.9497999999999998</v>
      </c>
    </row>
    <row r="2868" spans="2:5">
      <c r="B2868" s="78" t="s">
        <v>4796</v>
      </c>
      <c r="C2868" s="60" t="s">
        <v>4783</v>
      </c>
      <c r="D2868" s="61">
        <v>4.95</v>
      </c>
      <c r="E2868" s="61">
        <v>4.95</v>
      </c>
    </row>
    <row r="2869" spans="2:5">
      <c r="B2869" s="78" t="s">
        <v>4797</v>
      </c>
      <c r="C2869" s="60" t="s">
        <v>4798</v>
      </c>
      <c r="D2869" s="61">
        <v>4.95</v>
      </c>
      <c r="E2869" s="61">
        <v>4.95</v>
      </c>
    </row>
    <row r="2870" spans="2:5">
      <c r="B2870" s="78" t="s">
        <v>4799</v>
      </c>
      <c r="C2870" s="60" t="s">
        <v>4800</v>
      </c>
      <c r="D2870" s="61">
        <v>4.95</v>
      </c>
      <c r="E2870" s="61">
        <v>4.95</v>
      </c>
    </row>
    <row r="2871" spans="2:5">
      <c r="B2871" s="78" t="s">
        <v>4801</v>
      </c>
      <c r="C2871" s="60" t="s">
        <v>4802</v>
      </c>
      <c r="D2871" s="61">
        <v>4.95</v>
      </c>
      <c r="E2871" s="61">
        <v>4.95</v>
      </c>
    </row>
    <row r="2872" spans="2:5">
      <c r="B2872" s="78" t="s">
        <v>4803</v>
      </c>
      <c r="C2872" s="60" t="s">
        <v>4804</v>
      </c>
      <c r="D2872" s="61">
        <v>3.71</v>
      </c>
      <c r="E2872" s="61">
        <v>3.92</v>
      </c>
    </row>
    <row r="2873" spans="2:5">
      <c r="B2873" s="78" t="s">
        <v>4805</v>
      </c>
      <c r="C2873" s="60" t="s">
        <v>4806</v>
      </c>
      <c r="D2873" s="61">
        <v>4.95</v>
      </c>
      <c r="E2873" s="61">
        <v>4.95</v>
      </c>
    </row>
    <row r="2874" spans="2:5">
      <c r="B2874" s="78" t="s">
        <v>4807</v>
      </c>
      <c r="C2874" s="60" t="s">
        <v>4808</v>
      </c>
      <c r="D2874" s="61">
        <v>3.71</v>
      </c>
      <c r="E2874" s="61">
        <v>3.71</v>
      </c>
    </row>
    <row r="2875" spans="2:5">
      <c r="B2875" s="78" t="s">
        <v>4809</v>
      </c>
      <c r="C2875" s="60" t="s">
        <v>4810</v>
      </c>
      <c r="D2875" s="61">
        <v>4.95</v>
      </c>
      <c r="E2875" s="61">
        <v>4.95</v>
      </c>
    </row>
    <row r="2876" spans="2:5">
      <c r="B2876" s="78" t="s">
        <v>4811</v>
      </c>
      <c r="C2876" s="60" t="s">
        <v>4812</v>
      </c>
      <c r="D2876" s="61">
        <v>4.54</v>
      </c>
      <c r="E2876" s="61">
        <v>4.54</v>
      </c>
    </row>
    <row r="2877" spans="2:5">
      <c r="B2877" s="78" t="s">
        <v>4813</v>
      </c>
      <c r="C2877" s="60" t="s">
        <v>4814</v>
      </c>
      <c r="D2877" s="61">
        <v>4.54</v>
      </c>
      <c r="E2877" s="61">
        <v>4.54</v>
      </c>
    </row>
    <row r="2878" spans="2:5">
      <c r="B2878" s="78" t="s">
        <v>4815</v>
      </c>
      <c r="C2878" s="60" t="s">
        <v>4816</v>
      </c>
      <c r="D2878" s="61">
        <v>4.95</v>
      </c>
      <c r="E2878" s="61">
        <v>4.95</v>
      </c>
    </row>
    <row r="2879" spans="2:5">
      <c r="B2879" s="78" t="s">
        <v>4817</v>
      </c>
      <c r="C2879" s="60" t="s">
        <v>4818</v>
      </c>
      <c r="D2879" s="61">
        <v>3.71</v>
      </c>
      <c r="E2879" s="61">
        <v>3.71</v>
      </c>
    </row>
    <row r="2880" spans="2:5">
      <c r="B2880" s="78" t="s">
        <v>4819</v>
      </c>
      <c r="C2880" s="60" t="s">
        <v>4820</v>
      </c>
      <c r="D2880" s="61">
        <v>1</v>
      </c>
      <c r="E2880" s="61">
        <v>1</v>
      </c>
    </row>
    <row r="2881" spans="2:5">
      <c r="B2881" s="78" t="s">
        <v>4821</v>
      </c>
      <c r="C2881" s="60" t="s">
        <v>4822</v>
      </c>
      <c r="D2881" s="61">
        <v>1</v>
      </c>
      <c r="E2881" s="61">
        <v>1</v>
      </c>
    </row>
    <row r="2882" spans="2:5">
      <c r="B2882" s="78" t="s">
        <v>4823</v>
      </c>
      <c r="C2882" s="60" t="s">
        <v>4824</v>
      </c>
      <c r="D2882" s="61">
        <v>0</v>
      </c>
      <c r="E2882" s="61">
        <v>0</v>
      </c>
    </row>
    <row r="2883" spans="2:5">
      <c r="B2883" s="78" t="s">
        <v>4825</v>
      </c>
      <c r="C2883" s="60" t="s">
        <v>4826</v>
      </c>
      <c r="D2883" s="61">
        <v>0</v>
      </c>
      <c r="E2883" s="61">
        <v>0</v>
      </c>
    </row>
    <row r="2884" spans="2:5">
      <c r="B2884" s="78" t="s">
        <v>4827</v>
      </c>
      <c r="C2884" s="60" t="s">
        <v>4828</v>
      </c>
      <c r="D2884" s="61">
        <v>0</v>
      </c>
      <c r="E2884" s="61">
        <v>0</v>
      </c>
    </row>
    <row r="2885" spans="2:5">
      <c r="B2885" s="78" t="s">
        <v>4829</v>
      </c>
      <c r="C2885" s="60" t="s">
        <v>4830</v>
      </c>
      <c r="D2885" s="61">
        <v>0</v>
      </c>
      <c r="E2885" s="61">
        <v>0</v>
      </c>
    </row>
    <row r="2886" spans="2:5">
      <c r="B2886" s="78" t="s">
        <v>4831</v>
      </c>
      <c r="C2886" s="60" t="s">
        <v>4832</v>
      </c>
      <c r="D2886" s="61">
        <v>0</v>
      </c>
      <c r="E2886" s="61">
        <v>0</v>
      </c>
    </row>
    <row r="2887" spans="2:5">
      <c r="B2887" s="78" t="s">
        <v>4833</v>
      </c>
      <c r="C2887" s="60" t="s">
        <v>4834</v>
      </c>
      <c r="D2887" s="61">
        <v>0</v>
      </c>
      <c r="E2887" s="61">
        <v>0</v>
      </c>
    </row>
    <row r="2888" spans="2:5">
      <c r="B2888" s="78" t="s">
        <v>4835</v>
      </c>
      <c r="C2888" s="60" t="s">
        <v>4836</v>
      </c>
      <c r="D2888" s="61">
        <v>0</v>
      </c>
      <c r="E2888" s="61">
        <v>0</v>
      </c>
    </row>
    <row r="2889" spans="2:5">
      <c r="B2889" s="78" t="s">
        <v>4837</v>
      </c>
      <c r="C2889" s="60" t="s">
        <v>4838</v>
      </c>
      <c r="D2889" s="61">
        <v>0</v>
      </c>
      <c r="E2889" s="61">
        <v>0</v>
      </c>
    </row>
    <row r="2890" spans="2:5">
      <c r="B2890" s="78" t="s">
        <v>4839</v>
      </c>
      <c r="C2890" s="60" t="s">
        <v>4840</v>
      </c>
      <c r="D2890" s="61">
        <v>0</v>
      </c>
      <c r="E2890" s="61">
        <v>0</v>
      </c>
    </row>
    <row r="2891" spans="2:5">
      <c r="B2891" s="78" t="s">
        <v>4841</v>
      </c>
      <c r="C2891" s="60" t="s">
        <v>4842</v>
      </c>
      <c r="D2891" s="61">
        <v>0</v>
      </c>
      <c r="E2891" s="61">
        <v>0</v>
      </c>
    </row>
    <row r="2892" spans="2:5" ht="29">
      <c r="B2892" s="78" t="s">
        <v>4843</v>
      </c>
      <c r="C2892" s="60" t="s">
        <v>4844</v>
      </c>
      <c r="D2892" s="61">
        <v>0</v>
      </c>
      <c r="E2892" s="61">
        <v>0</v>
      </c>
    </row>
    <row r="2893" spans="2:5">
      <c r="B2893" s="78" t="s">
        <v>4845</v>
      </c>
      <c r="C2893" s="60" t="s">
        <v>4846</v>
      </c>
      <c r="D2893" s="61">
        <v>0</v>
      </c>
      <c r="E2893" s="61">
        <v>0</v>
      </c>
    </row>
    <row r="2894" spans="2:5">
      <c r="B2894" s="78" t="s">
        <v>4847</v>
      </c>
      <c r="C2894" s="60" t="s">
        <v>4848</v>
      </c>
      <c r="D2894" s="61">
        <v>0</v>
      </c>
      <c r="E2894" s="61">
        <v>0</v>
      </c>
    </row>
    <row r="2895" spans="2:5">
      <c r="B2895" s="78" t="s">
        <v>4849</v>
      </c>
      <c r="C2895" s="60" t="s">
        <v>4850</v>
      </c>
      <c r="D2895" s="61">
        <v>0</v>
      </c>
      <c r="E2895" s="61">
        <v>0</v>
      </c>
    </row>
    <row r="2896" spans="2:5">
      <c r="B2896" s="78" t="s">
        <v>4851</v>
      </c>
      <c r="C2896" s="60" t="s">
        <v>4852</v>
      </c>
      <c r="D2896" s="61">
        <v>0</v>
      </c>
      <c r="E2896" s="61">
        <v>0</v>
      </c>
    </row>
    <row r="2897" spans="2:5">
      <c r="B2897" s="78" t="s">
        <v>4853</v>
      </c>
      <c r="C2897" s="60" t="s">
        <v>4854</v>
      </c>
      <c r="D2897" s="61">
        <v>0</v>
      </c>
      <c r="E2897" s="61">
        <v>0</v>
      </c>
    </row>
    <row r="2898" spans="2:5">
      <c r="B2898" s="78" t="s">
        <v>4855</v>
      </c>
      <c r="C2898" s="60" t="s">
        <v>4856</v>
      </c>
      <c r="D2898" s="61">
        <v>0</v>
      </c>
      <c r="E2898" s="61">
        <v>0</v>
      </c>
    </row>
    <row r="2899" spans="2:5">
      <c r="B2899" s="78" t="s">
        <v>4857</v>
      </c>
      <c r="C2899" s="60" t="s">
        <v>4858</v>
      </c>
      <c r="D2899" s="61">
        <v>0</v>
      </c>
      <c r="E2899" s="61">
        <v>0</v>
      </c>
    </row>
    <row r="2900" spans="2:5">
      <c r="B2900" s="78" t="s">
        <v>4859</v>
      </c>
      <c r="C2900" s="60" t="s">
        <v>4860</v>
      </c>
      <c r="D2900" s="61">
        <v>0</v>
      </c>
      <c r="E2900" s="61">
        <v>0</v>
      </c>
    </row>
    <row r="2901" spans="2:5">
      <c r="B2901" s="78" t="s">
        <v>4861</v>
      </c>
      <c r="C2901" s="60" t="s">
        <v>4862</v>
      </c>
      <c r="D2901" s="61">
        <v>0</v>
      </c>
      <c r="E2901" s="61">
        <v>0</v>
      </c>
    </row>
    <row r="2902" spans="2:5">
      <c r="B2902" s="78" t="s">
        <v>4863</v>
      </c>
      <c r="C2902" s="60" t="s">
        <v>4864</v>
      </c>
      <c r="D2902" s="61">
        <v>0</v>
      </c>
      <c r="E2902" s="61">
        <v>0</v>
      </c>
    </row>
    <row r="2903" spans="2:5">
      <c r="B2903" s="78" t="s">
        <v>4865</v>
      </c>
      <c r="C2903" s="60" t="s">
        <v>4866</v>
      </c>
      <c r="D2903" s="61">
        <v>0</v>
      </c>
      <c r="E2903" s="61">
        <v>0</v>
      </c>
    </row>
    <row r="2904" spans="2:5">
      <c r="B2904" s="78" t="s">
        <v>4867</v>
      </c>
      <c r="C2904" s="60" t="s">
        <v>4868</v>
      </c>
      <c r="D2904" s="61">
        <v>0</v>
      </c>
      <c r="E2904" s="61">
        <v>0</v>
      </c>
    </row>
    <row r="2905" spans="2:5" ht="29">
      <c r="B2905" s="78" t="s">
        <v>4869</v>
      </c>
      <c r="C2905" s="60" t="s">
        <v>4870</v>
      </c>
      <c r="D2905" s="61">
        <v>0</v>
      </c>
      <c r="E2905" s="61">
        <v>0</v>
      </c>
    </row>
    <row r="2906" spans="2:5">
      <c r="B2906" s="78" t="s">
        <v>4871</v>
      </c>
      <c r="C2906" s="60" t="s">
        <v>4872</v>
      </c>
      <c r="D2906" s="61">
        <v>0</v>
      </c>
      <c r="E2906" s="61">
        <v>0</v>
      </c>
    </row>
    <row r="2907" spans="2:5">
      <c r="B2907" s="78" t="s">
        <v>4873</v>
      </c>
      <c r="C2907" s="60" t="s">
        <v>4874</v>
      </c>
      <c r="D2907" s="61">
        <v>0</v>
      </c>
      <c r="E2907" s="61">
        <v>0</v>
      </c>
    </row>
    <row r="2908" spans="2:5" ht="29">
      <c r="B2908" s="78" t="s">
        <v>4875</v>
      </c>
      <c r="C2908" s="60" t="s">
        <v>4876</v>
      </c>
      <c r="D2908" s="61">
        <v>0</v>
      </c>
      <c r="E2908" s="61">
        <v>0</v>
      </c>
    </row>
    <row r="2909" spans="2:5">
      <c r="B2909" s="78" t="s">
        <v>4877</v>
      </c>
      <c r="C2909" s="60" t="s">
        <v>4878</v>
      </c>
      <c r="D2909" s="61">
        <v>0</v>
      </c>
      <c r="E2909" s="61">
        <v>0</v>
      </c>
    </row>
    <row r="2910" spans="2:5">
      <c r="B2910" s="78" t="s">
        <v>4879</v>
      </c>
      <c r="C2910" s="60" t="s">
        <v>4880</v>
      </c>
      <c r="D2910" s="61">
        <v>0</v>
      </c>
      <c r="E2910" s="61">
        <v>0</v>
      </c>
    </row>
    <row r="2911" spans="2:5">
      <c r="B2911" s="78" t="s">
        <v>4881</v>
      </c>
      <c r="C2911" s="60" t="s">
        <v>4882</v>
      </c>
      <c r="D2911" s="61">
        <v>0</v>
      </c>
      <c r="E2911" s="61">
        <v>0</v>
      </c>
    </row>
    <row r="2912" spans="2:5">
      <c r="B2912" s="78" t="s">
        <v>4883</v>
      </c>
      <c r="C2912" s="60" t="s">
        <v>4884</v>
      </c>
      <c r="D2912" s="61">
        <v>0</v>
      </c>
      <c r="E2912" s="61">
        <v>0</v>
      </c>
    </row>
    <row r="2913" spans="2:5">
      <c r="B2913" s="78" t="s">
        <v>4885</v>
      </c>
      <c r="C2913" s="60" t="s">
        <v>4886</v>
      </c>
      <c r="D2913" s="61">
        <v>0</v>
      </c>
      <c r="E2913" s="61">
        <v>0</v>
      </c>
    </row>
    <row r="2914" spans="2:5">
      <c r="B2914" s="78" t="s">
        <v>4887</v>
      </c>
      <c r="C2914" s="60" t="s">
        <v>4888</v>
      </c>
      <c r="D2914" s="61">
        <v>0</v>
      </c>
      <c r="E2914" s="61">
        <v>0</v>
      </c>
    </row>
    <row r="2915" spans="2:5">
      <c r="B2915" s="78" t="s">
        <v>4889</v>
      </c>
      <c r="C2915" s="60" t="s">
        <v>4890</v>
      </c>
      <c r="D2915" s="61">
        <v>0</v>
      </c>
      <c r="E2915" s="61">
        <v>0</v>
      </c>
    </row>
    <row r="2916" spans="2:5">
      <c r="B2916" s="78" t="s">
        <v>4891</v>
      </c>
      <c r="C2916" s="60" t="s">
        <v>4892</v>
      </c>
      <c r="D2916" s="61">
        <v>0</v>
      </c>
      <c r="E2916" s="61">
        <v>0</v>
      </c>
    </row>
    <row r="2917" spans="2:5">
      <c r="B2917" s="78" t="s">
        <v>4893</v>
      </c>
      <c r="C2917" s="60" t="s">
        <v>4894</v>
      </c>
      <c r="D2917" s="61">
        <v>0</v>
      </c>
      <c r="E2917" s="61">
        <v>0</v>
      </c>
    </row>
    <row r="2918" spans="2:5">
      <c r="B2918" s="78" t="s">
        <v>4895</v>
      </c>
      <c r="C2918" s="60" t="s">
        <v>4896</v>
      </c>
      <c r="D2918" s="61">
        <v>0</v>
      </c>
      <c r="E2918" s="61">
        <v>0</v>
      </c>
    </row>
    <row r="2919" spans="2:5">
      <c r="B2919" s="78" t="s">
        <v>4897</v>
      </c>
      <c r="C2919" s="60" t="s">
        <v>4898</v>
      </c>
      <c r="D2919" s="61">
        <v>0</v>
      </c>
      <c r="E2919" s="61">
        <v>0</v>
      </c>
    </row>
    <row r="2920" spans="2:5">
      <c r="B2920" s="78" t="s">
        <v>4899</v>
      </c>
      <c r="C2920" s="60" t="s">
        <v>4900</v>
      </c>
      <c r="D2920" s="61">
        <v>0</v>
      </c>
      <c r="E2920" s="61">
        <v>0</v>
      </c>
    </row>
    <row r="2921" spans="2:5">
      <c r="B2921" s="78" t="s">
        <v>4901</v>
      </c>
      <c r="C2921" s="60" t="s">
        <v>4902</v>
      </c>
      <c r="D2921" s="61">
        <v>0</v>
      </c>
      <c r="E2921" s="61">
        <v>0</v>
      </c>
    </row>
    <row r="2922" spans="2:5">
      <c r="B2922" s="78" t="s">
        <v>4903</v>
      </c>
      <c r="C2922" s="60" t="s">
        <v>4904</v>
      </c>
      <c r="D2922" s="61">
        <v>15.75</v>
      </c>
      <c r="E2922" s="61">
        <v>16.75</v>
      </c>
    </row>
    <row r="2923" spans="2:5">
      <c r="B2923" s="78" t="s">
        <v>4905</v>
      </c>
      <c r="C2923" s="60" t="s">
        <v>4906</v>
      </c>
      <c r="D2923" s="61">
        <v>18.75</v>
      </c>
      <c r="E2923" s="61">
        <v>19.75</v>
      </c>
    </row>
    <row r="2924" spans="2:5">
      <c r="B2924" s="78" t="s">
        <v>4907</v>
      </c>
      <c r="C2924" s="60" t="s">
        <v>4908</v>
      </c>
      <c r="D2924" s="61">
        <v>0</v>
      </c>
      <c r="E2924" s="61">
        <v>0</v>
      </c>
    </row>
    <row r="2925" spans="2:5">
      <c r="B2925" s="78" t="s">
        <v>4909</v>
      </c>
      <c r="C2925" s="60" t="s">
        <v>4910</v>
      </c>
      <c r="D2925" s="61">
        <v>0</v>
      </c>
      <c r="E2925" s="61">
        <v>0</v>
      </c>
    </row>
    <row r="2926" spans="2:5" ht="29">
      <c r="B2926" s="78" t="s">
        <v>4911</v>
      </c>
      <c r="C2926" s="60" t="s">
        <v>4912</v>
      </c>
      <c r="D2926" s="61">
        <v>0</v>
      </c>
      <c r="E2926" s="61">
        <v>0</v>
      </c>
    </row>
    <row r="2927" spans="2:5" ht="29">
      <c r="B2927" s="78" t="s">
        <v>4913</v>
      </c>
      <c r="C2927" s="60" t="s">
        <v>4914</v>
      </c>
      <c r="D2927" s="61">
        <v>0</v>
      </c>
      <c r="E2927" s="61">
        <v>0</v>
      </c>
    </row>
    <row r="2928" spans="2:5">
      <c r="B2928" s="78" t="s">
        <v>4915</v>
      </c>
      <c r="C2928" s="60" t="s">
        <v>4916</v>
      </c>
      <c r="D2928" s="61">
        <v>0</v>
      </c>
      <c r="E2928" s="61">
        <v>0</v>
      </c>
    </row>
    <row r="2929" spans="2:5">
      <c r="B2929" s="78" t="s">
        <v>4917</v>
      </c>
      <c r="C2929" s="60" t="s">
        <v>4918</v>
      </c>
      <c r="D2929" s="61">
        <v>0</v>
      </c>
      <c r="E2929" s="61">
        <v>0</v>
      </c>
    </row>
    <row r="2930" spans="2:5" ht="29">
      <c r="B2930" s="78" t="s">
        <v>4919</v>
      </c>
      <c r="C2930" s="60" t="s">
        <v>4920</v>
      </c>
      <c r="D2930" s="61">
        <v>0</v>
      </c>
      <c r="E2930" s="61">
        <v>0</v>
      </c>
    </row>
    <row r="2931" spans="2:5" ht="29">
      <c r="B2931" s="78" t="s">
        <v>4921</v>
      </c>
      <c r="C2931" s="60" t="s">
        <v>4922</v>
      </c>
      <c r="D2931" s="61">
        <v>0</v>
      </c>
      <c r="E2931" s="61">
        <v>0</v>
      </c>
    </row>
    <row r="2932" spans="2:5" ht="29">
      <c r="B2932" s="78" t="s">
        <v>4923</v>
      </c>
      <c r="C2932" s="60" t="s">
        <v>4924</v>
      </c>
      <c r="D2932" s="61">
        <v>0</v>
      </c>
      <c r="E2932" s="61">
        <v>0</v>
      </c>
    </row>
    <row r="2933" spans="2:5" ht="29">
      <c r="B2933" s="78" t="s">
        <v>4925</v>
      </c>
      <c r="C2933" s="60" t="s">
        <v>4926</v>
      </c>
      <c r="D2933" s="61">
        <v>0</v>
      </c>
      <c r="E2933" s="61">
        <v>0</v>
      </c>
    </row>
    <row r="2934" spans="2:5" ht="29">
      <c r="B2934" s="78" t="s">
        <v>4927</v>
      </c>
      <c r="C2934" s="60" t="s">
        <v>4928</v>
      </c>
      <c r="D2934" s="61">
        <v>0</v>
      </c>
      <c r="E2934" s="61">
        <v>0</v>
      </c>
    </row>
    <row r="2935" spans="2:5" ht="29">
      <c r="B2935" s="78" t="s">
        <v>4929</v>
      </c>
      <c r="C2935" s="60" t="s">
        <v>4930</v>
      </c>
      <c r="D2935" s="61">
        <v>0</v>
      </c>
      <c r="E2935" s="61">
        <v>0</v>
      </c>
    </row>
    <row r="2936" spans="2:5">
      <c r="B2936" s="78" t="s">
        <v>4931</v>
      </c>
      <c r="C2936" s="60" t="s">
        <v>4932</v>
      </c>
      <c r="D2936" s="61">
        <v>0</v>
      </c>
      <c r="E2936" s="61">
        <v>0</v>
      </c>
    </row>
    <row r="2937" spans="2:5" ht="29">
      <c r="B2937" s="78" t="s">
        <v>4933</v>
      </c>
      <c r="C2937" s="60" t="s">
        <v>4934</v>
      </c>
      <c r="D2937" s="61">
        <v>0</v>
      </c>
      <c r="E2937" s="61">
        <v>0</v>
      </c>
    </row>
    <row r="2938" spans="2:5" ht="29">
      <c r="B2938" s="78" t="s">
        <v>4935</v>
      </c>
      <c r="C2938" s="60" t="s">
        <v>4936</v>
      </c>
      <c r="D2938" s="61">
        <v>0</v>
      </c>
      <c r="E2938" s="61">
        <v>0</v>
      </c>
    </row>
    <row r="2939" spans="2:5">
      <c r="B2939" s="78" t="s">
        <v>4937</v>
      </c>
      <c r="C2939" s="60" t="s">
        <v>4938</v>
      </c>
      <c r="D2939" s="61">
        <v>0</v>
      </c>
      <c r="E2939" s="61">
        <v>0</v>
      </c>
    </row>
    <row r="2940" spans="2:5">
      <c r="B2940" s="78" t="s">
        <v>4939</v>
      </c>
      <c r="C2940" s="60" t="s">
        <v>4940</v>
      </c>
      <c r="D2940" s="61">
        <v>0</v>
      </c>
      <c r="E2940" s="61">
        <v>0</v>
      </c>
    </row>
    <row r="2941" spans="2:5">
      <c r="B2941" s="78" t="s">
        <v>4941</v>
      </c>
      <c r="C2941" s="60" t="s">
        <v>4942</v>
      </c>
      <c r="D2941" s="61">
        <v>0</v>
      </c>
      <c r="E2941" s="61">
        <v>0</v>
      </c>
    </row>
    <row r="2942" spans="2:5" ht="29">
      <c r="B2942" s="78" t="s">
        <v>4943</v>
      </c>
      <c r="C2942" s="60" t="s">
        <v>4944</v>
      </c>
      <c r="D2942" s="61">
        <v>0</v>
      </c>
      <c r="E2942" s="61">
        <v>0</v>
      </c>
    </row>
    <row r="2943" spans="2:5" ht="29">
      <c r="B2943" s="78" t="s">
        <v>4945</v>
      </c>
      <c r="C2943" s="60" t="s">
        <v>4946</v>
      </c>
      <c r="D2943" s="61">
        <v>0</v>
      </c>
      <c r="E2943" s="61">
        <v>0</v>
      </c>
    </row>
    <row r="2944" spans="2:5" ht="29">
      <c r="B2944" s="78" t="s">
        <v>4947</v>
      </c>
      <c r="C2944" s="60" t="s">
        <v>4948</v>
      </c>
      <c r="D2944" s="61">
        <v>0</v>
      </c>
      <c r="E2944" s="61">
        <v>0</v>
      </c>
    </row>
    <row r="2945" spans="2:5">
      <c r="B2945" s="78" t="s">
        <v>4949</v>
      </c>
      <c r="C2945" s="60" t="s">
        <v>4950</v>
      </c>
      <c r="D2945" s="61">
        <v>0</v>
      </c>
      <c r="E2945" s="61">
        <v>0</v>
      </c>
    </row>
    <row r="2946" spans="2:5">
      <c r="B2946" s="78" t="s">
        <v>4951</v>
      </c>
      <c r="C2946" s="60" t="s">
        <v>4952</v>
      </c>
      <c r="D2946" s="61">
        <v>0</v>
      </c>
      <c r="E2946" s="61">
        <v>0</v>
      </c>
    </row>
    <row r="2947" spans="2:5" ht="29">
      <c r="B2947" s="78" t="s">
        <v>4953</v>
      </c>
      <c r="C2947" s="60" t="s">
        <v>4954</v>
      </c>
      <c r="D2947" s="61">
        <v>0</v>
      </c>
      <c r="E2947" s="61">
        <v>0</v>
      </c>
    </row>
    <row r="2948" spans="2:5">
      <c r="B2948" s="78" t="s">
        <v>4955</v>
      </c>
      <c r="C2948" s="60" t="s">
        <v>4956</v>
      </c>
      <c r="D2948" s="61">
        <v>0</v>
      </c>
      <c r="E2948" s="61">
        <v>0</v>
      </c>
    </row>
    <row r="2949" spans="2:5">
      <c r="B2949" s="78" t="s">
        <v>4957</v>
      </c>
      <c r="C2949" s="60" t="s">
        <v>4958</v>
      </c>
      <c r="D2949" s="61">
        <v>0</v>
      </c>
      <c r="E2949" s="61">
        <v>0</v>
      </c>
    </row>
    <row r="2950" spans="2:5" ht="29">
      <c r="B2950" s="78" t="s">
        <v>4959</v>
      </c>
      <c r="C2950" s="60" t="s">
        <v>4960</v>
      </c>
      <c r="D2950" s="61">
        <v>1.95</v>
      </c>
      <c r="E2950" s="61">
        <v>0</v>
      </c>
    </row>
    <row r="2951" spans="2:5" ht="29">
      <c r="B2951" s="78" t="s">
        <v>4961</v>
      </c>
      <c r="C2951" s="60" t="s">
        <v>4962</v>
      </c>
      <c r="D2951" s="61">
        <v>0</v>
      </c>
      <c r="E2951" s="61">
        <v>0</v>
      </c>
    </row>
    <row r="2952" spans="2:5" ht="29">
      <c r="B2952" s="78" t="s">
        <v>4963</v>
      </c>
      <c r="C2952" s="60" t="s">
        <v>4964</v>
      </c>
      <c r="D2952" s="61">
        <v>0</v>
      </c>
      <c r="E2952" s="61">
        <v>0</v>
      </c>
    </row>
    <row r="2953" spans="2:5">
      <c r="B2953" s="78" t="s">
        <v>4965</v>
      </c>
      <c r="C2953" s="60" t="s">
        <v>4966</v>
      </c>
      <c r="D2953" s="61">
        <v>0</v>
      </c>
      <c r="E2953" s="61">
        <v>0</v>
      </c>
    </row>
    <row r="2954" spans="2:5" ht="29">
      <c r="B2954" s="78" t="s">
        <v>4967</v>
      </c>
      <c r="C2954" s="60" t="s">
        <v>4968</v>
      </c>
      <c r="D2954" s="61">
        <v>0</v>
      </c>
      <c r="E2954" s="61">
        <v>0</v>
      </c>
    </row>
    <row r="2955" spans="2:5">
      <c r="B2955" s="78" t="s">
        <v>4969</v>
      </c>
      <c r="C2955" s="60" t="s">
        <v>4970</v>
      </c>
      <c r="D2955" s="61">
        <v>0</v>
      </c>
      <c r="E2955" s="61">
        <v>0</v>
      </c>
    </row>
    <row r="2956" spans="2:5">
      <c r="B2956" s="78" t="s">
        <v>4971</v>
      </c>
      <c r="C2956" s="60" t="s">
        <v>4972</v>
      </c>
      <c r="D2956" s="61">
        <v>0</v>
      </c>
      <c r="E2956" s="61">
        <v>0</v>
      </c>
    </row>
    <row r="2957" spans="2:5">
      <c r="B2957" s="78" t="s">
        <v>4973</v>
      </c>
      <c r="C2957" s="60" t="s">
        <v>4974</v>
      </c>
      <c r="D2957" s="61">
        <v>0</v>
      </c>
      <c r="E2957" s="61">
        <v>0</v>
      </c>
    </row>
    <row r="2958" spans="2:5">
      <c r="B2958" s="78" t="s">
        <v>4975</v>
      </c>
      <c r="C2958" s="60" t="s">
        <v>4976</v>
      </c>
      <c r="D2958" s="61">
        <v>0</v>
      </c>
      <c r="E2958" s="61">
        <v>0</v>
      </c>
    </row>
    <row r="2959" spans="2:5">
      <c r="B2959" s="78" t="s">
        <v>4977</v>
      </c>
      <c r="C2959" s="60" t="s">
        <v>4978</v>
      </c>
      <c r="D2959" s="61">
        <v>0</v>
      </c>
      <c r="E2959" s="61">
        <v>0</v>
      </c>
    </row>
    <row r="2960" spans="2:5" ht="29">
      <c r="B2960" s="78" t="s">
        <v>4979</v>
      </c>
      <c r="C2960" s="60" t="s">
        <v>4980</v>
      </c>
      <c r="D2960" s="61">
        <v>0</v>
      </c>
      <c r="E2960" s="61">
        <v>0</v>
      </c>
    </row>
    <row r="2961" spans="2:5">
      <c r="B2961" s="78" t="s">
        <v>4981</v>
      </c>
      <c r="C2961" s="60" t="s">
        <v>4982</v>
      </c>
      <c r="D2961" s="61">
        <v>0</v>
      </c>
      <c r="E2961" s="61">
        <v>0</v>
      </c>
    </row>
    <row r="2962" spans="2:5">
      <c r="B2962" s="78" t="s">
        <v>4983</v>
      </c>
      <c r="C2962" s="60" t="s">
        <v>4984</v>
      </c>
      <c r="D2962" s="61">
        <v>0</v>
      </c>
      <c r="E2962" s="61">
        <v>0</v>
      </c>
    </row>
    <row r="2963" spans="2:5" ht="29">
      <c r="B2963" s="78" t="s">
        <v>4985</v>
      </c>
      <c r="C2963" s="60" t="s">
        <v>4986</v>
      </c>
      <c r="D2963" s="61">
        <v>0</v>
      </c>
      <c r="E2963" s="61">
        <v>0</v>
      </c>
    </row>
    <row r="2964" spans="2:5" ht="29">
      <c r="B2964" s="78" t="s">
        <v>4987</v>
      </c>
      <c r="C2964" s="60" t="s">
        <v>4988</v>
      </c>
      <c r="D2964" s="61">
        <v>0</v>
      </c>
      <c r="E2964" s="61">
        <v>0</v>
      </c>
    </row>
    <row r="2965" spans="2:5" ht="29">
      <c r="B2965" s="78" t="s">
        <v>4989</v>
      </c>
      <c r="C2965" s="60" t="s">
        <v>4990</v>
      </c>
      <c r="D2965" s="61">
        <v>0</v>
      </c>
      <c r="E2965" s="61">
        <v>0</v>
      </c>
    </row>
    <row r="2966" spans="2:5">
      <c r="B2966" s="78" t="s">
        <v>4991</v>
      </c>
      <c r="C2966" s="60" t="s">
        <v>4992</v>
      </c>
      <c r="D2966" s="61">
        <v>0</v>
      </c>
      <c r="E2966" s="61">
        <v>0</v>
      </c>
    </row>
    <row r="2967" spans="2:5" ht="29">
      <c r="B2967" s="78" t="s">
        <v>4993</v>
      </c>
      <c r="C2967" s="60" t="s">
        <v>4994</v>
      </c>
      <c r="D2967" s="61">
        <v>0</v>
      </c>
      <c r="E2967" s="61">
        <v>0</v>
      </c>
    </row>
    <row r="2968" spans="2:5" ht="29">
      <c r="B2968" s="78" t="s">
        <v>4995</v>
      </c>
      <c r="C2968" s="60" t="s">
        <v>4996</v>
      </c>
      <c r="D2968" s="61">
        <v>0</v>
      </c>
      <c r="E2968" s="61">
        <v>0</v>
      </c>
    </row>
    <row r="2969" spans="2:5" ht="29">
      <c r="B2969" s="78" t="s">
        <v>4997</v>
      </c>
      <c r="C2969" s="60" t="s">
        <v>4998</v>
      </c>
      <c r="D2969" s="61">
        <v>0</v>
      </c>
      <c r="E2969" s="61">
        <v>0</v>
      </c>
    </row>
    <row r="2970" spans="2:5" ht="29">
      <c r="B2970" s="78" t="s">
        <v>4999</v>
      </c>
      <c r="C2970" s="60" t="s">
        <v>5000</v>
      </c>
      <c r="D2970" s="61">
        <v>0</v>
      </c>
      <c r="E2970" s="61">
        <v>0</v>
      </c>
    </row>
    <row r="2971" spans="2:5">
      <c r="B2971" s="78" t="s">
        <v>5001</v>
      </c>
      <c r="C2971" s="60" t="s">
        <v>5002</v>
      </c>
      <c r="D2971" s="61">
        <v>0</v>
      </c>
      <c r="E2971" s="61">
        <v>0</v>
      </c>
    </row>
    <row r="2972" spans="2:5">
      <c r="B2972" s="78" t="s">
        <v>5003</v>
      </c>
      <c r="C2972" s="60" t="s">
        <v>5004</v>
      </c>
      <c r="D2972" s="61">
        <v>0</v>
      </c>
      <c r="E2972" s="61">
        <v>0</v>
      </c>
    </row>
    <row r="2973" spans="2:5" ht="29">
      <c r="B2973" s="78" t="s">
        <v>5005</v>
      </c>
      <c r="C2973" s="60" t="s">
        <v>5006</v>
      </c>
      <c r="D2973" s="61">
        <v>0</v>
      </c>
      <c r="E2973" s="61">
        <v>0</v>
      </c>
    </row>
    <row r="2974" spans="2:5">
      <c r="B2974" s="78" t="s">
        <v>5007</v>
      </c>
      <c r="C2974" s="60" t="s">
        <v>5008</v>
      </c>
      <c r="D2974" s="61">
        <v>0</v>
      </c>
      <c r="E2974" s="61">
        <v>0</v>
      </c>
    </row>
    <row r="2975" spans="2:5">
      <c r="B2975" s="78" t="s">
        <v>5009</v>
      </c>
      <c r="C2975" s="60" t="s">
        <v>5010</v>
      </c>
      <c r="D2975" s="61">
        <v>0</v>
      </c>
      <c r="E2975" s="61">
        <v>0</v>
      </c>
    </row>
    <row r="2976" spans="2:5">
      <c r="B2976" s="78" t="s">
        <v>5011</v>
      </c>
      <c r="C2976" s="60" t="s">
        <v>5012</v>
      </c>
      <c r="D2976" s="61">
        <v>0</v>
      </c>
      <c r="E2976" s="61">
        <v>0</v>
      </c>
    </row>
    <row r="2977" spans="2:5">
      <c r="B2977" s="78" t="s">
        <v>5013</v>
      </c>
      <c r="C2977" s="60" t="s">
        <v>5014</v>
      </c>
      <c r="D2977" s="61">
        <v>0</v>
      </c>
      <c r="E2977" s="61">
        <v>0</v>
      </c>
    </row>
    <row r="2978" spans="2:5" ht="29">
      <c r="B2978" s="78" t="s">
        <v>5015</v>
      </c>
      <c r="C2978" s="60" t="s">
        <v>5016</v>
      </c>
      <c r="D2978" s="61">
        <v>0</v>
      </c>
      <c r="E2978" s="61">
        <v>0</v>
      </c>
    </row>
    <row r="2979" spans="2:5">
      <c r="B2979" s="78" t="s">
        <v>5017</v>
      </c>
      <c r="C2979" s="60" t="s">
        <v>5018</v>
      </c>
      <c r="D2979" s="61">
        <v>0</v>
      </c>
      <c r="E2979" s="61">
        <v>0</v>
      </c>
    </row>
    <row r="2980" spans="2:5" ht="29">
      <c r="B2980" s="78" t="s">
        <v>5019</v>
      </c>
      <c r="C2980" s="60" t="s">
        <v>5020</v>
      </c>
      <c r="D2980" s="61">
        <v>0</v>
      </c>
      <c r="E2980" s="61">
        <v>0</v>
      </c>
    </row>
    <row r="2981" spans="2:5" ht="29">
      <c r="B2981" s="78" t="s">
        <v>5021</v>
      </c>
      <c r="C2981" s="60" t="s">
        <v>5022</v>
      </c>
      <c r="D2981" s="61">
        <v>0</v>
      </c>
      <c r="E2981" s="61">
        <v>0</v>
      </c>
    </row>
    <row r="2982" spans="2:5" ht="29">
      <c r="B2982" s="78" t="s">
        <v>5023</v>
      </c>
      <c r="C2982" s="60" t="s">
        <v>5024</v>
      </c>
      <c r="D2982" s="61">
        <v>0</v>
      </c>
      <c r="E2982" s="61">
        <v>0</v>
      </c>
    </row>
    <row r="2983" spans="2:5" ht="29">
      <c r="B2983" s="78" t="s">
        <v>5025</v>
      </c>
      <c r="C2983" s="60" t="s">
        <v>5026</v>
      </c>
      <c r="D2983" s="61">
        <v>0</v>
      </c>
      <c r="E2983" s="61">
        <v>0</v>
      </c>
    </row>
    <row r="2984" spans="2:5">
      <c r="B2984" s="78" t="s">
        <v>5027</v>
      </c>
      <c r="C2984" s="60" t="s">
        <v>5028</v>
      </c>
      <c r="D2984" s="61">
        <v>0</v>
      </c>
      <c r="E2984" s="61">
        <v>0</v>
      </c>
    </row>
    <row r="2985" spans="2:5" ht="29">
      <c r="B2985" s="78" t="s">
        <v>5029</v>
      </c>
      <c r="C2985" s="60" t="s">
        <v>5030</v>
      </c>
      <c r="D2985" s="61">
        <v>0</v>
      </c>
      <c r="E2985" s="61">
        <v>0</v>
      </c>
    </row>
    <row r="2986" spans="2:5">
      <c r="B2986" s="78" t="s">
        <v>5031</v>
      </c>
      <c r="C2986" s="60" t="s">
        <v>5032</v>
      </c>
      <c r="D2986" s="61">
        <v>0</v>
      </c>
      <c r="E2986" s="61">
        <v>0</v>
      </c>
    </row>
    <row r="2987" spans="2:5">
      <c r="B2987" s="78" t="s">
        <v>5033</v>
      </c>
      <c r="C2987" s="60" t="s">
        <v>5034</v>
      </c>
      <c r="D2987" s="61">
        <v>18.75</v>
      </c>
      <c r="E2987" s="61">
        <v>21.5</v>
      </c>
    </row>
    <row r="2988" spans="2:5">
      <c r="B2988" s="78" t="s">
        <v>692</v>
      </c>
      <c r="C2988" s="60" t="s">
        <v>5035</v>
      </c>
      <c r="D2988" s="61">
        <v>159.94999999999999</v>
      </c>
      <c r="E2988" s="61">
        <v>159.94999999999999</v>
      </c>
    </row>
    <row r="2989" spans="2:5" ht="29">
      <c r="B2989" s="78" t="s">
        <v>693</v>
      </c>
      <c r="C2989" s="60" t="s">
        <v>5036</v>
      </c>
      <c r="D2989" s="61">
        <v>22.95</v>
      </c>
      <c r="E2989" s="61">
        <v>22.95</v>
      </c>
    </row>
    <row r="2990" spans="2:5">
      <c r="B2990" s="78" t="s">
        <v>694</v>
      </c>
      <c r="C2990" s="60" t="s">
        <v>5037</v>
      </c>
      <c r="D2990" s="61">
        <v>13.5</v>
      </c>
      <c r="E2990" s="61">
        <v>13.5</v>
      </c>
    </row>
    <row r="2991" spans="2:5" ht="29">
      <c r="B2991" s="78" t="s">
        <v>695</v>
      </c>
      <c r="C2991" s="60" t="s">
        <v>5038</v>
      </c>
      <c r="D2991" s="61">
        <v>89.95</v>
      </c>
      <c r="E2991" s="61">
        <v>89.95</v>
      </c>
    </row>
    <row r="2992" spans="2:5" ht="29">
      <c r="B2992" s="78" t="s">
        <v>696</v>
      </c>
      <c r="C2992" s="60" t="s">
        <v>5039</v>
      </c>
      <c r="D2992" s="61">
        <v>34.950000000000003</v>
      </c>
      <c r="E2992" s="61">
        <v>34.950000000000003</v>
      </c>
    </row>
    <row r="2993" spans="2:5">
      <c r="B2993" s="78" t="s">
        <v>5040</v>
      </c>
      <c r="C2993" s="60" t="s">
        <v>5041</v>
      </c>
      <c r="D2993" s="61">
        <v>70</v>
      </c>
      <c r="E2993" s="61">
        <v>70</v>
      </c>
    </row>
    <row r="2994" spans="2:5">
      <c r="B2994" s="78" t="s">
        <v>697</v>
      </c>
      <c r="C2994" s="60" t="s">
        <v>5042</v>
      </c>
      <c r="D2994" s="61">
        <v>59.95</v>
      </c>
      <c r="E2994" s="61">
        <v>59.95</v>
      </c>
    </row>
    <row r="2995" spans="2:5">
      <c r="B2995" s="78" t="s">
        <v>698</v>
      </c>
      <c r="C2995" s="60" t="s">
        <v>5043</v>
      </c>
      <c r="D2995" s="61">
        <v>89.95</v>
      </c>
      <c r="E2995" s="61">
        <v>89.95</v>
      </c>
    </row>
    <row r="2996" spans="2:5">
      <c r="B2996" s="78" t="s">
        <v>5044</v>
      </c>
      <c r="C2996" s="60" t="s">
        <v>5045</v>
      </c>
      <c r="D2996" s="61">
        <v>75</v>
      </c>
      <c r="E2996" s="61">
        <v>75</v>
      </c>
    </row>
    <row r="2997" spans="2:5">
      <c r="B2997" s="78" t="s">
        <v>5046</v>
      </c>
      <c r="C2997" s="60" t="s">
        <v>5047</v>
      </c>
      <c r="D2997" s="61">
        <v>105</v>
      </c>
      <c r="E2997" s="61">
        <v>105</v>
      </c>
    </row>
    <row r="2998" spans="2:5">
      <c r="B2998" s="78" t="s">
        <v>5048</v>
      </c>
      <c r="C2998" s="60" t="s">
        <v>5049</v>
      </c>
      <c r="D2998" s="61">
        <v>0</v>
      </c>
      <c r="E2998" s="61">
        <v>0</v>
      </c>
    </row>
    <row r="2999" spans="2:5">
      <c r="B2999" s="78" t="s">
        <v>5050</v>
      </c>
      <c r="C2999" s="60" t="s">
        <v>5051</v>
      </c>
      <c r="D2999" s="61">
        <v>0</v>
      </c>
      <c r="E2999" s="61">
        <v>0</v>
      </c>
    </row>
    <row r="3000" spans="2:5">
      <c r="B3000" s="78" t="s">
        <v>5052</v>
      </c>
      <c r="C3000" s="60" t="s">
        <v>5053</v>
      </c>
      <c r="D3000" s="61">
        <v>2.2999999999999998</v>
      </c>
      <c r="E3000" s="61">
        <v>2.2999999999999998</v>
      </c>
    </row>
    <row r="3001" spans="2:5">
      <c r="B3001" s="78" t="s">
        <v>5054</v>
      </c>
      <c r="C3001" s="60" t="s">
        <v>5055</v>
      </c>
      <c r="D3001" s="61">
        <v>2.0499999999999998</v>
      </c>
      <c r="E3001" s="61">
        <v>2.0499999999999998</v>
      </c>
    </row>
    <row r="3002" spans="2:5">
      <c r="B3002" s="78" t="s">
        <v>5056</v>
      </c>
      <c r="C3002" s="60" t="s">
        <v>5057</v>
      </c>
      <c r="D3002" s="61">
        <v>2.2999999999999998</v>
      </c>
      <c r="E3002" s="61">
        <v>2.2999999999999998</v>
      </c>
    </row>
    <row r="3003" spans="2:5">
      <c r="B3003" s="78" t="s">
        <v>5058</v>
      </c>
      <c r="C3003" s="60" t="s">
        <v>5059</v>
      </c>
      <c r="D3003" s="61">
        <v>2.0499999999999998</v>
      </c>
      <c r="E3003" s="61">
        <v>2.0499999999999998</v>
      </c>
    </row>
    <row r="3004" spans="2:5">
      <c r="B3004" s="78" t="s">
        <v>5060</v>
      </c>
      <c r="C3004" s="60" t="s">
        <v>5061</v>
      </c>
      <c r="D3004" s="61">
        <v>865</v>
      </c>
      <c r="E3004" s="61">
        <v>865</v>
      </c>
    </row>
    <row r="3005" spans="2:5">
      <c r="B3005" s="78" t="s">
        <v>5062</v>
      </c>
      <c r="C3005" s="60" t="s">
        <v>5063</v>
      </c>
      <c r="D3005" s="61">
        <v>2.0499999999999998</v>
      </c>
      <c r="E3005" s="61">
        <v>2.0499999999999998</v>
      </c>
    </row>
    <row r="3006" spans="2:5">
      <c r="B3006" s="78" t="s">
        <v>5064</v>
      </c>
      <c r="C3006" s="60" t="s">
        <v>5065</v>
      </c>
      <c r="D3006" s="61">
        <v>0</v>
      </c>
      <c r="E3006" s="61">
        <v>0</v>
      </c>
    </row>
    <row r="3007" spans="2:5">
      <c r="B3007" s="78" t="s">
        <v>5066</v>
      </c>
      <c r="C3007" s="60" t="s">
        <v>5067</v>
      </c>
      <c r="D3007" s="61">
        <v>0</v>
      </c>
      <c r="E3007" s="61">
        <v>0</v>
      </c>
    </row>
    <row r="3008" spans="2:5">
      <c r="B3008" s="78" t="s">
        <v>5068</v>
      </c>
      <c r="C3008" s="60" t="s">
        <v>5069</v>
      </c>
      <c r="D3008" s="61">
        <v>2</v>
      </c>
      <c r="E3008" s="61">
        <v>2</v>
      </c>
    </row>
    <row r="3009" spans="2:5">
      <c r="B3009" s="78" t="s">
        <v>5070</v>
      </c>
      <c r="C3009" s="60" t="s">
        <v>5071</v>
      </c>
      <c r="D3009" s="61">
        <v>0</v>
      </c>
      <c r="E3009" s="61">
        <v>0</v>
      </c>
    </row>
    <row r="3010" spans="2:5">
      <c r="B3010" s="78" t="s">
        <v>5072</v>
      </c>
      <c r="C3010" s="60" t="s">
        <v>5073</v>
      </c>
      <c r="D3010" s="61">
        <v>180</v>
      </c>
      <c r="E3010" s="61">
        <v>180</v>
      </c>
    </row>
    <row r="3011" spans="2:5">
      <c r="B3011" s="78" t="s">
        <v>5074</v>
      </c>
      <c r="C3011" s="60" t="s">
        <v>5075</v>
      </c>
      <c r="D3011" s="61">
        <v>195</v>
      </c>
      <c r="E3011" s="61">
        <v>195</v>
      </c>
    </row>
    <row r="3012" spans="2:5">
      <c r="B3012" s="78" t="s">
        <v>5076</v>
      </c>
      <c r="C3012" s="60" t="s">
        <v>5077</v>
      </c>
      <c r="D3012" s="61">
        <v>275</v>
      </c>
      <c r="E3012" s="61">
        <v>275</v>
      </c>
    </row>
    <row r="3013" spans="2:5">
      <c r="B3013" s="78" t="s">
        <v>5078</v>
      </c>
      <c r="C3013" s="60" t="s">
        <v>5079</v>
      </c>
      <c r="D3013" s="61">
        <v>525</v>
      </c>
      <c r="E3013" s="61">
        <v>525</v>
      </c>
    </row>
    <row r="3014" spans="2:5">
      <c r="B3014" s="78" t="s">
        <v>5080</v>
      </c>
      <c r="C3014" s="60" t="s">
        <v>5081</v>
      </c>
      <c r="D3014" s="61">
        <v>425</v>
      </c>
      <c r="E3014" s="61">
        <v>425</v>
      </c>
    </row>
    <row r="3015" spans="2:5">
      <c r="B3015" s="78" t="s">
        <v>5082</v>
      </c>
      <c r="C3015" s="60" t="s">
        <v>5083</v>
      </c>
      <c r="D3015" s="61">
        <v>0</v>
      </c>
      <c r="E3015" s="61">
        <v>0</v>
      </c>
    </row>
    <row r="3016" spans="2:5">
      <c r="B3016" s="78" t="s">
        <v>5084</v>
      </c>
      <c r="C3016" s="60" t="s">
        <v>5085</v>
      </c>
      <c r="D3016" s="61">
        <v>0</v>
      </c>
      <c r="E3016" s="61">
        <v>0</v>
      </c>
    </row>
    <row r="3017" spans="2:5">
      <c r="B3017" s="78" t="s">
        <v>5086</v>
      </c>
      <c r="C3017" s="60" t="s">
        <v>5087</v>
      </c>
      <c r="D3017" s="61">
        <v>0</v>
      </c>
      <c r="E3017" s="61">
        <v>0</v>
      </c>
    </row>
    <row r="3018" spans="2:5">
      <c r="B3018" s="78" t="s">
        <v>5088</v>
      </c>
      <c r="C3018" s="60" t="s">
        <v>5089</v>
      </c>
      <c r="D3018" s="61">
        <v>0</v>
      </c>
      <c r="E3018" s="61">
        <v>0</v>
      </c>
    </row>
    <row r="3019" spans="2:5">
      <c r="B3019" s="78" t="s">
        <v>5090</v>
      </c>
      <c r="C3019" s="60" t="s">
        <v>5091</v>
      </c>
      <c r="D3019" s="61">
        <v>0</v>
      </c>
      <c r="E3019" s="61">
        <v>0</v>
      </c>
    </row>
    <row r="3020" spans="2:5">
      <c r="B3020" s="78" t="s">
        <v>428</v>
      </c>
      <c r="C3020" s="60" t="s">
        <v>5092</v>
      </c>
      <c r="D3020" s="61">
        <v>0</v>
      </c>
      <c r="E3020" s="61">
        <v>0</v>
      </c>
    </row>
    <row r="3021" spans="2:5">
      <c r="B3021" s="78" t="s">
        <v>5093</v>
      </c>
      <c r="C3021" s="60" t="s">
        <v>5094</v>
      </c>
      <c r="D3021" s="61">
        <v>0</v>
      </c>
      <c r="E3021" s="61">
        <v>0</v>
      </c>
    </row>
    <row r="3022" spans="2:5">
      <c r="B3022" s="78" t="s">
        <v>428</v>
      </c>
      <c r="C3022" s="60" t="s">
        <v>5095</v>
      </c>
      <c r="D3022" s="61">
        <v>0</v>
      </c>
      <c r="E3022" s="61">
        <v>0</v>
      </c>
    </row>
    <row r="3023" spans="2:5">
      <c r="B3023" s="78" t="s">
        <v>5096</v>
      </c>
      <c r="C3023" s="60" t="s">
        <v>5097</v>
      </c>
      <c r="D3023" s="61">
        <v>0</v>
      </c>
      <c r="E3023" s="61">
        <v>0</v>
      </c>
    </row>
    <row r="3024" spans="2:5">
      <c r="B3024" s="78" t="s">
        <v>5098</v>
      </c>
      <c r="C3024" s="60" t="s">
        <v>5099</v>
      </c>
      <c r="D3024" s="61">
        <v>0</v>
      </c>
      <c r="E3024" s="61">
        <v>0</v>
      </c>
    </row>
    <row r="3025" spans="2:5">
      <c r="B3025" s="78" t="s">
        <v>428</v>
      </c>
      <c r="C3025" s="60" t="s">
        <v>5100</v>
      </c>
      <c r="D3025" s="61">
        <v>0</v>
      </c>
      <c r="E3025" s="61">
        <v>0</v>
      </c>
    </row>
    <row r="3026" spans="2:5">
      <c r="B3026" s="78" t="s">
        <v>5101</v>
      </c>
      <c r="C3026" s="60" t="s">
        <v>5102</v>
      </c>
      <c r="D3026" s="61">
        <v>0</v>
      </c>
      <c r="E3026" s="61">
        <v>0</v>
      </c>
    </row>
    <row r="3027" spans="2:5">
      <c r="B3027" s="78" t="s">
        <v>5103</v>
      </c>
      <c r="C3027" s="60" t="s">
        <v>5104</v>
      </c>
      <c r="D3027" s="61">
        <v>0</v>
      </c>
      <c r="E3027" s="61">
        <v>0</v>
      </c>
    </row>
    <row r="3028" spans="2:5">
      <c r="B3028" s="78" t="s">
        <v>5105</v>
      </c>
      <c r="C3028" s="60" t="s">
        <v>5106</v>
      </c>
      <c r="D3028" s="61">
        <v>0</v>
      </c>
      <c r="E3028" s="61">
        <v>0</v>
      </c>
    </row>
    <row r="3029" spans="2:5">
      <c r="B3029" s="78" t="s">
        <v>5107</v>
      </c>
      <c r="C3029" s="60" t="s">
        <v>5108</v>
      </c>
      <c r="D3029" s="61">
        <v>0</v>
      </c>
      <c r="E3029" s="61">
        <v>0</v>
      </c>
    </row>
    <row r="3030" spans="2:5">
      <c r="B3030" s="78" t="s">
        <v>5109</v>
      </c>
      <c r="C3030" s="60" t="s">
        <v>5110</v>
      </c>
      <c r="D3030" s="61">
        <v>0</v>
      </c>
      <c r="E3030" s="61">
        <v>0</v>
      </c>
    </row>
    <row r="3031" spans="2:5">
      <c r="B3031" s="78" t="s">
        <v>5111</v>
      </c>
      <c r="C3031" s="60" t="s">
        <v>5112</v>
      </c>
      <c r="D3031" s="61">
        <v>0</v>
      </c>
      <c r="E3031" s="61">
        <v>0</v>
      </c>
    </row>
    <row r="3032" spans="2:5">
      <c r="B3032" s="78" t="s">
        <v>5113</v>
      </c>
      <c r="C3032" s="60" t="s">
        <v>5114</v>
      </c>
      <c r="D3032" s="61">
        <v>0</v>
      </c>
      <c r="E3032" s="61">
        <v>0</v>
      </c>
    </row>
    <row r="3033" spans="2:5">
      <c r="B3033" s="78" t="s">
        <v>5115</v>
      </c>
      <c r="C3033" s="60" t="s">
        <v>5116</v>
      </c>
      <c r="D3033" s="61">
        <v>0</v>
      </c>
      <c r="E3033" s="61">
        <v>0</v>
      </c>
    </row>
    <row r="3034" spans="2:5">
      <c r="B3034" s="78" t="s">
        <v>5117</v>
      </c>
      <c r="C3034" s="60" t="s">
        <v>5118</v>
      </c>
      <c r="D3034" s="61">
        <v>0</v>
      </c>
      <c r="E3034" s="61">
        <v>0</v>
      </c>
    </row>
    <row r="3035" spans="2:5">
      <c r="B3035" s="78" t="s">
        <v>5119</v>
      </c>
      <c r="C3035" s="60" t="s">
        <v>5120</v>
      </c>
      <c r="D3035" s="61">
        <v>0</v>
      </c>
      <c r="E3035" s="61">
        <v>0</v>
      </c>
    </row>
    <row r="3036" spans="2:5">
      <c r="B3036" s="78" t="s">
        <v>5121</v>
      </c>
      <c r="C3036" s="60" t="s">
        <v>5122</v>
      </c>
      <c r="D3036" s="61">
        <v>0</v>
      </c>
      <c r="E3036" s="61">
        <v>0</v>
      </c>
    </row>
    <row r="3037" spans="2:5">
      <c r="B3037" s="78" t="s">
        <v>5123</v>
      </c>
      <c r="C3037" s="60" t="s">
        <v>5124</v>
      </c>
      <c r="D3037" s="61">
        <v>0</v>
      </c>
      <c r="E3037" s="61">
        <v>0</v>
      </c>
    </row>
    <row r="3038" spans="2:5">
      <c r="B3038" s="78" t="s">
        <v>5125</v>
      </c>
      <c r="C3038" s="60" t="s">
        <v>5126</v>
      </c>
      <c r="D3038" s="61">
        <v>0</v>
      </c>
      <c r="E3038" s="61">
        <v>0</v>
      </c>
    </row>
    <row r="3039" spans="2:5">
      <c r="B3039" s="78" t="s">
        <v>5127</v>
      </c>
      <c r="C3039" s="60" t="s">
        <v>5128</v>
      </c>
      <c r="D3039" s="61">
        <v>0</v>
      </c>
      <c r="E3039" s="61">
        <v>0</v>
      </c>
    </row>
    <row r="3040" spans="2:5">
      <c r="B3040" s="78" t="s">
        <v>5129</v>
      </c>
      <c r="C3040" s="60" t="s">
        <v>5130</v>
      </c>
      <c r="D3040" s="61">
        <v>0</v>
      </c>
      <c r="E3040" s="61">
        <v>0</v>
      </c>
    </row>
    <row r="3041" spans="2:5">
      <c r="B3041" s="78" t="s">
        <v>5131</v>
      </c>
      <c r="C3041" s="60" t="s">
        <v>5132</v>
      </c>
      <c r="D3041" s="61">
        <v>0</v>
      </c>
      <c r="E3041" s="61">
        <v>0</v>
      </c>
    </row>
    <row r="3042" spans="2:5">
      <c r="B3042" s="78" t="s">
        <v>5133</v>
      </c>
      <c r="C3042" s="60" t="s">
        <v>5134</v>
      </c>
      <c r="D3042" s="61">
        <v>0</v>
      </c>
      <c r="E3042" s="61">
        <v>0</v>
      </c>
    </row>
    <row r="3043" spans="2:5">
      <c r="B3043" s="78" t="s">
        <v>5135</v>
      </c>
      <c r="C3043" s="60" t="s">
        <v>5136</v>
      </c>
      <c r="D3043" s="61">
        <v>0</v>
      </c>
      <c r="E3043" s="61">
        <v>0</v>
      </c>
    </row>
    <row r="3044" spans="2:5">
      <c r="B3044" s="78" t="s">
        <v>5137</v>
      </c>
      <c r="C3044" s="60" t="s">
        <v>5138</v>
      </c>
      <c r="D3044" s="61">
        <v>0</v>
      </c>
      <c r="E3044" s="61">
        <v>0</v>
      </c>
    </row>
    <row r="3045" spans="2:5">
      <c r="B3045" s="78" t="s">
        <v>5139</v>
      </c>
      <c r="C3045" s="60" t="s">
        <v>5140</v>
      </c>
      <c r="D3045" s="61">
        <v>0</v>
      </c>
      <c r="E3045" s="61">
        <v>0</v>
      </c>
    </row>
    <row r="3046" spans="2:5">
      <c r="B3046" s="78" t="s">
        <v>5141</v>
      </c>
      <c r="C3046" s="60" t="s">
        <v>5142</v>
      </c>
      <c r="D3046" s="61">
        <v>0</v>
      </c>
      <c r="E3046" s="61">
        <v>0</v>
      </c>
    </row>
    <row r="3047" spans="2:5">
      <c r="B3047" s="78" t="s">
        <v>5143</v>
      </c>
      <c r="C3047" s="60" t="s">
        <v>5144</v>
      </c>
      <c r="D3047" s="61">
        <v>0</v>
      </c>
      <c r="E3047" s="61">
        <v>0</v>
      </c>
    </row>
    <row r="3048" spans="2:5">
      <c r="B3048" s="78" t="s">
        <v>5145</v>
      </c>
      <c r="C3048" s="60" t="s">
        <v>5146</v>
      </c>
      <c r="D3048" s="61">
        <v>0</v>
      </c>
      <c r="E3048" s="61">
        <v>0</v>
      </c>
    </row>
    <row r="3049" spans="2:5">
      <c r="B3049" s="78" t="s">
        <v>5147</v>
      </c>
      <c r="C3049" s="60" t="s">
        <v>5148</v>
      </c>
      <c r="D3049" s="61">
        <v>0</v>
      </c>
      <c r="E3049" s="61">
        <v>0</v>
      </c>
    </row>
    <row r="3050" spans="2:5">
      <c r="B3050" s="78" t="s">
        <v>5149</v>
      </c>
      <c r="C3050" s="60" t="s">
        <v>5150</v>
      </c>
      <c r="D3050" s="61">
        <v>0</v>
      </c>
      <c r="E3050" s="61">
        <v>0</v>
      </c>
    </row>
    <row r="3051" spans="2:5">
      <c r="B3051" s="78" t="s">
        <v>5151</v>
      </c>
      <c r="C3051" s="60" t="s">
        <v>5152</v>
      </c>
      <c r="D3051" s="61">
        <v>0</v>
      </c>
      <c r="E3051" s="61">
        <v>0</v>
      </c>
    </row>
    <row r="3052" spans="2:5">
      <c r="B3052" s="78" t="s">
        <v>5153</v>
      </c>
      <c r="C3052" s="60" t="s">
        <v>5154</v>
      </c>
      <c r="D3052" s="61">
        <v>0</v>
      </c>
      <c r="E3052" s="61">
        <v>0</v>
      </c>
    </row>
    <row r="3053" spans="2:5">
      <c r="B3053" s="78" t="s">
        <v>5155</v>
      </c>
      <c r="C3053" s="60" t="s">
        <v>5156</v>
      </c>
      <c r="D3053" s="61">
        <v>0</v>
      </c>
      <c r="E3053" s="61">
        <v>0</v>
      </c>
    </row>
    <row r="3054" spans="2:5">
      <c r="B3054" s="78" t="s">
        <v>428</v>
      </c>
      <c r="C3054" s="60" t="s">
        <v>5157</v>
      </c>
      <c r="D3054" s="61">
        <v>15</v>
      </c>
      <c r="E3054" s="61">
        <v>15</v>
      </c>
    </row>
  </sheetData>
  <mergeCells count="2">
    <mergeCell ref="B2:E2"/>
    <mergeCell ref="G2:G3"/>
  </mergeCells>
  <conditionalFormatting sqref="G2:G3">
    <cfRule type="containsText" dxfId="4" priority="1" operator="containsText" text="ERROR">
      <formula>NOT(ISERROR(SEARCH("ERROR",G2)))</formula>
    </cfRule>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D40D-4A83-466F-8686-820F7CA061BD}">
  <sheetPr>
    <pageSetUpPr fitToPage="1"/>
  </sheetPr>
  <dimension ref="B2:Z20"/>
  <sheetViews>
    <sheetView zoomScaleNormal="100" workbookViewId="0">
      <selection activeCell="B4" sqref="B4:J4"/>
    </sheetView>
  </sheetViews>
  <sheetFormatPr defaultRowHeight="14.5"/>
  <cols>
    <col min="1" max="1" width="1.1796875" customWidth="1"/>
    <col min="2" max="2" width="20.54296875" style="114" customWidth="1"/>
    <col min="3" max="10" width="20.54296875" customWidth="1"/>
    <col min="11" max="11" width="8.7265625" customWidth="1"/>
    <col min="12" max="12" width="9.1796875" customWidth="1"/>
    <col min="26" max="26" width="23.81640625" customWidth="1"/>
  </cols>
  <sheetData>
    <row r="2" spans="2:26">
      <c r="B2" s="603" t="s">
        <v>733</v>
      </c>
      <c r="C2" s="603"/>
      <c r="D2" s="603"/>
      <c r="E2" s="603"/>
      <c r="F2" s="603"/>
      <c r="G2" s="603"/>
      <c r="H2" s="603"/>
      <c r="I2" s="603"/>
      <c r="J2" s="603"/>
      <c r="K2" s="236"/>
      <c r="U2" s="236"/>
      <c r="V2" s="236"/>
      <c r="W2" s="236"/>
      <c r="X2" s="236"/>
      <c r="Y2" s="236"/>
      <c r="Z2" s="236"/>
    </row>
    <row r="3" spans="2:26" ht="30" customHeight="1">
      <c r="B3" s="604" t="s">
        <v>732</v>
      </c>
      <c r="C3" s="604"/>
      <c r="D3" s="604"/>
      <c r="E3" s="604"/>
      <c r="F3" s="604"/>
      <c r="G3" s="604"/>
      <c r="H3" s="604"/>
      <c r="I3" s="604"/>
      <c r="J3" s="604"/>
      <c r="K3" s="236"/>
      <c r="U3" s="236"/>
      <c r="V3" s="236"/>
      <c r="W3" s="236"/>
      <c r="X3" s="236"/>
      <c r="Y3" s="236"/>
      <c r="Z3" s="236"/>
    </row>
    <row r="4" spans="2:26" ht="260.14999999999998" customHeight="1">
      <c r="B4" s="602" t="s">
        <v>801</v>
      </c>
      <c r="C4" s="602"/>
      <c r="D4" s="602"/>
      <c r="E4" s="602"/>
      <c r="F4" s="602"/>
      <c r="G4" s="602"/>
      <c r="H4" s="602"/>
      <c r="I4" s="602"/>
      <c r="J4" s="602"/>
      <c r="K4" s="234"/>
      <c r="M4" s="237"/>
      <c r="N4" s="237"/>
      <c r="O4" s="237"/>
      <c r="P4" s="237"/>
      <c r="Q4" s="237"/>
      <c r="R4" s="237"/>
      <c r="S4" s="237"/>
      <c r="T4" s="237"/>
      <c r="U4" s="234"/>
      <c r="V4" s="234"/>
      <c r="W4" s="234"/>
      <c r="X4" s="234"/>
      <c r="Y4" s="234"/>
      <c r="Z4" s="234"/>
    </row>
    <row r="5" spans="2:26" ht="160" customHeight="1">
      <c r="B5" s="602" t="s">
        <v>802</v>
      </c>
      <c r="C5" s="602"/>
      <c r="D5" s="602"/>
      <c r="E5" s="602"/>
      <c r="F5" s="602"/>
      <c r="G5" s="602"/>
      <c r="H5" s="602"/>
      <c r="I5" s="602"/>
      <c r="J5" s="602"/>
      <c r="K5" s="234"/>
      <c r="L5" s="237"/>
      <c r="M5" s="237"/>
      <c r="N5" s="237"/>
      <c r="O5" s="237"/>
      <c r="P5" s="237"/>
      <c r="Q5" s="237"/>
      <c r="R5" s="237"/>
      <c r="S5" s="237"/>
      <c r="T5" s="237"/>
      <c r="U5" s="234"/>
      <c r="V5" s="234"/>
      <c r="W5" s="234"/>
      <c r="X5" s="234"/>
      <c r="Y5" s="234"/>
      <c r="Z5" s="234"/>
    </row>
    <row r="6" spans="2:26" ht="140.15" customHeight="1">
      <c r="B6" s="602" t="s">
        <v>803</v>
      </c>
      <c r="C6" s="602"/>
      <c r="D6" s="602"/>
      <c r="E6" s="602"/>
      <c r="F6" s="602"/>
      <c r="G6" s="602"/>
      <c r="H6" s="602"/>
      <c r="I6" s="602"/>
      <c r="J6" s="602"/>
      <c r="K6" s="234"/>
      <c r="L6" s="237"/>
      <c r="M6" s="237"/>
      <c r="N6" s="237"/>
      <c r="O6" s="237"/>
      <c r="P6" s="237"/>
      <c r="Q6" s="237"/>
      <c r="R6" s="237"/>
      <c r="S6" s="237"/>
      <c r="T6" s="237"/>
      <c r="U6" s="234"/>
      <c r="V6" s="234"/>
      <c r="W6" s="234"/>
      <c r="X6" s="234"/>
      <c r="Y6" s="234"/>
      <c r="Z6" s="234"/>
    </row>
    <row r="7" spans="2:26" ht="220" customHeight="1">
      <c r="B7" s="602" t="s">
        <v>804</v>
      </c>
      <c r="C7" s="602"/>
      <c r="D7" s="602"/>
      <c r="E7" s="602"/>
      <c r="F7" s="602"/>
      <c r="G7" s="602"/>
      <c r="H7" s="602"/>
      <c r="I7" s="602"/>
      <c r="J7" s="602"/>
      <c r="K7" s="234"/>
      <c r="L7" s="237"/>
      <c r="M7" s="237"/>
      <c r="N7" s="237"/>
      <c r="O7" s="237"/>
      <c r="P7" s="237"/>
      <c r="Q7" s="237"/>
      <c r="R7" s="237"/>
      <c r="S7" s="237"/>
      <c r="T7" s="237"/>
      <c r="U7" s="234"/>
      <c r="V7" s="234"/>
      <c r="W7" s="234"/>
      <c r="X7" s="234"/>
      <c r="Y7" s="234"/>
      <c r="Z7" s="234"/>
    </row>
    <row r="8" spans="2:26" ht="350.15" customHeight="1">
      <c r="B8" s="602" t="s">
        <v>805</v>
      </c>
      <c r="C8" s="602"/>
      <c r="D8" s="602"/>
      <c r="E8" s="602"/>
      <c r="F8" s="602"/>
      <c r="G8" s="602"/>
      <c r="H8" s="602"/>
      <c r="I8" s="602"/>
      <c r="J8" s="602"/>
      <c r="K8" s="234"/>
      <c r="L8" s="237"/>
      <c r="M8" s="237"/>
      <c r="N8" s="237"/>
      <c r="O8" s="237"/>
      <c r="P8" s="237"/>
      <c r="Q8" s="237"/>
      <c r="R8" s="237"/>
      <c r="S8" s="237"/>
      <c r="T8" s="237"/>
      <c r="U8" s="234"/>
      <c r="V8" s="234"/>
      <c r="W8" s="234"/>
      <c r="X8" s="234"/>
      <c r="Y8" s="234"/>
      <c r="Z8" s="234"/>
    </row>
    <row r="9" spans="2:26" s="115" customFormat="1" ht="220" customHeight="1">
      <c r="B9" s="602" t="s">
        <v>806</v>
      </c>
      <c r="C9" s="602"/>
      <c r="D9" s="602"/>
      <c r="E9" s="602"/>
      <c r="F9" s="602"/>
      <c r="G9" s="602"/>
      <c r="H9" s="602"/>
      <c r="I9" s="602"/>
      <c r="J9" s="602"/>
      <c r="K9" s="235"/>
      <c r="L9" s="237"/>
      <c r="M9" s="237"/>
      <c r="N9" s="237"/>
      <c r="O9" s="237"/>
      <c r="P9" s="237"/>
      <c r="Q9" s="237"/>
      <c r="R9" s="237"/>
      <c r="S9" s="237"/>
      <c r="T9" s="237"/>
      <c r="U9" s="235"/>
      <c r="V9" s="235"/>
      <c r="W9" s="235"/>
      <c r="X9" s="235"/>
      <c r="Y9" s="235"/>
      <c r="Z9" s="235"/>
    </row>
    <row r="10" spans="2:26" ht="80.150000000000006" customHeight="1">
      <c r="B10" s="602" t="s">
        <v>807</v>
      </c>
      <c r="C10" s="602"/>
      <c r="D10" s="602"/>
      <c r="E10" s="602"/>
      <c r="F10" s="602"/>
      <c r="G10" s="602"/>
      <c r="H10" s="602"/>
      <c r="I10" s="602"/>
      <c r="J10" s="602"/>
      <c r="K10" s="234"/>
      <c r="L10" s="237"/>
      <c r="M10" s="237"/>
      <c r="N10" s="237"/>
      <c r="O10" s="237"/>
      <c r="P10" s="237"/>
      <c r="Q10" s="237"/>
      <c r="R10" s="237"/>
      <c r="S10" s="237"/>
      <c r="T10" s="237"/>
      <c r="U10" s="234"/>
      <c r="V10" s="234"/>
      <c r="W10" s="234"/>
      <c r="X10" s="234"/>
      <c r="Y10" s="234"/>
      <c r="Z10" s="234"/>
    </row>
    <row r="11" spans="2:26" ht="280" customHeight="1">
      <c r="B11" s="602" t="s">
        <v>808</v>
      </c>
      <c r="C11" s="602"/>
      <c r="D11" s="602"/>
      <c r="E11" s="602"/>
      <c r="F11" s="602"/>
      <c r="G11" s="602"/>
      <c r="H11" s="602"/>
      <c r="I11" s="602"/>
      <c r="J11" s="602"/>
      <c r="K11" s="234"/>
      <c r="L11" s="237"/>
      <c r="M11" s="237"/>
      <c r="N11" s="237"/>
      <c r="O11" s="237"/>
      <c r="P11" s="237"/>
      <c r="Q11" s="237"/>
      <c r="R11" s="237"/>
      <c r="S11" s="237"/>
      <c r="T11" s="237"/>
      <c r="U11" s="234"/>
      <c r="V11" s="234"/>
      <c r="W11" s="234"/>
      <c r="X11" s="234"/>
      <c r="Y11" s="234"/>
      <c r="Z11" s="234"/>
    </row>
    <row r="12" spans="2:26" ht="190" customHeight="1">
      <c r="B12" s="602" t="s">
        <v>809</v>
      </c>
      <c r="C12" s="602"/>
      <c r="D12" s="602"/>
      <c r="E12" s="602"/>
      <c r="F12" s="602"/>
      <c r="G12" s="602"/>
      <c r="H12" s="602"/>
      <c r="I12" s="602"/>
      <c r="J12" s="602"/>
      <c r="K12" s="234"/>
      <c r="L12" s="237"/>
      <c r="M12" s="237"/>
      <c r="N12" s="237"/>
      <c r="O12" s="237"/>
      <c r="P12" s="237"/>
      <c r="Q12" s="237"/>
      <c r="R12" s="237"/>
      <c r="S12" s="237"/>
      <c r="T12" s="237"/>
      <c r="U12" s="234"/>
      <c r="V12" s="234"/>
      <c r="W12" s="234"/>
      <c r="X12" s="234"/>
      <c r="Y12" s="234"/>
      <c r="Z12" s="234"/>
    </row>
    <row r="13" spans="2:26" ht="170.15" customHeight="1">
      <c r="B13" s="602" t="s">
        <v>810</v>
      </c>
      <c r="C13" s="602"/>
      <c r="D13" s="602"/>
      <c r="E13" s="602"/>
      <c r="F13" s="602"/>
      <c r="G13" s="602"/>
      <c r="H13" s="602"/>
      <c r="I13" s="602"/>
      <c r="J13" s="602"/>
      <c r="K13" s="234"/>
      <c r="L13" s="237"/>
      <c r="M13" s="237"/>
      <c r="N13" s="237"/>
      <c r="O13" s="237"/>
      <c r="P13" s="237"/>
      <c r="Q13" s="237"/>
      <c r="R13" s="237"/>
      <c r="S13" s="237"/>
      <c r="T13" s="237"/>
      <c r="U13" s="234"/>
      <c r="V13" s="234"/>
      <c r="W13" s="234"/>
      <c r="X13" s="234"/>
      <c r="Y13" s="234"/>
      <c r="Z13" s="234"/>
    </row>
    <row r="14" spans="2:26" ht="360" customHeight="1">
      <c r="B14" s="602" t="s">
        <v>811</v>
      </c>
      <c r="C14" s="602"/>
      <c r="D14" s="602"/>
      <c r="E14" s="602"/>
      <c r="F14" s="602"/>
      <c r="G14" s="602"/>
      <c r="H14" s="602"/>
      <c r="I14" s="602"/>
      <c r="J14" s="602"/>
      <c r="K14" s="234"/>
      <c r="L14" s="237"/>
      <c r="M14" s="237"/>
      <c r="N14" s="237"/>
      <c r="O14" s="237"/>
      <c r="P14" s="237"/>
      <c r="Q14" s="237"/>
      <c r="R14" s="237"/>
      <c r="S14" s="237"/>
      <c r="T14" s="237"/>
      <c r="U14" s="234"/>
      <c r="V14" s="234"/>
      <c r="W14" s="234"/>
      <c r="X14" s="234"/>
      <c r="Y14" s="234"/>
      <c r="Z14" s="234"/>
    </row>
    <row r="15" spans="2:26" ht="360" customHeight="1">
      <c r="B15" s="602"/>
      <c r="C15" s="602"/>
      <c r="D15" s="602"/>
      <c r="E15" s="602"/>
      <c r="F15" s="602"/>
      <c r="G15" s="602"/>
      <c r="H15" s="602"/>
      <c r="I15" s="602"/>
      <c r="J15" s="602"/>
      <c r="K15" s="234"/>
      <c r="L15" s="237"/>
      <c r="M15" s="237"/>
      <c r="N15" s="237"/>
      <c r="O15" s="237"/>
      <c r="P15" s="237"/>
      <c r="Q15" s="237"/>
      <c r="R15" s="237"/>
      <c r="S15" s="237"/>
      <c r="T15" s="237"/>
      <c r="U15" s="234"/>
      <c r="V15" s="234"/>
      <c r="W15" s="234"/>
      <c r="X15" s="234"/>
      <c r="Y15" s="234"/>
      <c r="Z15" s="234"/>
    </row>
    <row r="16" spans="2:26" ht="180" customHeight="1">
      <c r="B16" s="602" t="s">
        <v>812</v>
      </c>
      <c r="C16" s="602"/>
      <c r="D16" s="602"/>
      <c r="E16" s="602"/>
      <c r="F16" s="602"/>
      <c r="G16" s="602"/>
      <c r="H16" s="602"/>
      <c r="I16" s="602"/>
      <c r="J16" s="602"/>
      <c r="K16" s="234"/>
      <c r="L16" s="234"/>
      <c r="M16" s="234"/>
      <c r="N16" s="234"/>
      <c r="O16" s="234"/>
      <c r="P16" s="234"/>
      <c r="Q16" s="234"/>
      <c r="R16" s="234"/>
      <c r="S16" s="234"/>
      <c r="T16" s="237"/>
      <c r="U16" s="234"/>
      <c r="V16" s="234"/>
      <c r="W16" s="234"/>
      <c r="X16" s="234"/>
      <c r="Y16" s="234"/>
      <c r="Z16" s="234"/>
    </row>
    <row r="17" spans="2:26" ht="180" customHeight="1">
      <c r="B17" s="602"/>
      <c r="C17" s="602"/>
      <c r="D17" s="602"/>
      <c r="E17" s="602"/>
      <c r="F17" s="602"/>
      <c r="G17" s="602"/>
      <c r="H17" s="602"/>
      <c r="I17" s="602"/>
      <c r="J17" s="602"/>
      <c r="K17" s="234"/>
      <c r="L17" s="237"/>
      <c r="M17" s="237"/>
      <c r="N17" s="237"/>
      <c r="O17" s="237"/>
      <c r="P17" s="237"/>
      <c r="Q17" s="237"/>
      <c r="R17" s="237"/>
      <c r="S17" s="237"/>
      <c r="T17" s="237"/>
      <c r="U17" s="234"/>
      <c r="V17" s="234"/>
      <c r="W17" s="234"/>
      <c r="X17" s="234"/>
      <c r="Y17" s="234"/>
      <c r="Z17" s="234"/>
    </row>
    <row r="18" spans="2:26" ht="180" customHeight="1">
      <c r="B18" s="602"/>
      <c r="C18" s="602"/>
      <c r="D18" s="602"/>
      <c r="E18" s="602"/>
      <c r="F18" s="602"/>
      <c r="G18" s="602"/>
      <c r="H18" s="602"/>
      <c r="I18" s="602"/>
      <c r="J18" s="602"/>
      <c r="K18" s="234"/>
      <c r="L18" s="237"/>
      <c r="M18" s="237"/>
      <c r="N18" s="237"/>
      <c r="O18" s="237"/>
      <c r="P18" s="237"/>
      <c r="Q18" s="237"/>
      <c r="R18" s="237"/>
      <c r="S18" s="237"/>
      <c r="T18" s="237"/>
      <c r="U18" s="234"/>
      <c r="V18" s="234"/>
      <c r="W18" s="234"/>
      <c r="X18" s="234"/>
      <c r="Y18" s="234"/>
      <c r="Z18" s="234"/>
    </row>
    <row r="19" spans="2:26" ht="180" customHeight="1">
      <c r="B19" s="602"/>
      <c r="C19" s="602"/>
      <c r="D19" s="602"/>
      <c r="E19" s="602"/>
      <c r="F19" s="602"/>
      <c r="G19" s="602"/>
      <c r="H19" s="602"/>
      <c r="I19" s="602"/>
      <c r="J19" s="602"/>
      <c r="K19" s="234"/>
      <c r="L19" s="237"/>
      <c r="M19" s="237"/>
      <c r="N19" s="237"/>
      <c r="O19" s="237"/>
      <c r="P19" s="237"/>
      <c r="Q19" s="237"/>
      <c r="R19" s="237"/>
      <c r="S19" s="237"/>
      <c r="T19" s="237"/>
      <c r="U19" s="234"/>
      <c r="V19" s="234"/>
      <c r="W19" s="234"/>
      <c r="X19" s="234"/>
      <c r="Y19" s="234"/>
      <c r="Z19" s="234"/>
    </row>
    <row r="20" spans="2:26" ht="180" customHeight="1">
      <c r="B20" s="602"/>
      <c r="C20" s="602"/>
      <c r="D20" s="602"/>
      <c r="E20" s="602"/>
      <c r="F20" s="602"/>
      <c r="G20" s="602"/>
      <c r="H20" s="602"/>
      <c r="I20" s="602"/>
      <c r="J20" s="602"/>
    </row>
  </sheetData>
  <sheetProtection algorithmName="SHA-512" hashValue="R2DcIFncSzVg/wUFjNyjhQa8VGkZH4u8zed1uSVAD2j4QrP+LO8fv1mtqsPlV0juJr34EjslxiZ75vsoba1F4A==" saltValue="T2km97mshhjYSy4PawIbkg==" spinCount="100000" sheet="1" objects="1" scenarios="1" formatColumns="0" formatRows="0"/>
  <mergeCells count="14">
    <mergeCell ref="B2:J2"/>
    <mergeCell ref="B3:J3"/>
    <mergeCell ref="B4:J4"/>
    <mergeCell ref="B9:J9"/>
    <mergeCell ref="B5:J5"/>
    <mergeCell ref="B16:J20"/>
    <mergeCell ref="B10:J10"/>
    <mergeCell ref="B12:J12"/>
    <mergeCell ref="B13:J13"/>
    <mergeCell ref="B6:J6"/>
    <mergeCell ref="B7:J7"/>
    <mergeCell ref="B8:J8"/>
    <mergeCell ref="B14:J15"/>
    <mergeCell ref="B11:J11"/>
  </mergeCells>
  <pageMargins left="0.23622047244094491" right="0.23622047244094491" top="0.55118110236220474" bottom="0.55118110236220474" header="0.31496062992125984" footer="0.31496062992125984"/>
  <pageSetup paperSize="9" scale="53" fitToHeight="0" orientation="portrait" r:id="rId1"/>
  <headerFooter>
    <oddFooter>&amp;R Terms &amp; Conditions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Refund_x0020_Complete_x003f_ xmlns="be3f6756-8707-4edf-8708-5ed37b8766d9">false</Refund_x0020_Complete_x003f_>
    <Comment xmlns="be3f6756-8707-4edf-8708-5ed37b8766d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8EF6F2023198F4E986940ED9635D5E5" ma:contentTypeVersion="11" ma:contentTypeDescription="Create a new document." ma:contentTypeScope="" ma:versionID="28b342f5d23e990d1f04d7256e7291c6">
  <xsd:schema xmlns:xsd="http://www.w3.org/2001/XMLSchema" xmlns:xs="http://www.w3.org/2001/XMLSchema" xmlns:p="http://schemas.microsoft.com/office/2006/metadata/properties" xmlns:ns2="be3f6756-8707-4edf-8708-5ed37b8766d9" xmlns:ns3="http://schemas.microsoft.com/sharepoint/v4" xmlns:ns4="3e7e0c62-66a7-4b51-91dc-ea512ebde434" targetNamespace="http://schemas.microsoft.com/office/2006/metadata/properties" ma:root="true" ma:fieldsID="bdff0cd00ee19991a64f420ad61770eb" ns2:_="" ns3:_="" ns4:_="">
    <xsd:import namespace="be3f6756-8707-4edf-8708-5ed37b8766d9"/>
    <xsd:import namespace="http://schemas.microsoft.com/sharepoint/v4"/>
    <xsd:import namespace="3e7e0c62-66a7-4b51-91dc-ea512ebde43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IconOverlay" minOccurs="0"/>
                <xsd:element ref="ns4:SharedWithUsers" minOccurs="0"/>
                <xsd:element ref="ns4:SharedWithDetails" minOccurs="0"/>
                <xsd:element ref="ns2:Refund_x0020_Complete_x003f_" minOccurs="0"/>
                <xsd:element ref="ns2:MediaServiceAutoKeyPoints" minOccurs="0"/>
                <xsd:element ref="ns2:MediaServiceKeyPoints" minOccurs="0"/>
                <xsd:element ref="ns2:Com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3f6756-8707-4edf-8708-5ed37b8766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Refund_x0020_Complete_x003f_" ma:index="15" nillable="true" ma:displayName="Refund Complete?" ma:default="0" ma:internalName="Refund_x0020_Complete_x003f_">
      <xsd:simpleType>
        <xsd:restriction base="dms:Boolea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Comment" ma:index="18" nillable="true" ma:displayName="Comment" ma:format="Dropdown" ma:internalName="Commen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e7e0c62-66a7-4b51-91dc-ea512ebde43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37A05C-095A-4201-A9FA-35CF1FAA7FBB}">
  <ds:schemaRefs>
    <ds:schemaRef ds:uri="http://purl.org/dc/elements/1.1/"/>
    <ds:schemaRef ds:uri="3e7e0c62-66a7-4b51-91dc-ea512ebde434"/>
    <ds:schemaRef ds:uri="http://schemas.microsoft.com/office/2006/metadata/properties"/>
    <ds:schemaRef ds:uri="http://purl.org/dc/terms/"/>
    <ds:schemaRef ds:uri="http://schemas.microsoft.com/sharepoint/v4"/>
    <ds:schemaRef ds:uri="http://schemas.microsoft.com/office/2006/documentManagement/types"/>
    <ds:schemaRef ds:uri="be3f6756-8707-4edf-8708-5ed37b8766d9"/>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BA5879A-760A-45ED-893E-6F410C25B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3f6756-8707-4edf-8708-5ed37b8766d9"/>
    <ds:schemaRef ds:uri="http://schemas.microsoft.com/sharepoint/v4"/>
    <ds:schemaRef ds:uri="3e7e0c62-66a7-4b51-91dc-ea512ebde4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1FFFF8-07E2-46ED-AB2A-7768E3B759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Front Page</vt:lpstr>
      <vt:lpstr>Order</vt:lpstr>
      <vt:lpstr>Price List</vt:lpstr>
      <vt:lpstr>T&amp;C</vt:lpstr>
      <vt:lpstr>PriceList</vt:lpstr>
      <vt:lpstr>'Front Page'!Print_Area</vt:lpstr>
      <vt:lpstr>Order!Print_Area</vt:lpstr>
      <vt:lpstr>ProductCode</vt:lpstr>
      <vt:lpstr>ProductList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Joshua Glavey</dc:creator>
  <cp:lastModifiedBy>Joshua Glavey</cp:lastModifiedBy>
  <cp:lastPrinted>2021-11-02T15:55:28Z</cp:lastPrinted>
  <dcterms:created xsi:type="dcterms:W3CDTF">2021-10-18T09:18:53Z</dcterms:created>
  <dcterms:modified xsi:type="dcterms:W3CDTF">2022-01-28T11:29:45Z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0x01010088EF6F2023198F4E986940ED9635D5E5</vt:lpwstr>
  </property>
  <property fmtid="{D5CDD505-2E9C-101B-9397-08002B2CF9AE}" pid="3" name="Form Type">
    <vt:lpwstr>Full</vt:lpwstr>
  </property>
</Properties>
</file>