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trlProps/ctrlProp9.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C:\Users\cn-0803\Downloads\"/>
    </mc:Choice>
  </mc:AlternateContent>
  <xr:revisionPtr revIDLastSave="0" documentId="8_{AFC9D806-478E-4717-9650-47BDDF8E8F2E}" xr6:coauthVersionLast="47" xr6:coauthVersionMax="47" xr10:uidLastSave="{00000000-0000-0000-0000-000000000000}"/>
  <workbookProtection workbookAlgorithmName="SHA-512" workbookHashValue="XwtEThOGSVZJcXT9UQ9KYWxnBcjW8suT0/Tj3bu9QQA79ArpagUr37SHYeeETUfET8236rHruWk8pDdEmk17Jw==" workbookSaltValue="mPSHT2PF8bX6AmEW39tXbg==" workbookSpinCount="100000" lockStructure="1"/>
  <bookViews>
    <workbookView xWindow="-110" yWindow="-110" windowWidth="22780" windowHeight="14660" tabRatio="826" xr2:uid="{47775C05-0BE2-4FB2-A8CB-134DDDA6FA09}"/>
  </bookViews>
  <sheets>
    <sheet name="Landing" sheetId="42" r:id="rId1"/>
    <sheet name="Info" sheetId="18" r:id="rId2"/>
    <sheet name="IT" sheetId="46" r:id="rId3"/>
    <sheet name="AV" sheetId="49" r:id="rId4"/>
    <sheet name="Util" sheetId="16" r:id="rId5"/>
    <sheet name="Safe" sheetId="20" r:id="rId6"/>
    <sheet name="Floor" sheetId="21" r:id="rId7"/>
    <sheet name="Clean" sheetId="22" r:id="rId8"/>
    <sheet name="Food" sheetId="47" r:id="rId9"/>
    <sheet name="Drink" sheetId="44" r:id="rId10"/>
    <sheet name="Alco" sheetId="37" r:id="rId11"/>
    <sheet name="Equip" sheetId="45" r:id="rId12"/>
    <sheet name="Hygiene" sheetId="38" r:id="rId13"/>
    <sheet name="G&amp;R" sheetId="24" r:id="rId14"/>
    <sheet name="Details" sheetId="25" r:id="rId15"/>
    <sheet name="Summary" sheetId="30" r:id="rId16"/>
    <sheet name="T&amp;C" sheetId="27" r:id="rId17"/>
    <sheet name="Helper" sheetId="28" state="hidden" r:id="rId18"/>
    <sheet name="Prices" sheetId="48" state="hidden" r:id="rId19"/>
    <sheet name="Admin" sheetId="29" state="hidden" r:id="rId20"/>
  </sheets>
  <definedNames>
    <definedName name="_xlnm._FilterDatabase" localSheetId="19" hidden="1">Admin!#REF!</definedName>
    <definedName name="_xlnm._FilterDatabase" localSheetId="17" hidden="1">Helper!#REF!</definedName>
    <definedName name="_xlnm._FilterDatabase" localSheetId="15" hidden="1">Summary!$A$24:$C$39</definedName>
    <definedName name="_xlnm.Print_Area" localSheetId="10">Alco!$E$1:$AD$83</definedName>
    <definedName name="_xlnm.Print_Area" localSheetId="3">AV!$E$1:$AB$38</definedName>
    <definedName name="_xlnm.Print_Area" localSheetId="7">Clean!$E$1:$AB$33</definedName>
    <definedName name="_xlnm.Print_Area" localSheetId="14">Details!$E$1:$U$39</definedName>
    <definedName name="_xlnm.Print_Area" localSheetId="9">Drink!$E$1:$AD$127</definedName>
    <definedName name="_xlnm.Print_Area" localSheetId="11">Equip!$E$1:$AD$127</definedName>
    <definedName name="_xlnm.Print_Area" localSheetId="6">Floor!$E$1:$W$29</definedName>
    <definedName name="_xlnm.Print_Area" localSheetId="8">Food!$E$1:$AD$80</definedName>
    <definedName name="_xlnm.Print_Area" localSheetId="13">'G&amp;R'!$E$1:$W$43</definedName>
    <definedName name="_xlnm.Print_Area" localSheetId="12">Hygiene!$E$1:$AD$49</definedName>
    <definedName name="_xlnm.Print_Area" localSheetId="1">Info!$E$1:$V$27</definedName>
    <definedName name="_xlnm.Print_Area" localSheetId="2">IT!$E$1:$Y$38</definedName>
    <definedName name="_xlnm.Print_Area" localSheetId="5">Safe!$E$1:$Y$37</definedName>
    <definedName name="_xlnm.Print_Area" localSheetId="15">Summary!$E$1:$O$54</definedName>
    <definedName name="_xlnm.Print_Area" localSheetId="16">'T&amp;C'!$E$1:$L$348</definedName>
    <definedName name="_xlnm.Print_Area" localSheetId="4">Util!$E$1:$Y$52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27" l="1"/>
  <c r="A6" i="30"/>
  <c r="A6" i="25"/>
  <c r="A6" i="24"/>
  <c r="A6" i="38"/>
  <c r="A6" i="45"/>
  <c r="A6" i="37"/>
  <c r="A6" i="44"/>
  <c r="A6" i="47"/>
  <c r="A6" i="22"/>
  <c r="A6" i="21"/>
  <c r="A6" i="20"/>
  <c r="A6" i="16"/>
  <c r="A6" i="49"/>
  <c r="A6" i="46"/>
  <c r="A6" i="18"/>
  <c r="E62" i="44" l="1"/>
  <c r="Q62" i="44"/>
  <c r="R62" i="44"/>
  <c r="AB62" i="44"/>
  <c r="E64" i="44"/>
  <c r="E34" i="44"/>
  <c r="Q34" i="44"/>
  <c r="R34" i="44"/>
  <c r="AB34" i="44"/>
  <c r="E36" i="44"/>
  <c r="E30" i="44"/>
  <c r="Q30" i="44"/>
  <c r="R30" i="44"/>
  <c r="AB30" i="44"/>
  <c r="E32" i="44"/>
  <c r="E26" i="44"/>
  <c r="Q26" i="44"/>
  <c r="R26" i="44"/>
  <c r="AB26" i="44"/>
  <c r="E28" i="44"/>
  <c r="E22" i="44"/>
  <c r="Q22" i="44"/>
  <c r="R22" i="44"/>
  <c r="AB22" i="44"/>
  <c r="E24" i="44"/>
  <c r="E18" i="44"/>
  <c r="Q18" i="44"/>
  <c r="R18" i="44"/>
  <c r="AB18" i="44"/>
  <c r="E20" i="44"/>
  <c r="E14" i="44"/>
  <c r="Q14" i="44"/>
  <c r="R14" i="44"/>
  <c r="AB14" i="44"/>
  <c r="E16" i="44"/>
  <c r="A10" i="27"/>
  <c r="A10" i="30"/>
  <c r="A10" i="25"/>
  <c r="A10" i="24"/>
  <c r="A10" i="38"/>
  <c r="A10" i="45"/>
  <c r="A10" i="37"/>
  <c r="A10" i="44"/>
  <c r="A10" i="47"/>
  <c r="A10" i="22"/>
  <c r="A10" i="21"/>
  <c r="A10" i="20"/>
  <c r="A10" i="16"/>
  <c r="A10" i="46"/>
  <c r="A10" i="18"/>
  <c r="A8" i="46"/>
  <c r="A8" i="18"/>
  <c r="U17" i="49"/>
  <c r="U23" i="49"/>
  <c r="X26" i="49"/>
  <c r="X25" i="49"/>
  <c r="X24" i="49"/>
  <c r="X22" i="49"/>
  <c r="X21" i="49"/>
  <c r="X20" i="49"/>
  <c r="X19" i="49"/>
  <c r="X18" i="49"/>
  <c r="X16" i="49"/>
  <c r="X15" i="49"/>
  <c r="X14" i="49"/>
  <c r="X13" i="49"/>
  <c r="X12" i="49"/>
  <c r="X11" i="49"/>
  <c r="X10" i="49"/>
  <c r="X9" i="49"/>
  <c r="X8" i="49"/>
  <c r="X7" i="49"/>
  <c r="X6" i="49"/>
  <c r="S26" i="49"/>
  <c r="R26" i="49"/>
  <c r="Q26" i="49"/>
  <c r="S25" i="49"/>
  <c r="R25" i="49"/>
  <c r="Q25" i="49"/>
  <c r="S24" i="49"/>
  <c r="R24" i="49"/>
  <c r="Q24" i="49"/>
  <c r="S22" i="49"/>
  <c r="R22" i="49"/>
  <c r="Q22" i="49"/>
  <c r="S21" i="49"/>
  <c r="R21" i="49"/>
  <c r="Q21" i="49"/>
  <c r="S20" i="49"/>
  <c r="R20" i="49"/>
  <c r="Q20" i="49"/>
  <c r="S19" i="49"/>
  <c r="R19" i="49"/>
  <c r="Q19" i="49"/>
  <c r="S18" i="49"/>
  <c r="R18" i="49"/>
  <c r="Q18" i="49"/>
  <c r="S16" i="49"/>
  <c r="R16" i="49"/>
  <c r="Q16" i="49"/>
  <c r="S15" i="49"/>
  <c r="R15" i="49"/>
  <c r="Q15" i="49"/>
  <c r="S14" i="49"/>
  <c r="R14" i="49"/>
  <c r="Q14" i="49"/>
  <c r="S13" i="49"/>
  <c r="R13" i="49"/>
  <c r="Q13" i="49"/>
  <c r="S12" i="49"/>
  <c r="R12" i="49"/>
  <c r="Q12" i="49"/>
  <c r="S11" i="49"/>
  <c r="R11" i="49"/>
  <c r="Q11" i="49"/>
  <c r="S10" i="49"/>
  <c r="R10" i="49"/>
  <c r="Q10" i="49"/>
  <c r="S9" i="49"/>
  <c r="R9" i="49"/>
  <c r="Q9" i="49"/>
  <c r="S8" i="49"/>
  <c r="R8" i="49"/>
  <c r="Q8" i="49"/>
  <c r="S7" i="49"/>
  <c r="R7" i="49"/>
  <c r="Q7" i="49"/>
  <c r="S6" i="49"/>
  <c r="R6" i="49"/>
  <c r="Q6" i="49"/>
  <c r="AD62" i="44" l="1"/>
  <c r="AC62" i="44"/>
  <c r="AD14" i="44"/>
  <c r="AD30" i="44"/>
  <c r="AC30" i="44"/>
  <c r="AD26" i="44"/>
  <c r="AD34" i="44"/>
  <c r="AC34" i="44"/>
  <c r="AC26" i="44"/>
  <c r="AD18" i="44"/>
  <c r="AC22" i="44"/>
  <c r="AD22" i="44"/>
  <c r="AC18" i="44"/>
  <c r="AC14" i="44"/>
  <c r="A10" i="49" l="1"/>
  <c r="A36" i="49"/>
  <c r="A34" i="49"/>
  <c r="A32" i="49"/>
  <c r="A30" i="49"/>
  <c r="A28" i="49"/>
  <c r="A26" i="49"/>
  <c r="A24" i="49"/>
  <c r="A22" i="49"/>
  <c r="A20" i="49"/>
  <c r="A18" i="49"/>
  <c r="A16" i="49"/>
  <c r="A14" i="49"/>
  <c r="A12" i="49"/>
  <c r="U5" i="49"/>
  <c r="E1" i="49"/>
  <c r="O57" i="48"/>
  <c r="Z19" i="28" l="1" a="1"/>
  <c r="Z19" i="28" s="1"/>
  <c r="B225" i="28" a="1"/>
  <c r="B225" i="28" s="1"/>
  <c r="G225" i="28" a="1"/>
  <c r="G225" i="28" s="1"/>
  <c r="M87" i="48"/>
  <c r="D22" i="48" l="1"/>
  <c r="E22" i="48" s="1"/>
  <c r="F22" i="48" s="1"/>
  <c r="S6" i="16" s="1"/>
  <c r="D24" i="48"/>
  <c r="E24" i="48" s="1"/>
  <c r="F24" i="48" s="1"/>
  <c r="S8" i="16" s="1"/>
  <c r="D27" i="48"/>
  <c r="E27" i="48" s="1"/>
  <c r="F27" i="48" s="1"/>
  <c r="S11" i="16" s="1"/>
  <c r="D28" i="48"/>
  <c r="E28" i="48" s="1"/>
  <c r="F28" i="48" s="1"/>
  <c r="S12" i="16" s="1"/>
  <c r="D26" i="48"/>
  <c r="E26" i="48" s="1"/>
  <c r="F26" i="48" s="1"/>
  <c r="S10" i="16" s="1"/>
  <c r="D23" i="48"/>
  <c r="E23" i="48" s="1"/>
  <c r="F23" i="48" s="1"/>
  <c r="S7" i="16" s="1"/>
  <c r="D25" i="48"/>
  <c r="E25" i="48" s="1"/>
  <c r="F25" i="48" s="1"/>
  <c r="S9" i="16" s="1"/>
  <c r="Q11" i="16" l="1"/>
  <c r="R11" i="16"/>
  <c r="Q12" i="16"/>
  <c r="R12" i="16"/>
  <c r="R6" i="16"/>
  <c r="R7" i="16"/>
  <c r="Q6" i="16"/>
  <c r="R8" i="16"/>
  <c r="Q8" i="16"/>
  <c r="R9" i="16"/>
  <c r="Q9" i="16"/>
  <c r="R10" i="16"/>
  <c r="Q10" i="16"/>
  <c r="S57" i="45"/>
  <c r="M83" i="48"/>
  <c r="Q70" i="45" s="1"/>
  <c r="M84" i="48"/>
  <c r="N84" i="48" s="1"/>
  <c r="E70" i="45"/>
  <c r="AB70" i="45"/>
  <c r="E72" i="45"/>
  <c r="E74" i="45"/>
  <c r="AB74" i="45"/>
  <c r="E76" i="45"/>
  <c r="M7" i="48"/>
  <c r="Q22" i="47" s="1"/>
  <c r="M8" i="48"/>
  <c r="N8" i="48" s="1"/>
  <c r="E18" i="47"/>
  <c r="AB18" i="47"/>
  <c r="E20" i="47"/>
  <c r="E22" i="47"/>
  <c r="AB22" i="47"/>
  <c r="E24" i="47"/>
  <c r="M9" i="48"/>
  <c r="Q30" i="47" s="1"/>
  <c r="AC70" i="45" l="1"/>
  <c r="R26" i="47"/>
  <c r="O8" i="48"/>
  <c r="R74" i="45"/>
  <c r="AD74" i="45" s="1"/>
  <c r="O84" i="48"/>
  <c r="AC22" i="47"/>
  <c r="N83" i="48"/>
  <c r="Q26" i="47"/>
  <c r="Q74" i="45"/>
  <c r="AC74" i="45" s="1"/>
  <c r="N7" i="48"/>
  <c r="M102" i="48"/>
  <c r="Q28" i="38" s="1"/>
  <c r="M101" i="48"/>
  <c r="M100" i="48"/>
  <c r="D95" i="48"/>
  <c r="M98" i="48"/>
  <c r="D94" i="48"/>
  <c r="M97" i="48"/>
  <c r="D93" i="48"/>
  <c r="M96" i="48"/>
  <c r="Q12" i="38" s="1"/>
  <c r="D92" i="48"/>
  <c r="M95" i="48"/>
  <c r="M94" i="48"/>
  <c r="D90" i="48"/>
  <c r="Q21" i="24" s="1"/>
  <c r="D89" i="48"/>
  <c r="E89" i="48" s="1"/>
  <c r="M92" i="48"/>
  <c r="D88" i="48"/>
  <c r="M91" i="48"/>
  <c r="Q102" i="45" s="1"/>
  <c r="D87" i="48"/>
  <c r="M90" i="48"/>
  <c r="D86" i="48"/>
  <c r="M89" i="48"/>
  <c r="D85" i="48"/>
  <c r="M88" i="48"/>
  <c r="D83" i="48"/>
  <c r="M86" i="48"/>
  <c r="D82" i="48"/>
  <c r="M85" i="48"/>
  <c r="D81" i="48"/>
  <c r="M82" i="48"/>
  <c r="D80" i="48"/>
  <c r="M81" i="48"/>
  <c r="D79" i="48"/>
  <c r="Q10" i="24" s="1"/>
  <c r="M80" i="48"/>
  <c r="D78" i="48"/>
  <c r="D77" i="48"/>
  <c r="M78" i="48"/>
  <c r="D76" i="48"/>
  <c r="M77" i="48"/>
  <c r="D75" i="48"/>
  <c r="M76" i="48"/>
  <c r="Q46" i="45" s="1"/>
  <c r="M75" i="48"/>
  <c r="M74" i="48"/>
  <c r="D72" i="48"/>
  <c r="K15" i="22" s="1"/>
  <c r="N15" i="22" s="1"/>
  <c r="M73" i="48"/>
  <c r="D71" i="48"/>
  <c r="K14" i="22" s="1"/>
  <c r="N14" i="22" s="1"/>
  <c r="M72" i="48"/>
  <c r="D70" i="48"/>
  <c r="K13" i="22" s="1"/>
  <c r="N13" i="22" s="1"/>
  <c r="M71" i="48"/>
  <c r="M70" i="48"/>
  <c r="D69" i="48"/>
  <c r="K12" i="22" s="1"/>
  <c r="N12" i="22" s="1"/>
  <c r="M69" i="48"/>
  <c r="D68" i="48"/>
  <c r="K11" i="22" s="1"/>
  <c r="N11" i="22" s="1"/>
  <c r="M68" i="48"/>
  <c r="Q14" i="45" s="1"/>
  <c r="D67" i="48"/>
  <c r="K10" i="22" s="1"/>
  <c r="N10" i="22" s="1"/>
  <c r="M67" i="48"/>
  <c r="Q10" i="45" s="1"/>
  <c r="D66" i="48"/>
  <c r="K9" i="22" s="1"/>
  <c r="N9" i="22" s="1"/>
  <c r="M66" i="48"/>
  <c r="Q6" i="45" s="1"/>
  <c r="D64" i="48"/>
  <c r="K7" i="22" s="1"/>
  <c r="N7" i="22" s="1"/>
  <c r="M64" i="48"/>
  <c r="D63" i="48"/>
  <c r="K6" i="22" s="1"/>
  <c r="N6" i="22" s="1"/>
  <c r="M63" i="48"/>
  <c r="M62" i="48"/>
  <c r="M61" i="48"/>
  <c r="D60" i="48"/>
  <c r="M60" i="48"/>
  <c r="D59" i="48"/>
  <c r="M59" i="48"/>
  <c r="D58" i="48"/>
  <c r="M58" i="48"/>
  <c r="Q38" i="37" s="1"/>
  <c r="D57" i="48"/>
  <c r="D56" i="48"/>
  <c r="M56" i="48"/>
  <c r="D55" i="48"/>
  <c r="O6" i="21" s="1"/>
  <c r="M55" i="48"/>
  <c r="M54" i="48"/>
  <c r="M53" i="48"/>
  <c r="D52" i="48"/>
  <c r="E52" i="48" s="1"/>
  <c r="F52" i="48" s="1"/>
  <c r="M52" i="48"/>
  <c r="D51" i="48"/>
  <c r="Q19" i="20" s="1"/>
  <c r="M51" i="48"/>
  <c r="M50" i="48"/>
  <c r="D50" i="48"/>
  <c r="M49" i="48"/>
  <c r="D49" i="48"/>
  <c r="M47" i="48"/>
  <c r="D47" i="48"/>
  <c r="M46" i="48"/>
  <c r="Q102" i="44" s="1"/>
  <c r="D46" i="48"/>
  <c r="M45" i="48"/>
  <c r="D45" i="48"/>
  <c r="Q13" i="20" s="1"/>
  <c r="M44" i="48"/>
  <c r="D44" i="48"/>
  <c r="M43" i="48"/>
  <c r="D43" i="48"/>
  <c r="M42" i="48"/>
  <c r="D42" i="48"/>
  <c r="M41" i="48"/>
  <c r="Q82" i="44" s="1"/>
  <c r="D41" i="48"/>
  <c r="M40" i="48"/>
  <c r="Q78" i="44" s="1"/>
  <c r="D40" i="48"/>
  <c r="M39" i="48"/>
  <c r="Q74" i="44" s="1"/>
  <c r="D39" i="48"/>
  <c r="M38" i="48"/>
  <c r="Q70" i="44" s="1"/>
  <c r="D38" i="48"/>
  <c r="M37" i="48"/>
  <c r="M36" i="48"/>
  <c r="M35" i="48"/>
  <c r="D35" i="48"/>
  <c r="D34" i="48"/>
  <c r="M33" i="48"/>
  <c r="D33" i="48"/>
  <c r="M32" i="48"/>
  <c r="M31" i="48"/>
  <c r="Q46" i="44" s="1"/>
  <c r="D31" i="48"/>
  <c r="M30" i="48"/>
  <c r="D30" i="48"/>
  <c r="M29" i="48"/>
  <c r="Q38" i="44" s="1"/>
  <c r="M28" i="48"/>
  <c r="M27" i="48"/>
  <c r="M26" i="48"/>
  <c r="M25" i="48"/>
  <c r="M24" i="48"/>
  <c r="M23" i="48"/>
  <c r="M22" i="48"/>
  <c r="M21" i="48"/>
  <c r="M19" i="48"/>
  <c r="M18" i="48"/>
  <c r="M17" i="48"/>
  <c r="D19" i="48"/>
  <c r="E19" i="48" s="1"/>
  <c r="F19" i="48" s="1"/>
  <c r="S22" i="46" s="1"/>
  <c r="M16" i="48"/>
  <c r="D18" i="48"/>
  <c r="E18" i="48" s="1"/>
  <c r="F18" i="48" s="1"/>
  <c r="S21" i="46" s="1"/>
  <c r="M15" i="48"/>
  <c r="D17" i="48"/>
  <c r="E17" i="48" s="1"/>
  <c r="F17" i="48" s="1"/>
  <c r="S20" i="46" s="1"/>
  <c r="D16" i="48"/>
  <c r="E16" i="48" s="1"/>
  <c r="F16" i="48" s="1"/>
  <c r="S19" i="46" s="1"/>
  <c r="M13" i="48"/>
  <c r="M12" i="48"/>
  <c r="Q42" i="47" s="1"/>
  <c r="D14" i="48"/>
  <c r="Q17" i="46" s="1"/>
  <c r="M11" i="48"/>
  <c r="D13" i="48"/>
  <c r="Q16" i="46" s="1"/>
  <c r="M10" i="48"/>
  <c r="N9" i="48"/>
  <c r="D11" i="48"/>
  <c r="E11" i="48" s="1"/>
  <c r="F11" i="48" s="1"/>
  <c r="S14" i="46" s="1"/>
  <c r="M6" i="48"/>
  <c r="D10" i="48"/>
  <c r="E10" i="48" s="1"/>
  <c r="F10" i="48" s="1"/>
  <c r="S13" i="46" s="1"/>
  <c r="D9" i="48"/>
  <c r="E9" i="48" s="1"/>
  <c r="F9" i="48" s="1"/>
  <c r="S12" i="46" s="1"/>
  <c r="D8" i="48"/>
  <c r="E8" i="48" s="1"/>
  <c r="F8" i="48" s="1"/>
  <c r="S11" i="46" s="1"/>
  <c r="D6" i="48"/>
  <c r="Q9" i="46" s="1"/>
  <c r="M5" i="48"/>
  <c r="D5" i="48"/>
  <c r="Q8" i="46" s="1"/>
  <c r="M4" i="48"/>
  <c r="D4" i="48"/>
  <c r="E4" i="48" s="1"/>
  <c r="F4" i="48" s="1"/>
  <c r="S7" i="46" s="1"/>
  <c r="M3" i="48"/>
  <c r="D3" i="48"/>
  <c r="E3" i="48" s="1"/>
  <c r="F3" i="48" s="1"/>
  <c r="S6" i="46" s="1"/>
  <c r="R70" i="45" l="1"/>
  <c r="AD70" i="45" s="1"/>
  <c r="O83" i="48"/>
  <c r="R30" i="47"/>
  <c r="O9" i="48"/>
  <c r="R22" i="47"/>
  <c r="AD22" i="47" s="1"/>
  <c r="O7" i="48"/>
  <c r="N38" i="48"/>
  <c r="N91" i="48"/>
  <c r="E45" i="48"/>
  <c r="F45" i="48" s="1"/>
  <c r="S13" i="20" s="1"/>
  <c r="N96" i="48"/>
  <c r="E55" i="48"/>
  <c r="N29" i="48"/>
  <c r="N102" i="48"/>
  <c r="N39" i="48"/>
  <c r="O39" i="48" s="1"/>
  <c r="E90" i="48"/>
  <c r="R21" i="24" s="1"/>
  <c r="E6" i="48"/>
  <c r="F6" i="48" s="1"/>
  <c r="S9" i="46" s="1"/>
  <c r="N76" i="48"/>
  <c r="E57" i="48"/>
  <c r="O8" i="21"/>
  <c r="N61" i="48"/>
  <c r="Q50" i="37"/>
  <c r="N78" i="48"/>
  <c r="Q54" i="45"/>
  <c r="N82" i="48"/>
  <c r="Q66" i="45"/>
  <c r="E85" i="48"/>
  <c r="R16" i="24" s="1"/>
  <c r="Q16" i="24"/>
  <c r="N92" i="48"/>
  <c r="Q106" i="45"/>
  <c r="N49" i="48"/>
  <c r="Q6" i="37"/>
  <c r="N53" i="48"/>
  <c r="Q22" i="37"/>
  <c r="N74" i="48"/>
  <c r="Q38" i="45"/>
  <c r="E77" i="48"/>
  <c r="R8" i="24" s="1"/>
  <c r="Q8" i="24"/>
  <c r="E81" i="48"/>
  <c r="R12" i="24" s="1"/>
  <c r="Q12" i="24"/>
  <c r="N89" i="48"/>
  <c r="Q94" i="45"/>
  <c r="R20" i="24"/>
  <c r="Q20" i="24"/>
  <c r="N22" i="48"/>
  <c r="Q10" i="44"/>
  <c r="N25" i="48"/>
  <c r="N33" i="48"/>
  <c r="Q54" i="44"/>
  <c r="E49" i="48"/>
  <c r="Q17" i="20"/>
  <c r="E5" i="48"/>
  <c r="F5" i="48" s="1"/>
  <c r="S8" i="46" s="1"/>
  <c r="E30" i="48"/>
  <c r="Q14" i="16"/>
  <c r="E34" i="48"/>
  <c r="R18" i="16" s="1"/>
  <c r="Q18" i="16"/>
  <c r="E39" i="48"/>
  <c r="Q7" i="20"/>
  <c r="N41" i="48"/>
  <c r="N62" i="48"/>
  <c r="Q54" i="37"/>
  <c r="N70" i="48"/>
  <c r="Q22" i="45"/>
  <c r="N5" i="48"/>
  <c r="Q14" i="47"/>
  <c r="E13" i="48"/>
  <c r="N15" i="48"/>
  <c r="Q50" i="47"/>
  <c r="Q7" i="16"/>
  <c r="N26" i="48"/>
  <c r="N30" i="48"/>
  <c r="Q42" i="44"/>
  <c r="E35" i="48"/>
  <c r="Q19" i="16"/>
  <c r="E42" i="48"/>
  <c r="Q10" i="20"/>
  <c r="N45" i="48"/>
  <c r="Q98" i="44"/>
  <c r="E50" i="48"/>
  <c r="Q18" i="20"/>
  <c r="N54" i="48"/>
  <c r="Q26" i="37"/>
  <c r="N58" i="48"/>
  <c r="N63" i="48"/>
  <c r="Q58" i="37"/>
  <c r="N67" i="48"/>
  <c r="N75" i="48"/>
  <c r="Q42" i="45"/>
  <c r="E78" i="48"/>
  <c r="R9" i="24" s="1"/>
  <c r="Q9" i="24"/>
  <c r="N85" i="48"/>
  <c r="Q78" i="45"/>
  <c r="E86" i="48"/>
  <c r="R17" i="24" s="1"/>
  <c r="Q17" i="24"/>
  <c r="N97" i="48"/>
  <c r="Q15" i="38"/>
  <c r="Q6" i="46"/>
  <c r="Q20" i="46"/>
  <c r="N27" i="48"/>
  <c r="N10" i="48"/>
  <c r="Q34" i="47"/>
  <c r="N19" i="48"/>
  <c r="Q66" i="47"/>
  <c r="N11" i="48"/>
  <c r="Q38" i="47"/>
  <c r="E31" i="48"/>
  <c r="Q15" i="16"/>
  <c r="N35" i="48"/>
  <c r="Q58" i="44"/>
  <c r="N42" i="48"/>
  <c r="Q86" i="44"/>
  <c r="E46" i="48"/>
  <c r="Q14" i="20"/>
  <c r="N50" i="48"/>
  <c r="Q10" i="37"/>
  <c r="N55" i="48"/>
  <c r="Q30" i="37"/>
  <c r="E58" i="48"/>
  <c r="O9" i="21"/>
  <c r="N71" i="48"/>
  <c r="Q26" i="45"/>
  <c r="N80" i="48"/>
  <c r="Q58" i="45"/>
  <c r="E82" i="48"/>
  <c r="R13" i="24" s="1"/>
  <c r="Q13" i="24"/>
  <c r="N90" i="48"/>
  <c r="Q98" i="45"/>
  <c r="E94" i="48"/>
  <c r="R25" i="24" s="1"/>
  <c r="Q25" i="24"/>
  <c r="R6" i="46"/>
  <c r="R22" i="46"/>
  <c r="F55" i="48"/>
  <c r="Q6" i="21" s="1"/>
  <c r="P6" i="21"/>
  <c r="E59" i="48"/>
  <c r="O10" i="21"/>
  <c r="N68" i="48"/>
  <c r="N72" i="48"/>
  <c r="Q30" i="45"/>
  <c r="E75" i="48"/>
  <c r="R6" i="24" s="1"/>
  <c r="Q6" i="24"/>
  <c r="E79" i="48"/>
  <c r="R10" i="24" s="1"/>
  <c r="E83" i="48"/>
  <c r="R14" i="24" s="1"/>
  <c r="Q14" i="24"/>
  <c r="N95" i="48"/>
  <c r="Q9" i="38"/>
  <c r="E95" i="48"/>
  <c r="R26" i="24" s="1"/>
  <c r="Q26" i="24"/>
  <c r="R12" i="46"/>
  <c r="N16" i="48"/>
  <c r="Q54" i="47"/>
  <c r="E40" i="48"/>
  <c r="Q8" i="20"/>
  <c r="E43" i="48"/>
  <c r="Q11" i="20"/>
  <c r="N64" i="48"/>
  <c r="Q62" i="37"/>
  <c r="N86" i="48"/>
  <c r="Q82" i="45"/>
  <c r="E87" i="48"/>
  <c r="R18" i="24" s="1"/>
  <c r="Q18" i="24"/>
  <c r="N94" i="48"/>
  <c r="Q6" i="38"/>
  <c r="N98" i="48"/>
  <c r="Q18" i="38"/>
  <c r="N31" i="48"/>
  <c r="N43" i="48"/>
  <c r="Q90" i="44"/>
  <c r="N51" i="48"/>
  <c r="Q14" i="37"/>
  <c r="N28" i="48"/>
  <c r="E38" i="48"/>
  <c r="Q6" i="20"/>
  <c r="N40" i="48"/>
  <c r="E47" i="48"/>
  <c r="Q15" i="20"/>
  <c r="E51" i="48"/>
  <c r="R19" i="20" s="1"/>
  <c r="Q20" i="20"/>
  <c r="N56" i="48"/>
  <c r="Q34" i="37"/>
  <c r="N60" i="48"/>
  <c r="Q46" i="37"/>
  <c r="N87" i="48"/>
  <c r="Q86" i="45"/>
  <c r="N23" i="48"/>
  <c r="N36" i="48"/>
  <c r="O36" i="48" s="1"/>
  <c r="N59" i="48"/>
  <c r="Q42" i="37"/>
  <c r="N3" i="48"/>
  <c r="Q6" i="47"/>
  <c r="N6" i="48"/>
  <c r="Q18" i="47"/>
  <c r="AC18" i="47" s="1"/>
  <c r="E14" i="48"/>
  <c r="F14" i="48" s="1"/>
  <c r="S17" i="46" s="1"/>
  <c r="N21" i="48"/>
  <c r="Q6" i="44"/>
  <c r="N37" i="48"/>
  <c r="Q66" i="44"/>
  <c r="N46" i="48"/>
  <c r="N17" i="48"/>
  <c r="Q58" i="47"/>
  <c r="N24" i="48"/>
  <c r="N32" i="48"/>
  <c r="Q50" i="44"/>
  <c r="E44" i="48"/>
  <c r="Q12" i="20"/>
  <c r="N77" i="48"/>
  <c r="Q50" i="45"/>
  <c r="N81" i="48"/>
  <c r="Q62" i="45"/>
  <c r="N100" i="48"/>
  <c r="Q22" i="38"/>
  <c r="N4" i="48"/>
  <c r="Q10" i="47"/>
  <c r="N13" i="48"/>
  <c r="O13" i="48" s="1"/>
  <c r="Q46" i="47"/>
  <c r="N18" i="48"/>
  <c r="Q62" i="47"/>
  <c r="E33" i="48"/>
  <c r="Q17" i="16"/>
  <c r="E41" i="48"/>
  <c r="Q9" i="20"/>
  <c r="N44" i="48"/>
  <c r="Q94" i="44"/>
  <c r="N47" i="48"/>
  <c r="Q106" i="44"/>
  <c r="N52" i="48"/>
  <c r="Q18" i="37"/>
  <c r="E56" i="48"/>
  <c r="O7" i="21"/>
  <c r="E60" i="48"/>
  <c r="O11" i="21"/>
  <c r="N66" i="48"/>
  <c r="N69" i="48"/>
  <c r="Q18" i="45"/>
  <c r="N73" i="48"/>
  <c r="O73" i="48" s="1"/>
  <c r="Q34" i="45"/>
  <c r="E76" i="48"/>
  <c r="R7" i="24" s="1"/>
  <c r="Q7" i="24"/>
  <c r="E80" i="48"/>
  <c r="R11" i="24" s="1"/>
  <c r="Q11" i="24"/>
  <c r="N88" i="48"/>
  <c r="Q90" i="45"/>
  <c r="E88" i="48"/>
  <c r="R19" i="24" s="1"/>
  <c r="Q19" i="24"/>
  <c r="N101" i="48"/>
  <c r="Q25" i="38"/>
  <c r="E92" i="48"/>
  <c r="R23" i="24" s="1"/>
  <c r="Q23" i="24"/>
  <c r="E93" i="48"/>
  <c r="R24" i="24" s="1"/>
  <c r="Q24" i="24"/>
  <c r="N12" i="48"/>
  <c r="F34" i="48"/>
  <c r="S18" i="16" s="1"/>
  <c r="Q13" i="46"/>
  <c r="R20" i="46"/>
  <c r="Q7" i="46"/>
  <c r="R13" i="46"/>
  <c r="R7" i="46"/>
  <c r="Q11" i="46"/>
  <c r="Q21" i="46"/>
  <c r="R11" i="46"/>
  <c r="Q14" i="46"/>
  <c r="R21" i="46"/>
  <c r="R14" i="46"/>
  <c r="Q19" i="46"/>
  <c r="Q12" i="46"/>
  <c r="R19" i="46"/>
  <c r="Q22" i="46"/>
  <c r="A36" i="27"/>
  <c r="A34" i="27"/>
  <c r="A32" i="27"/>
  <c r="A30" i="27"/>
  <c r="A28" i="27"/>
  <c r="A26" i="27"/>
  <c r="A24" i="27"/>
  <c r="A22" i="27"/>
  <c r="A20" i="27"/>
  <c r="A18" i="27"/>
  <c r="A16" i="27"/>
  <c r="A14" i="27"/>
  <c r="A12" i="27"/>
  <c r="A36" i="30"/>
  <c r="A34" i="30"/>
  <c r="A32" i="30"/>
  <c r="A30" i="30"/>
  <c r="A28" i="30"/>
  <c r="A26" i="30"/>
  <c r="A24" i="30"/>
  <c r="A22" i="30"/>
  <c r="A20" i="30"/>
  <c r="A18" i="30"/>
  <c r="A16" i="30"/>
  <c r="A14" i="30"/>
  <c r="A12" i="30"/>
  <c r="A36" i="25"/>
  <c r="A34" i="25"/>
  <c r="A32" i="25"/>
  <c r="A30" i="25"/>
  <c r="A28" i="25"/>
  <c r="A26" i="25"/>
  <c r="A24" i="25"/>
  <c r="A22" i="25"/>
  <c r="A20" i="25"/>
  <c r="A18" i="25"/>
  <c r="A16" i="25"/>
  <c r="A14" i="25"/>
  <c r="A12" i="25"/>
  <c r="A36" i="24"/>
  <c r="A34" i="24"/>
  <c r="A32" i="24"/>
  <c r="A30" i="24"/>
  <c r="A28" i="24"/>
  <c r="A26" i="24"/>
  <c r="A24" i="24"/>
  <c r="A22" i="24"/>
  <c r="A20" i="24"/>
  <c r="A18" i="24"/>
  <c r="A16" i="24"/>
  <c r="A14" i="24"/>
  <c r="A12" i="24"/>
  <c r="A36" i="38"/>
  <c r="A34" i="38"/>
  <c r="A32" i="38"/>
  <c r="A30" i="38"/>
  <c r="A28" i="38"/>
  <c r="A26" i="38"/>
  <c r="A24" i="38"/>
  <c r="A22" i="38"/>
  <c r="A20" i="38"/>
  <c r="A18" i="38"/>
  <c r="A16" i="38"/>
  <c r="A14" i="38"/>
  <c r="A12" i="38"/>
  <c r="A36" i="45"/>
  <c r="A34" i="45"/>
  <c r="A32" i="45"/>
  <c r="A30" i="45"/>
  <c r="A28" i="45"/>
  <c r="A26" i="45"/>
  <c r="A24" i="45"/>
  <c r="A22" i="45"/>
  <c r="A20" i="45"/>
  <c r="A18" i="45"/>
  <c r="A16" i="45"/>
  <c r="A14" i="45"/>
  <c r="A12" i="45"/>
  <c r="A36" i="37"/>
  <c r="A34" i="37"/>
  <c r="A32" i="37"/>
  <c r="A30" i="37"/>
  <c r="A28" i="37"/>
  <c r="A26" i="37"/>
  <c r="A24" i="37"/>
  <c r="A22" i="37"/>
  <c r="A20" i="37"/>
  <c r="A18" i="37"/>
  <c r="A16" i="37"/>
  <c r="A14" i="37"/>
  <c r="A12" i="37"/>
  <c r="A36" i="44"/>
  <c r="A34" i="44"/>
  <c r="A32" i="44"/>
  <c r="A30" i="44"/>
  <c r="A28" i="44"/>
  <c r="A26" i="44"/>
  <c r="A24" i="44"/>
  <c r="A22" i="44"/>
  <c r="A20" i="44"/>
  <c r="A18" i="44"/>
  <c r="A16" i="44"/>
  <c r="A14" i="44"/>
  <c r="A12" i="44"/>
  <c r="A36" i="47"/>
  <c r="A34" i="47"/>
  <c r="A32" i="47"/>
  <c r="A30" i="47"/>
  <c r="A28" i="47"/>
  <c r="A26" i="47"/>
  <c r="A24" i="47"/>
  <c r="A22" i="47"/>
  <c r="A20" i="47"/>
  <c r="A18" i="47"/>
  <c r="A16" i="47"/>
  <c r="A14" i="47"/>
  <c r="A12" i="47"/>
  <c r="A36" i="22"/>
  <c r="A34" i="22"/>
  <c r="A32" i="22"/>
  <c r="A30" i="22"/>
  <c r="A28" i="22"/>
  <c r="A26" i="22"/>
  <c r="A24" i="22"/>
  <c r="A22" i="22"/>
  <c r="A20" i="22"/>
  <c r="A18" i="22"/>
  <c r="A16" i="22"/>
  <c r="A14" i="22"/>
  <c r="A12" i="22"/>
  <c r="A36" i="21"/>
  <c r="A34" i="21"/>
  <c r="A32" i="21"/>
  <c r="A30" i="21"/>
  <c r="A28" i="21"/>
  <c r="A26" i="21"/>
  <c r="A24" i="21"/>
  <c r="A22" i="21"/>
  <c r="A20" i="21"/>
  <c r="A18" i="21"/>
  <c r="A16" i="21"/>
  <c r="A14" i="21"/>
  <c r="A12" i="21"/>
  <c r="A36" i="20"/>
  <c r="A34" i="20"/>
  <c r="A32" i="20"/>
  <c r="A30" i="20"/>
  <c r="A28" i="20"/>
  <c r="A26" i="20"/>
  <c r="A24" i="20"/>
  <c r="A22" i="20"/>
  <c r="A20" i="20"/>
  <c r="A18" i="20"/>
  <c r="A16" i="20"/>
  <c r="A14" i="20"/>
  <c r="A12" i="20"/>
  <c r="A36" i="16"/>
  <c r="A34" i="16"/>
  <c r="A32" i="16"/>
  <c r="A30" i="16"/>
  <c r="A28" i="16"/>
  <c r="A26" i="16"/>
  <c r="A24" i="16"/>
  <c r="A22" i="16"/>
  <c r="A20" i="16"/>
  <c r="A18" i="16"/>
  <c r="A16" i="16"/>
  <c r="A14" i="16"/>
  <c r="A12" i="16"/>
  <c r="A36" i="46"/>
  <c r="A34" i="46"/>
  <c r="A32" i="46"/>
  <c r="A30" i="46"/>
  <c r="A28" i="46"/>
  <c r="A26" i="46"/>
  <c r="A24" i="46"/>
  <c r="A22" i="46"/>
  <c r="A20" i="46"/>
  <c r="A18" i="46"/>
  <c r="A16" i="46"/>
  <c r="A14" i="46"/>
  <c r="A12" i="46"/>
  <c r="W8" i="16"/>
  <c r="V8" i="16"/>
  <c r="U8" i="16"/>
  <c r="T16" i="20"/>
  <c r="Y21" i="38"/>
  <c r="V21" i="38"/>
  <c r="S21" i="38"/>
  <c r="AB28" i="38"/>
  <c r="AC28" i="38" s="1"/>
  <c r="AB25" i="38"/>
  <c r="AB22" i="38"/>
  <c r="AB18" i="38"/>
  <c r="AB15" i="38"/>
  <c r="AB12" i="38"/>
  <c r="AC12" i="38" s="1"/>
  <c r="AB9" i="38"/>
  <c r="AB6" i="38"/>
  <c r="E108" i="45"/>
  <c r="E106" i="45"/>
  <c r="E104" i="45"/>
  <c r="E102" i="45"/>
  <c r="E100" i="45"/>
  <c r="E98" i="45"/>
  <c r="E96" i="45"/>
  <c r="E94" i="45"/>
  <c r="E92" i="45"/>
  <c r="E90" i="45"/>
  <c r="E88" i="45"/>
  <c r="E86" i="45"/>
  <c r="E84" i="45"/>
  <c r="E82" i="45"/>
  <c r="E80" i="45"/>
  <c r="E78" i="45"/>
  <c r="E68" i="45"/>
  <c r="E66" i="45"/>
  <c r="E62" i="45"/>
  <c r="E60" i="45"/>
  <c r="E58" i="45"/>
  <c r="E56" i="45"/>
  <c r="E54" i="45"/>
  <c r="E52" i="45"/>
  <c r="E50" i="45"/>
  <c r="E48" i="45"/>
  <c r="E46" i="45"/>
  <c r="E44" i="45"/>
  <c r="E42" i="45"/>
  <c r="E40" i="45"/>
  <c r="E38" i="45"/>
  <c r="E36" i="45"/>
  <c r="E34" i="45"/>
  <c r="E32" i="45"/>
  <c r="E30" i="45"/>
  <c r="E28" i="45"/>
  <c r="E26" i="45"/>
  <c r="E24" i="45"/>
  <c r="E22" i="45"/>
  <c r="E20" i="45"/>
  <c r="E18" i="45"/>
  <c r="E16" i="45"/>
  <c r="E14" i="45"/>
  <c r="E12" i="45"/>
  <c r="E10" i="45"/>
  <c r="E8" i="45"/>
  <c r="E6" i="45"/>
  <c r="AB106" i="45"/>
  <c r="AB102" i="45"/>
  <c r="AB98" i="45"/>
  <c r="AC98" i="45" s="1"/>
  <c r="AB94" i="45"/>
  <c r="AB90" i="45"/>
  <c r="AB86" i="45"/>
  <c r="AB82" i="45"/>
  <c r="AB78" i="45"/>
  <c r="AB66" i="45"/>
  <c r="AB62" i="45"/>
  <c r="AB58" i="45"/>
  <c r="AB54" i="45"/>
  <c r="AC54" i="45" s="1"/>
  <c r="AB50" i="45"/>
  <c r="AB46" i="45"/>
  <c r="AB42" i="45"/>
  <c r="AB38" i="45"/>
  <c r="AB34" i="45"/>
  <c r="AB30" i="45"/>
  <c r="AB26" i="45"/>
  <c r="AB22" i="45"/>
  <c r="AB18" i="45"/>
  <c r="AB14" i="45"/>
  <c r="AB10" i="45"/>
  <c r="AB6" i="45"/>
  <c r="R90" i="44" l="1"/>
  <c r="O43" i="48"/>
  <c r="R54" i="44"/>
  <c r="O33" i="48"/>
  <c r="R18" i="37"/>
  <c r="O52" i="48"/>
  <c r="R22" i="38"/>
  <c r="AD22" i="38" s="1"/>
  <c r="O100" i="48"/>
  <c r="R50" i="44"/>
  <c r="O32" i="48"/>
  <c r="R42" i="37"/>
  <c r="O59" i="48"/>
  <c r="R46" i="37"/>
  <c r="O60" i="48"/>
  <c r="R46" i="44"/>
  <c r="O31" i="48"/>
  <c r="R82" i="45"/>
  <c r="O86" i="48"/>
  <c r="R54" i="47"/>
  <c r="O16" i="48"/>
  <c r="R10" i="45"/>
  <c r="O67" i="48"/>
  <c r="R70" i="44"/>
  <c r="O38" i="48"/>
  <c r="R15" i="38"/>
  <c r="O97" i="48"/>
  <c r="R42" i="44"/>
  <c r="O30" i="48"/>
  <c r="R14" i="47"/>
  <c r="O5" i="48"/>
  <c r="R66" i="45"/>
  <c r="O82" i="48"/>
  <c r="R90" i="45"/>
  <c r="O88" i="48"/>
  <c r="R18" i="45"/>
  <c r="O69" i="48"/>
  <c r="R6" i="44"/>
  <c r="O21" i="48"/>
  <c r="R30" i="37"/>
  <c r="O55" i="48"/>
  <c r="R58" i="44"/>
  <c r="O35" i="48"/>
  <c r="R34" i="47"/>
  <c r="O10" i="48"/>
  <c r="R98" i="44"/>
  <c r="O45" i="48"/>
  <c r="O26" i="48"/>
  <c r="R22" i="45"/>
  <c r="O70" i="48"/>
  <c r="O25" i="48"/>
  <c r="R6" i="37"/>
  <c r="O49" i="48"/>
  <c r="R54" i="45"/>
  <c r="O78" i="48"/>
  <c r="R42" i="47"/>
  <c r="O12" i="48"/>
  <c r="O24" i="48"/>
  <c r="R34" i="37"/>
  <c r="O56" i="48"/>
  <c r="R18" i="38"/>
  <c r="AD18" i="38" s="1"/>
  <c r="O98" i="48"/>
  <c r="R62" i="37"/>
  <c r="O64" i="48"/>
  <c r="R58" i="37"/>
  <c r="O63" i="48"/>
  <c r="R28" i="38"/>
  <c r="O102" i="48"/>
  <c r="R86" i="44"/>
  <c r="O42" i="48"/>
  <c r="R102" i="45"/>
  <c r="AD102" i="45" s="1"/>
  <c r="O91" i="48"/>
  <c r="R6" i="45"/>
  <c r="O66" i="48"/>
  <c r="O28" i="48"/>
  <c r="R58" i="45"/>
  <c r="O80" i="48"/>
  <c r="R10" i="37"/>
  <c r="O50" i="48"/>
  <c r="O27" i="48"/>
  <c r="R78" i="45"/>
  <c r="O85" i="48"/>
  <c r="R38" i="37"/>
  <c r="O58" i="48"/>
  <c r="R54" i="37"/>
  <c r="O62" i="48"/>
  <c r="R10" i="44"/>
  <c r="O22" i="48"/>
  <c r="R106" i="45"/>
  <c r="O92" i="48"/>
  <c r="R50" i="37"/>
  <c r="O61" i="48"/>
  <c r="R38" i="44"/>
  <c r="O29" i="48"/>
  <c r="R62" i="45"/>
  <c r="AD62" i="45" s="1"/>
  <c r="O81" i="48"/>
  <c r="R94" i="44"/>
  <c r="O44" i="48"/>
  <c r="R50" i="45"/>
  <c r="O77" i="48"/>
  <c r="R58" i="47"/>
  <c r="O17" i="48"/>
  <c r="R18" i="47"/>
  <c r="AD18" i="47" s="1"/>
  <c r="O6" i="48"/>
  <c r="O23" i="48"/>
  <c r="R6" i="38"/>
  <c r="O94" i="48"/>
  <c r="R30" i="45"/>
  <c r="O72" i="48"/>
  <c r="R50" i="47"/>
  <c r="O15" i="48"/>
  <c r="R82" i="44"/>
  <c r="O41" i="48"/>
  <c r="R98" i="45"/>
  <c r="AD98" i="45" s="1"/>
  <c r="O90" i="48"/>
  <c r="R94" i="45"/>
  <c r="O89" i="48"/>
  <c r="R62" i="47"/>
  <c r="O18" i="48"/>
  <c r="R102" i="44"/>
  <c r="O46" i="48"/>
  <c r="R14" i="45"/>
  <c r="O68" i="48"/>
  <c r="R26" i="45"/>
  <c r="O71" i="48"/>
  <c r="R38" i="47"/>
  <c r="O11" i="48"/>
  <c r="R26" i="37"/>
  <c r="O54" i="48"/>
  <c r="R38" i="45"/>
  <c r="O74" i="48"/>
  <c r="R12" i="38"/>
  <c r="O96" i="48"/>
  <c r="R66" i="44"/>
  <c r="O37" i="48"/>
  <c r="R78" i="44"/>
  <c r="O40" i="48"/>
  <c r="R66" i="47"/>
  <c r="O19" i="48"/>
  <c r="R42" i="45"/>
  <c r="O75" i="48"/>
  <c r="R22" i="37"/>
  <c r="O53" i="48"/>
  <c r="R106" i="44"/>
  <c r="O47" i="48"/>
  <c r="R9" i="46"/>
  <c r="R25" i="38"/>
  <c r="O101" i="48"/>
  <c r="R14" i="37"/>
  <c r="O51" i="48"/>
  <c r="R9" i="38"/>
  <c r="O95" i="48"/>
  <c r="R10" i="47"/>
  <c r="O4" i="48"/>
  <c r="R6" i="47"/>
  <c r="O3" i="48"/>
  <c r="R86" i="45"/>
  <c r="O87" i="48"/>
  <c r="R46" i="45"/>
  <c r="O76" i="48"/>
  <c r="R8" i="46"/>
  <c r="R13" i="20"/>
  <c r="AC22" i="38"/>
  <c r="AC42" i="45"/>
  <c r="AC6" i="38"/>
  <c r="AC26" i="45"/>
  <c r="AC58" i="45"/>
  <c r="R17" i="46"/>
  <c r="AC50" i="45"/>
  <c r="AC94" i="45"/>
  <c r="AC30" i="45"/>
  <c r="AC62" i="45"/>
  <c r="F56" i="48"/>
  <c r="Q7" i="21" s="1"/>
  <c r="P7" i="21"/>
  <c r="F41" i="48"/>
  <c r="S9" i="20" s="1"/>
  <c r="R9" i="20"/>
  <c r="F47" i="48"/>
  <c r="S15" i="20" s="1"/>
  <c r="R15" i="20"/>
  <c r="R74" i="44"/>
  <c r="R34" i="45"/>
  <c r="F31" i="48"/>
  <c r="S15" i="16" s="1"/>
  <c r="R15" i="16"/>
  <c r="F50" i="48"/>
  <c r="S18" i="20" s="1"/>
  <c r="R18" i="20"/>
  <c r="F13" i="48"/>
  <c r="S16" i="46" s="1"/>
  <c r="R16" i="46"/>
  <c r="F33" i="48"/>
  <c r="S17" i="16" s="1"/>
  <c r="R17" i="16"/>
  <c r="R46" i="47"/>
  <c r="F43" i="48"/>
  <c r="S11" i="20" s="1"/>
  <c r="R11" i="20"/>
  <c r="F39" i="48"/>
  <c r="S7" i="20" s="1"/>
  <c r="R7" i="20"/>
  <c r="F38" i="48"/>
  <c r="S6" i="20" s="1"/>
  <c r="R6" i="20"/>
  <c r="F46" i="48"/>
  <c r="S14" i="20" s="1"/>
  <c r="R14" i="20"/>
  <c r="F44" i="48"/>
  <c r="S12" i="20" s="1"/>
  <c r="R12" i="20"/>
  <c r="F40" i="48"/>
  <c r="S8" i="20" s="1"/>
  <c r="R8" i="20"/>
  <c r="F59" i="48"/>
  <c r="Q10" i="21" s="1"/>
  <c r="P10" i="21"/>
  <c r="F58" i="48"/>
  <c r="Q9" i="21" s="1"/>
  <c r="P9" i="21"/>
  <c r="F42" i="48"/>
  <c r="S10" i="20" s="1"/>
  <c r="R10" i="20"/>
  <c r="F49" i="48"/>
  <c r="S17" i="20" s="1"/>
  <c r="R17" i="20"/>
  <c r="F60" i="48"/>
  <c r="Q11" i="21" s="1"/>
  <c r="P11" i="21"/>
  <c r="F51" i="48"/>
  <c r="R20" i="20"/>
  <c r="F30" i="48"/>
  <c r="S14" i="16" s="1"/>
  <c r="R14" i="16"/>
  <c r="F35" i="48"/>
  <c r="S19" i="16" s="1"/>
  <c r="R19" i="16"/>
  <c r="F57" i="48"/>
  <c r="Q8" i="21" s="1"/>
  <c r="P8" i="21"/>
  <c r="AD15" i="38"/>
  <c r="AB21" i="38"/>
  <c r="AD28" i="38"/>
  <c r="AD25" i="38"/>
  <c r="AC25" i="38"/>
  <c r="AC18" i="38"/>
  <c r="AC15" i="38"/>
  <c r="AC9" i="38"/>
  <c r="AC90" i="45"/>
  <c r="AC82" i="45"/>
  <c r="AC38" i="45"/>
  <c r="AC106" i="45"/>
  <c r="AC102" i="45"/>
  <c r="AC86" i="45"/>
  <c r="AC78" i="45"/>
  <c r="AC66" i="45"/>
  <c r="AC46" i="45"/>
  <c r="AC34" i="45"/>
  <c r="AC22" i="45"/>
  <c r="AC18" i="45"/>
  <c r="AC14" i="45"/>
  <c r="AC10" i="45"/>
  <c r="AC6" i="45"/>
  <c r="S20" i="20" l="1"/>
  <c r="S19" i="20"/>
  <c r="AD106" i="45"/>
  <c r="AD94" i="45"/>
  <c r="AD90" i="45"/>
  <c r="AD86" i="45"/>
  <c r="AD82" i="45"/>
  <c r="AD78" i="45"/>
  <c r="AD66" i="45"/>
  <c r="AD54" i="45"/>
  <c r="AD50" i="45"/>
  <c r="AD46" i="45"/>
  <c r="AD42" i="45"/>
  <c r="AD38" i="45"/>
  <c r="AD34" i="45"/>
  <c r="AD30" i="45"/>
  <c r="AD26" i="45"/>
  <c r="AD22" i="45"/>
  <c r="AD18" i="45"/>
  <c r="AD14" i="45"/>
  <c r="AD10" i="45"/>
  <c r="AB38" i="37" l="1"/>
  <c r="AC38" i="37" s="1"/>
  <c r="AB62" i="37"/>
  <c r="AC62" i="37" s="1"/>
  <c r="AB58" i="37"/>
  <c r="AC58" i="37" s="1"/>
  <c r="AB54" i="37"/>
  <c r="AC54" i="37" s="1"/>
  <c r="AB50" i="37"/>
  <c r="AC50" i="37" s="1"/>
  <c r="AB46" i="37"/>
  <c r="AC46" i="37" s="1"/>
  <c r="AB42" i="37"/>
  <c r="Y5" i="37"/>
  <c r="V5" i="37"/>
  <c r="S5" i="37"/>
  <c r="E36" i="37"/>
  <c r="E34" i="37"/>
  <c r="E32" i="37"/>
  <c r="E30" i="37"/>
  <c r="E28" i="37"/>
  <c r="E26" i="37"/>
  <c r="E24" i="37"/>
  <c r="E22" i="37"/>
  <c r="E20" i="37"/>
  <c r="E18" i="37"/>
  <c r="E16" i="37"/>
  <c r="E14" i="37"/>
  <c r="E12" i="37"/>
  <c r="E10" i="37"/>
  <c r="E8" i="37"/>
  <c r="E6" i="37"/>
  <c r="AB34" i="37"/>
  <c r="AC34" i="37" s="1"/>
  <c r="AB30" i="37"/>
  <c r="AC30" i="37" s="1"/>
  <c r="AB26" i="37"/>
  <c r="AC26" i="37" s="1"/>
  <c r="AB22" i="37"/>
  <c r="AC22" i="37" s="1"/>
  <c r="AB18" i="37"/>
  <c r="AC18" i="37" s="1"/>
  <c r="AB14" i="37"/>
  <c r="AC14" i="37" s="1"/>
  <c r="AB10" i="37"/>
  <c r="AC10" i="37" s="1"/>
  <c r="AB6" i="37"/>
  <c r="AC6" i="37" s="1"/>
  <c r="AB106" i="44"/>
  <c r="AC106" i="44" s="1"/>
  <c r="AB102" i="44"/>
  <c r="AD102" i="44" s="1"/>
  <c r="AB98" i="44"/>
  <c r="AD98" i="44" s="1"/>
  <c r="AB94" i="44"/>
  <c r="AD94" i="44" s="1"/>
  <c r="AB90" i="44"/>
  <c r="AC90" i="44" s="1"/>
  <c r="AB86" i="44"/>
  <c r="AC86" i="44" s="1"/>
  <c r="AB82" i="44"/>
  <c r="AD82" i="44" s="1"/>
  <c r="AB78" i="44"/>
  <c r="AD78" i="44" s="1"/>
  <c r="AB74" i="44"/>
  <c r="AC74" i="44" s="1"/>
  <c r="AB70" i="44"/>
  <c r="AD70" i="44" s="1"/>
  <c r="AB66" i="44"/>
  <c r="AB58" i="44"/>
  <c r="AD58" i="44" s="1"/>
  <c r="E60" i="44"/>
  <c r="E58" i="44"/>
  <c r="E56" i="44"/>
  <c r="E54" i="44"/>
  <c r="E52" i="44"/>
  <c r="E50" i="44"/>
  <c r="E48" i="44"/>
  <c r="E46" i="44"/>
  <c r="E44" i="44"/>
  <c r="E42" i="44"/>
  <c r="E40" i="44"/>
  <c r="E38" i="44"/>
  <c r="AB54" i="44"/>
  <c r="AB50" i="44"/>
  <c r="AB46" i="44"/>
  <c r="AB42" i="44"/>
  <c r="AC42" i="44" s="1"/>
  <c r="AB38" i="44"/>
  <c r="AD18" i="37" l="1"/>
  <c r="AD86" i="44"/>
  <c r="AC98" i="44"/>
  <c r="AD106" i="44"/>
  <c r="AD74" i="44"/>
  <c r="AC78" i="44"/>
  <c r="AC82" i="44"/>
  <c r="AD42" i="37"/>
  <c r="AD46" i="37"/>
  <c r="AD62" i="37"/>
  <c r="AD58" i="37"/>
  <c r="AD54" i="37"/>
  <c r="AD50" i="37"/>
  <c r="AC42" i="37"/>
  <c r="AD34" i="37"/>
  <c r="AD30" i="37"/>
  <c r="AD22" i="37"/>
  <c r="AD6" i="37"/>
  <c r="AD10" i="37"/>
  <c r="AD14" i="37"/>
  <c r="AD26" i="37"/>
  <c r="AB5" i="37"/>
  <c r="AD90" i="44"/>
  <c r="AC94" i="44"/>
  <c r="AC70" i="44"/>
  <c r="AC102" i="44"/>
  <c r="AD66" i="44"/>
  <c r="AC66" i="44"/>
  <c r="AC58" i="44"/>
  <c r="AD38" i="44"/>
  <c r="AD54" i="44"/>
  <c r="AD46" i="44"/>
  <c r="AD50" i="44"/>
  <c r="AC54" i="44"/>
  <c r="AC50" i="44"/>
  <c r="AC46" i="44"/>
  <c r="AD42" i="44"/>
  <c r="AC38" i="44"/>
  <c r="E12" i="44" l="1"/>
  <c r="E10" i="44"/>
  <c r="AB10" i="44"/>
  <c r="E8" i="44"/>
  <c r="E6" i="44"/>
  <c r="AB6" i="44"/>
  <c r="AC6" i="44" l="1"/>
  <c r="AB5" i="44"/>
  <c r="AD6" i="44"/>
  <c r="AD10" i="44"/>
  <c r="AC10" i="44"/>
  <c r="A20" i="18"/>
  <c r="E68" i="47"/>
  <c r="AB66" i="47"/>
  <c r="AD66" i="47" s="1"/>
  <c r="E66" i="47"/>
  <c r="E64" i="47"/>
  <c r="AB62" i="47"/>
  <c r="AD62" i="47" s="1"/>
  <c r="E62" i="47"/>
  <c r="E60" i="47"/>
  <c r="AB58" i="47"/>
  <c r="AC58" i="47" s="1"/>
  <c r="E58" i="47"/>
  <c r="E56" i="47"/>
  <c r="AB54" i="47"/>
  <c r="AC54" i="47" s="1"/>
  <c r="E54" i="47"/>
  <c r="E52" i="47"/>
  <c r="AB50" i="47"/>
  <c r="AD50" i="47" s="1"/>
  <c r="E50" i="47"/>
  <c r="Y49" i="47"/>
  <c r="V49" i="47"/>
  <c r="S49" i="47"/>
  <c r="E48" i="47"/>
  <c r="AB46" i="47"/>
  <c r="AD46" i="47" s="1"/>
  <c r="E46" i="47"/>
  <c r="E44" i="47"/>
  <c r="AB42" i="47"/>
  <c r="AC42" i="47" s="1"/>
  <c r="E42" i="47"/>
  <c r="E40" i="47"/>
  <c r="AB38" i="47"/>
  <c r="AC38" i="47" s="1"/>
  <c r="E38" i="47"/>
  <c r="E36" i="47"/>
  <c r="AB34" i="47"/>
  <c r="AD34" i="47" s="1"/>
  <c r="E34" i="47"/>
  <c r="E32" i="47"/>
  <c r="AB30" i="47"/>
  <c r="AD30" i="47" s="1"/>
  <c r="E30" i="47"/>
  <c r="E28" i="47"/>
  <c r="AB26" i="47"/>
  <c r="AD26" i="47" s="1"/>
  <c r="E26" i="47"/>
  <c r="E16" i="47"/>
  <c r="AB14" i="47"/>
  <c r="AC14" i="47" s="1"/>
  <c r="E14" i="47"/>
  <c r="E12" i="47"/>
  <c r="AB10" i="47"/>
  <c r="AD10" i="47" s="1"/>
  <c r="E10" i="47"/>
  <c r="AB6" i="47"/>
  <c r="E6" i="47"/>
  <c r="E8" i="47" s="1"/>
  <c r="Y5" i="47"/>
  <c r="V5" i="47"/>
  <c r="S5" i="47"/>
  <c r="W22" i="46"/>
  <c r="V22" i="46"/>
  <c r="U22" i="46"/>
  <c r="W21" i="46"/>
  <c r="V21" i="46"/>
  <c r="U21" i="46"/>
  <c r="W20" i="46"/>
  <c r="V20" i="46"/>
  <c r="U20" i="46"/>
  <c r="W19" i="46"/>
  <c r="V19" i="46"/>
  <c r="U19" i="46"/>
  <c r="T18" i="46"/>
  <c r="W17" i="46"/>
  <c r="V17" i="46"/>
  <c r="U17" i="46"/>
  <c r="W16" i="46"/>
  <c r="V16" i="46"/>
  <c r="U16" i="46"/>
  <c r="T15" i="46"/>
  <c r="W14" i="46"/>
  <c r="V14" i="46"/>
  <c r="U14" i="46"/>
  <c r="W13" i="46"/>
  <c r="V13" i="46"/>
  <c r="U13" i="46"/>
  <c r="W12" i="46"/>
  <c r="V12" i="46"/>
  <c r="U12" i="46"/>
  <c r="W11" i="46"/>
  <c r="V11" i="46"/>
  <c r="U11" i="46"/>
  <c r="T10" i="46"/>
  <c r="W9" i="46"/>
  <c r="V9" i="46"/>
  <c r="U9" i="46"/>
  <c r="W8" i="46"/>
  <c r="V8" i="46"/>
  <c r="U8" i="46"/>
  <c r="W7" i="46"/>
  <c r="V7" i="46"/>
  <c r="U7" i="46"/>
  <c r="W6" i="46"/>
  <c r="V6" i="46"/>
  <c r="U6" i="46"/>
  <c r="T5" i="46"/>
  <c r="B4" i="28" s="1" a="1"/>
  <c r="B4" i="28" s="1"/>
  <c r="E1" i="46"/>
  <c r="AL5" i="28" l="1" a="1"/>
  <c r="AL5" i="28" s="1"/>
  <c r="AQ5" i="28" a="1"/>
  <c r="AQ5" i="28" s="1"/>
  <c r="AD58" i="47"/>
  <c r="AD54" i="47"/>
  <c r="AC50" i="47"/>
  <c r="AD42" i="47"/>
  <c r="AD38" i="47"/>
  <c r="AC30" i="47"/>
  <c r="AD14" i="47"/>
  <c r="AC10" i="47"/>
  <c r="AB5" i="47"/>
  <c r="AC6" i="47"/>
  <c r="AD6" i="47"/>
  <c r="AC66" i="47"/>
  <c r="AB49" i="47"/>
  <c r="AC34" i="47"/>
  <c r="AC46" i="47"/>
  <c r="AC62" i="47"/>
  <c r="AC26" i="47"/>
  <c r="B88" i="28" l="1" a="1"/>
  <c r="B88" i="28" s="1"/>
  <c r="AG5" i="28" a="1"/>
  <c r="AG5" i="28" s="1"/>
  <c r="S22" i="24"/>
  <c r="B199" i="28" s="1" a="1"/>
  <c r="B199" i="28" s="1"/>
  <c r="U24" i="24"/>
  <c r="U23" i="24"/>
  <c r="T23" i="24"/>
  <c r="T24" i="24"/>
  <c r="L9" i="30" l="1"/>
  <c r="U26" i="24" l="1"/>
  <c r="T26" i="24"/>
  <c r="U25" i="24"/>
  <c r="T25" i="24"/>
  <c r="A36" i="18" l="1"/>
  <c r="A34" i="18"/>
  <c r="A32" i="18"/>
  <c r="A30" i="18"/>
  <c r="A28" i="18"/>
  <c r="A26" i="18"/>
  <c r="A24" i="18"/>
  <c r="A22" i="18"/>
  <c r="A18" i="18"/>
  <c r="A16" i="18"/>
  <c r="A14" i="18"/>
  <c r="A12" i="18"/>
  <c r="S374" i="28"/>
  <c r="S375" i="28"/>
  <c r="S376" i="28"/>
  <c r="S377" i="28"/>
  <c r="S378" i="28"/>
  <c r="S379" i="28"/>
  <c r="S380" i="28"/>
  <c r="S381" i="28"/>
  <c r="S382" i="28"/>
  <c r="S383" i="28"/>
  <c r="S384" i="28"/>
  <c r="S385" i="28"/>
  <c r="S386" i="28"/>
  <c r="S387" i="28"/>
  <c r="S388" i="28"/>
  <c r="S389" i="28"/>
  <c r="S27" i="28"/>
  <c r="S28" i="28"/>
  <c r="S29" i="28"/>
  <c r="S30" i="28"/>
  <c r="S31" i="28"/>
  <c r="S32" i="28"/>
  <c r="S33" i="28"/>
  <c r="S34" i="28"/>
  <c r="S35" i="28"/>
  <c r="S36" i="28"/>
  <c r="S37" i="28"/>
  <c r="S138" i="28"/>
  <c r="S139" i="28"/>
  <c r="S140" i="28"/>
  <c r="S141" i="28"/>
  <c r="S142" i="28"/>
  <c r="S143" i="28"/>
  <c r="S144" i="28"/>
  <c r="S145" i="28"/>
  <c r="S146" i="28"/>
  <c r="S147" i="28"/>
  <c r="S148" i="28"/>
  <c r="S149" i="28"/>
  <c r="S150" i="28"/>
  <c r="S151" i="28"/>
  <c r="S152" i="28"/>
  <c r="S153" i="28"/>
  <c r="S154" i="28"/>
  <c r="S155" i="28"/>
  <c r="S156" i="28"/>
  <c r="S157" i="28"/>
  <c r="S158" i="28"/>
  <c r="S159" i="28"/>
  <c r="S160" i="28"/>
  <c r="S161" i="28"/>
  <c r="S162" i="28"/>
  <c r="S163" i="28"/>
  <c r="S164" i="28"/>
  <c r="S165" i="28"/>
  <c r="S166" i="28"/>
  <c r="S167" i="28"/>
  <c r="S168" i="28"/>
  <c r="S169" i="28"/>
  <c r="S170" i="28"/>
  <c r="S171" i="28"/>
  <c r="S172" i="28"/>
  <c r="S173" i="28"/>
  <c r="S174" i="28"/>
  <c r="S175" i="28"/>
  <c r="S176" i="28"/>
  <c r="S177" i="28"/>
  <c r="S178" i="28"/>
  <c r="S179" i="28"/>
  <c r="S180" i="28"/>
  <c r="S181" i="28"/>
  <c r="S182" i="28"/>
  <c r="S183" i="28"/>
  <c r="S184" i="28"/>
  <c r="S185" i="28"/>
  <c r="S186" i="28"/>
  <c r="S187" i="28"/>
  <c r="S188" i="28"/>
  <c r="S189" i="28"/>
  <c r="S190" i="28"/>
  <c r="S191" i="28"/>
  <c r="S192" i="28"/>
  <c r="S193" i="28"/>
  <c r="S194" i="28"/>
  <c r="S195" i="28"/>
  <c r="S196" i="28"/>
  <c r="S197" i="28"/>
  <c r="S198" i="28"/>
  <c r="S199" i="28"/>
  <c r="S200" i="28"/>
  <c r="S201" i="28"/>
  <c r="S202" i="28"/>
  <c r="S203" i="28"/>
  <c r="S204" i="28"/>
  <c r="S205" i="28"/>
  <c r="S206" i="28"/>
  <c r="S207" i="28"/>
  <c r="S208" i="28"/>
  <c r="S209" i="28"/>
  <c r="S210" i="28"/>
  <c r="S211" i="28"/>
  <c r="S212" i="28"/>
  <c r="S213" i="28"/>
  <c r="S214" i="28"/>
  <c r="S215" i="28"/>
  <c r="S216" i="28"/>
  <c r="S217" i="28"/>
  <c r="S218" i="28"/>
  <c r="S219" i="28"/>
  <c r="S220" i="28"/>
  <c r="S221" i="28"/>
  <c r="S222" i="28"/>
  <c r="S223" i="28"/>
  <c r="S224" i="28"/>
  <c r="S225" i="28"/>
  <c r="S226" i="28"/>
  <c r="S227" i="28"/>
  <c r="S228" i="28"/>
  <c r="S229" i="28"/>
  <c r="S230" i="28"/>
  <c r="S231" i="28"/>
  <c r="S232" i="28"/>
  <c r="S233" i="28"/>
  <c r="S234" i="28"/>
  <c r="S235" i="28"/>
  <c r="S236" i="28"/>
  <c r="S237" i="28"/>
  <c r="S238" i="28"/>
  <c r="S239" i="28"/>
  <c r="S240" i="28"/>
  <c r="S241" i="28"/>
  <c r="S242" i="28"/>
  <c r="S243" i="28"/>
  <c r="S244" i="28"/>
  <c r="S245" i="28"/>
  <c r="S246" i="28"/>
  <c r="S247" i="28"/>
  <c r="S248" i="28"/>
  <c r="S249" i="28"/>
  <c r="S250" i="28"/>
  <c r="S251" i="28"/>
  <c r="S252" i="28"/>
  <c r="S253" i="28"/>
  <c r="S254" i="28"/>
  <c r="S255" i="28"/>
  <c r="S256" i="28"/>
  <c r="S257" i="28"/>
  <c r="S258" i="28"/>
  <c r="S259" i="28"/>
  <c r="S260" i="28"/>
  <c r="S261" i="28"/>
  <c r="S262" i="28"/>
  <c r="S263" i="28"/>
  <c r="S264" i="28"/>
  <c r="S265" i="28"/>
  <c r="S266" i="28"/>
  <c r="S267" i="28"/>
  <c r="S268" i="28"/>
  <c r="S269" i="28"/>
  <c r="S270" i="28"/>
  <c r="S271" i="28"/>
  <c r="S272" i="28"/>
  <c r="S273" i="28"/>
  <c r="S274" i="28"/>
  <c r="S275" i="28"/>
  <c r="S276" i="28"/>
  <c r="S277" i="28"/>
  <c r="S278" i="28"/>
  <c r="S279" i="28"/>
  <c r="S280" i="28"/>
  <c r="S281" i="28"/>
  <c r="S282" i="28"/>
  <c r="S283" i="28"/>
  <c r="S284" i="28"/>
  <c r="S285" i="28"/>
  <c r="S286" i="28"/>
  <c r="S287" i="28"/>
  <c r="S288" i="28"/>
  <c r="S289" i="28"/>
  <c r="S290" i="28"/>
  <c r="S291" i="28"/>
  <c r="S292" i="28"/>
  <c r="S293" i="28"/>
  <c r="S294" i="28"/>
  <c r="S295" i="28"/>
  <c r="S296" i="28"/>
  <c r="S297" i="28"/>
  <c r="S298" i="28"/>
  <c r="S299" i="28"/>
  <c r="S300" i="28"/>
  <c r="S301" i="28"/>
  <c r="S302" i="28"/>
  <c r="S303" i="28"/>
  <c r="S304" i="28"/>
  <c r="S305" i="28"/>
  <c r="S306" i="28"/>
  <c r="S307" i="28"/>
  <c r="S308" i="28"/>
  <c r="S309" i="28"/>
  <c r="S310" i="28"/>
  <c r="S311" i="28"/>
  <c r="S312" i="28"/>
  <c r="S313" i="28"/>
  <c r="S314" i="28"/>
  <c r="S315" i="28"/>
  <c r="S316" i="28"/>
  <c r="S317" i="28"/>
  <c r="S318" i="28"/>
  <c r="S319" i="28"/>
  <c r="S320" i="28"/>
  <c r="S321" i="28"/>
  <c r="S322" i="28"/>
  <c r="S323" i="28"/>
  <c r="S324" i="28"/>
  <c r="S325" i="28"/>
  <c r="S326" i="28"/>
  <c r="S327" i="28"/>
  <c r="S328" i="28"/>
  <c r="S329" i="28"/>
  <c r="S330" i="28"/>
  <c r="S331" i="28"/>
  <c r="S332" i="28"/>
  <c r="S333" i="28"/>
  <c r="S334" i="28"/>
  <c r="S335" i="28"/>
  <c r="S336" i="28"/>
  <c r="S337" i="28"/>
  <c r="S338" i="28"/>
  <c r="S339" i="28"/>
  <c r="S340" i="28"/>
  <c r="S341" i="28"/>
  <c r="S342" i="28"/>
  <c r="S343" i="28"/>
  <c r="S344" i="28"/>
  <c r="S345" i="28"/>
  <c r="S346" i="28"/>
  <c r="S347" i="28"/>
  <c r="S348" i="28"/>
  <c r="S349" i="28"/>
  <c r="S350" i="28"/>
  <c r="S351" i="28"/>
  <c r="S352" i="28"/>
  <c r="S353" i="28"/>
  <c r="S354" i="28"/>
  <c r="S355" i="28"/>
  <c r="S356" i="28"/>
  <c r="S357" i="28"/>
  <c r="S358" i="28"/>
  <c r="S359" i="28"/>
  <c r="S360" i="28"/>
  <c r="S361" i="28"/>
  <c r="S362" i="28"/>
  <c r="S363" i="28"/>
  <c r="S364" i="28"/>
  <c r="S365" i="28"/>
  <c r="S366" i="28"/>
  <c r="S367" i="28"/>
  <c r="S368" i="28"/>
  <c r="S369" i="28"/>
  <c r="S370" i="28"/>
  <c r="S371" i="28"/>
  <c r="S372" i="28"/>
  <c r="S373" i="28"/>
  <c r="Y5" i="45"/>
  <c r="V5" i="45"/>
  <c r="S5" i="45"/>
  <c r="Y5" i="44"/>
  <c r="V5" i="44"/>
  <c r="S5" i="44"/>
  <c r="AD6" i="38"/>
  <c r="AD9" i="38"/>
  <c r="AD12" i="38"/>
  <c r="AD6" i="45"/>
  <c r="AD58" i="45"/>
  <c r="AD38" i="37"/>
  <c r="Y57" i="45" l="1"/>
  <c r="V57" i="45"/>
  <c r="E1" i="45"/>
  <c r="AB5" i="45" l="1"/>
  <c r="AB57" i="45"/>
  <c r="AQ82" i="28" l="1" a="1"/>
  <c r="AQ82" i="28" s="1"/>
  <c r="B159" i="28" a="1"/>
  <c r="B159" i="28" s="1"/>
  <c r="AG82" i="28" a="1"/>
  <c r="AG82" i="28" s="1"/>
  <c r="AL82" i="28" a="1"/>
  <c r="AL82" i="28" s="1"/>
  <c r="E1" i="44" l="1"/>
  <c r="S15" i="24"/>
  <c r="S5" i="24"/>
  <c r="AB57" i="44" l="1"/>
  <c r="N6" i="30"/>
  <c r="M6" i="30"/>
  <c r="L6" i="30"/>
  <c r="G12" i="30"/>
  <c r="G11" i="30"/>
  <c r="G10" i="30"/>
  <c r="G9" i="30"/>
  <c r="G8" i="30"/>
  <c r="G7" i="30"/>
  <c r="G6" i="30"/>
  <c r="E11" i="30"/>
  <c r="E10" i="30"/>
  <c r="E9" i="30"/>
  <c r="E6" i="30"/>
  <c r="AQ34" i="28" l="1" a="1"/>
  <c r="AQ34" i="28" s="1"/>
  <c r="B112" i="28" a="1"/>
  <c r="B112" i="28" s="1"/>
  <c r="AG34" i="28" a="1"/>
  <c r="AG34" i="28" s="1"/>
  <c r="AL34" i="28" a="1"/>
  <c r="AL34" i="28" s="1"/>
  <c r="E1" i="27" l="1"/>
  <c r="E1" i="30"/>
  <c r="E1" i="25"/>
  <c r="E1" i="24"/>
  <c r="E1" i="38"/>
  <c r="E1" i="37"/>
  <c r="E1" i="22"/>
  <c r="E1" i="21"/>
  <c r="E1" i="20"/>
  <c r="E1" i="16"/>
  <c r="E1" i="18"/>
  <c r="Y5" i="38" l="1"/>
  <c r="AQ109" i="28" s="1" a="1"/>
  <c r="AQ109" i="28" s="1"/>
  <c r="V5" i="38"/>
  <c r="AL109" i="28" s="1" a="1"/>
  <c r="AL109" i="28" s="1"/>
  <c r="S5" i="38"/>
  <c r="S37" i="37"/>
  <c r="AG64" i="28" s="1" a="1"/>
  <c r="AG64" i="28" s="1"/>
  <c r="V37" i="37"/>
  <c r="AL64" i="28" s="1" a="1"/>
  <c r="AL64" i="28" s="1"/>
  <c r="Y37" i="37"/>
  <c r="AQ64" i="28" s="1" a="1"/>
  <c r="AQ64" i="28" s="1"/>
  <c r="S27" i="24"/>
  <c r="U21" i="24"/>
  <c r="T21" i="24"/>
  <c r="T20" i="24"/>
  <c r="U20" i="24"/>
  <c r="T19" i="24"/>
  <c r="U19" i="24"/>
  <c r="U18" i="24"/>
  <c r="T18" i="24"/>
  <c r="T17" i="24"/>
  <c r="U17" i="24"/>
  <c r="U16" i="24"/>
  <c r="T16" i="24"/>
  <c r="U14" i="24"/>
  <c r="T13" i="24"/>
  <c r="T12" i="24"/>
  <c r="T11" i="24"/>
  <c r="T10" i="24"/>
  <c r="U10" i="24"/>
  <c r="T9" i="24"/>
  <c r="T8" i="24"/>
  <c r="T7" i="24"/>
  <c r="U6" i="24"/>
  <c r="T6" i="24"/>
  <c r="T14" i="24" l="1"/>
  <c r="U9" i="24"/>
  <c r="U13" i="24"/>
  <c r="U8" i="24"/>
  <c r="U12" i="24"/>
  <c r="U7" i="24"/>
  <c r="U11" i="24"/>
  <c r="AB5" i="38" l="1"/>
  <c r="AB37" i="37"/>
  <c r="B141" i="28" s="1" a="1"/>
  <c r="B141" i="28" s="1"/>
  <c r="T5" i="20"/>
  <c r="B188" i="28" l="1" a="1"/>
  <c r="B188" i="28" s="1"/>
  <c r="AG109" i="28" a="1"/>
  <c r="AG109" i="28" s="1"/>
  <c r="R7" i="21"/>
  <c r="R8" i="21"/>
  <c r="R9" i="21"/>
  <c r="R10" i="21"/>
  <c r="R11" i="21"/>
  <c r="R6" i="21"/>
  <c r="L5" i="21"/>
  <c r="R5" i="21" l="1"/>
  <c r="I5" i="21" l="1"/>
  <c r="O5" i="28" s="1" a="1"/>
  <c r="O5" i="28" s="1"/>
  <c r="T5" i="28" l="1" a="1"/>
  <c r="T5" i="28" s="1"/>
  <c r="L5" i="22"/>
  <c r="L8" i="22"/>
  <c r="T5" i="16"/>
  <c r="T16" i="16"/>
  <c r="T13" i="16"/>
  <c r="B74" i="28" l="1" a="1"/>
  <c r="B74" i="28" s="1"/>
  <c r="AA5" i="28" a="1"/>
  <c r="AA5" i="28" s="1"/>
  <c r="Y5" i="28" a="1"/>
  <c r="Y5" i="28" s="1"/>
  <c r="S8" i="21"/>
  <c r="S7" i="21"/>
  <c r="S10" i="21"/>
  <c r="S9" i="21"/>
  <c r="S11" i="21"/>
  <c r="W15" i="20"/>
  <c r="W13" i="20"/>
  <c r="W9" i="20"/>
  <c r="W7" i="20"/>
  <c r="V6" i="20"/>
  <c r="U6" i="20"/>
  <c r="U15" i="20"/>
  <c r="V13" i="20"/>
  <c r="U13" i="20"/>
  <c r="U12" i="20"/>
  <c r="U11" i="20"/>
  <c r="U9" i="20"/>
  <c r="U20" i="20"/>
  <c r="U19" i="20"/>
  <c r="W17" i="20"/>
  <c r="V17" i="20"/>
  <c r="U17" i="20"/>
  <c r="U7" i="20"/>
  <c r="U19" i="16"/>
  <c r="U18" i="16"/>
  <c r="U17" i="16"/>
  <c r="U15" i="16"/>
  <c r="U14" i="16"/>
  <c r="B48" i="28" l="1" a="1"/>
  <c r="B48" i="28" s="1"/>
  <c r="W6" i="20"/>
  <c r="U9" i="21"/>
  <c r="T9" i="21"/>
  <c r="U8" i="21"/>
  <c r="T8" i="21"/>
  <c r="U10" i="21"/>
  <c r="T10" i="21"/>
  <c r="S6" i="21"/>
  <c r="U7" i="21"/>
  <c r="T7" i="21"/>
  <c r="T11" i="21"/>
  <c r="W20" i="20"/>
  <c r="V20" i="20"/>
  <c r="W19" i="20"/>
  <c r="V19" i="20"/>
  <c r="V18" i="20"/>
  <c r="W18" i="20"/>
  <c r="U18" i="20"/>
  <c r="V15" i="20"/>
  <c r="W14" i="20"/>
  <c r="V14" i="20"/>
  <c r="U14" i="20"/>
  <c r="W12" i="20"/>
  <c r="V12" i="20"/>
  <c r="W11" i="20"/>
  <c r="V11" i="20"/>
  <c r="V10" i="20"/>
  <c r="W10" i="20"/>
  <c r="U10" i="20"/>
  <c r="V9" i="20"/>
  <c r="U8" i="20"/>
  <c r="W8" i="20"/>
  <c r="V8" i="20"/>
  <c r="V7" i="20"/>
  <c r="V19" i="16"/>
  <c r="V15" i="16"/>
  <c r="T6" i="21" l="1"/>
  <c r="U11" i="21"/>
  <c r="W15" i="16"/>
  <c r="W19" i="16"/>
  <c r="V18" i="16"/>
  <c r="W18" i="16"/>
  <c r="W17" i="16"/>
  <c r="V17" i="16"/>
  <c r="V14" i="16"/>
  <c r="W14" i="16"/>
  <c r="Z15" i="28" l="1"/>
  <c r="Z16" i="28"/>
  <c r="Z13" i="28"/>
  <c r="Z14" i="28"/>
  <c r="Z11" i="28"/>
  <c r="Z12" i="28"/>
  <c r="Z9" i="28"/>
  <c r="Z10" i="28"/>
  <c r="Z8" i="28"/>
  <c r="Z7" i="28"/>
  <c r="Z6" i="28"/>
  <c r="U6" i="21"/>
  <c r="B66" i="28" s="1" a="1"/>
  <c r="W12" i="16"/>
  <c r="V12" i="16"/>
  <c r="U12" i="16"/>
  <c r="W11" i="16"/>
  <c r="V11" i="16"/>
  <c r="U11" i="16"/>
  <c r="W10" i="16"/>
  <c r="V10" i="16"/>
  <c r="U10" i="16"/>
  <c r="W9" i="16"/>
  <c r="V9" i="16"/>
  <c r="U9" i="16"/>
  <c r="W7" i="16"/>
  <c r="V7" i="16"/>
  <c r="U7" i="16"/>
  <c r="W6" i="16"/>
  <c r="V6" i="16"/>
  <c r="U6" i="16"/>
  <c r="B32" i="28" s="1" a="1"/>
  <c r="B32" i="28" s="1"/>
  <c r="Z5" i="28" l="1"/>
  <c r="O38" i="28" s="1" a="1"/>
  <c r="O38" i="28" s="1"/>
  <c r="B66" i="28"/>
  <c r="E18" i="30" a="1"/>
  <c r="E18" i="30" s="1"/>
  <c r="O15" i="28" l="1" a="1"/>
  <c r="S107" i="28"/>
  <c r="S117" i="28"/>
  <c r="S125" i="28"/>
  <c r="S133" i="28"/>
  <c r="S131" i="28"/>
  <c r="S108" i="28"/>
  <c r="S118" i="28"/>
  <c r="S126" i="28"/>
  <c r="S134" i="28"/>
  <c r="S109" i="28"/>
  <c r="S119" i="28"/>
  <c r="S127" i="28"/>
  <c r="S135" i="28"/>
  <c r="S132" i="28"/>
  <c r="S111" i="28"/>
  <c r="S120" i="28"/>
  <c r="S128" i="28"/>
  <c r="S136" i="28"/>
  <c r="S130" i="28"/>
  <c r="S123" i="28"/>
  <c r="S124" i="28"/>
  <c r="S113" i="28"/>
  <c r="S121" i="28"/>
  <c r="S129" i="28"/>
  <c r="S137" i="28"/>
  <c r="S122" i="28"/>
  <c r="S115" i="28"/>
  <c r="S116" i="28"/>
  <c r="S114" i="28"/>
  <c r="S80" i="28"/>
  <c r="S67" i="28"/>
  <c r="S82" i="28"/>
  <c r="S98" i="28"/>
  <c r="S106" i="28"/>
  <c r="S66" i="28"/>
  <c r="S69" i="28"/>
  <c r="S81" i="28"/>
  <c r="S89" i="28"/>
  <c r="S97" i="28"/>
  <c r="S105" i="28"/>
  <c r="S72" i="28"/>
  <c r="S79" i="28"/>
  <c r="S96" i="28"/>
  <c r="S68" i="28"/>
  <c r="S95" i="28"/>
  <c r="S70" i="28"/>
  <c r="S90" i="28"/>
  <c r="S65" i="28"/>
  <c r="S76" i="28"/>
  <c r="S84" i="28"/>
  <c r="S92" i="28"/>
  <c r="S100" i="28"/>
  <c r="S59" i="28"/>
  <c r="S87" i="28"/>
  <c r="S64" i="28"/>
  <c r="S91" i="28"/>
  <c r="S99" i="28"/>
  <c r="S73" i="28"/>
  <c r="S78" i="28"/>
  <c r="S86" i="28"/>
  <c r="S93" i="28"/>
  <c r="S102" i="28"/>
  <c r="S88" i="28"/>
  <c r="S104" i="28"/>
  <c r="S71" i="28"/>
  <c r="S103" i="28"/>
  <c r="S75" i="28"/>
  <c r="S83" i="28"/>
  <c r="S74" i="28"/>
  <c r="S77" i="28"/>
  <c r="S85" i="28"/>
  <c r="S94" i="28"/>
  <c r="S101" i="28"/>
  <c r="S63" i="28"/>
  <c r="S62" i="28"/>
  <c r="S61" i="28"/>
  <c r="S60" i="28"/>
  <c r="S58" i="28"/>
  <c r="S44" i="28"/>
  <c r="S43" i="28"/>
  <c r="S49" i="28"/>
  <c r="S52" i="28"/>
  <c r="S54" i="28"/>
  <c r="S46" i="28"/>
  <c r="S55" i="28"/>
  <c r="S45" i="28"/>
  <c r="S53" i="28"/>
  <c r="S40" i="28"/>
  <c r="S48" i="28"/>
  <c r="S56" i="28"/>
  <c r="S39" i="28"/>
  <c r="S47" i="28"/>
  <c r="S57" i="28"/>
  <c r="S42" i="28"/>
  <c r="S51" i="28"/>
  <c r="S41" i="28"/>
  <c r="S50" i="28"/>
  <c r="O15" i="28" l="1"/>
  <c r="S15" i="28" s="1"/>
  <c r="I5" i="28" s="1" a="1"/>
  <c r="I5" i="28" s="1"/>
  <c r="S24" i="28"/>
  <c r="S25" i="28"/>
  <c r="S26" i="28"/>
  <c r="S21" i="28"/>
  <c r="S22" i="28"/>
  <c r="S23" i="28"/>
  <c r="S20" i="28"/>
  <c r="S19" i="28"/>
  <c r="S18" i="28"/>
  <c r="S38" i="28"/>
  <c r="S17" i="28"/>
  <c r="S16" i="28"/>
  <c r="K16" i="30" l="1" a="1"/>
  <c r="K16" i="30" s="1"/>
  <c r="G15" i="30"/>
  <c r="I15" i="30"/>
  <c r="F15" i="30"/>
  <c r="H15" i="3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<sst xmlns="http://schemas.openxmlformats.org/spreadsheetml/2006/main" count="1497" uniqueCount="742">
  <si>
    <t>NEC Products and Services Order Form</t>
  </si>
  <si>
    <t>1st April 2025 - 31st March 2026</t>
  </si>
  <si>
    <t>For advice on any of our products and services, or to enquire about anything not listed here, please get in touch:</t>
  </si>
  <si>
    <t>Email: eventorders.nec@necgroup.co.uk</t>
  </si>
  <si>
    <t>Phone: +44 (0) 121 767 3253</t>
  </si>
  <si>
    <t>Exhibitors</t>
  </si>
  <si>
    <t>Stand out from the crowd!</t>
  </si>
  <si>
    <t>6 Steps to ordering!</t>
  </si>
  <si>
    <t>Home</t>
  </si>
  <si>
    <t>1. Select your products by entering the required quantity in the column provided</t>
  </si>
  <si>
    <t>2. Provide your contact details</t>
  </si>
  <si>
    <t>3. Check your summary</t>
  </si>
  <si>
    <t>4. Read the Terms &amp; Conditions</t>
  </si>
  <si>
    <t>5. Send your form to us</t>
  </si>
  <si>
    <t>6. Enjoy your event!</t>
  </si>
  <si>
    <t>Important Information</t>
  </si>
  <si>
    <t>Standard Price</t>
  </si>
  <si>
    <t>Late Price</t>
  </si>
  <si>
    <t>On-site Price</t>
  </si>
  <si>
    <t>Applied to orders fully paid for up until 29 full days before the start of the Licence Period*.</t>
  </si>
  <si>
    <t>Orders fully paid for within 28 full days of the start of build* will be surcharged 20% higher than the Standard Price.</t>
  </si>
  <si>
    <t>Orders fully paid for from the start of build* will be surcharged 30% higher than the Late Price.</t>
  </si>
  <si>
    <t>*The first access day for the build-up may be earlier than your own stand’s access. Please contact our team if you wish to confirm the start of build date.</t>
  </si>
  <si>
    <t>Stand Plan</t>
  </si>
  <si>
    <t>Some of our services are pulled from the floor prior to your arrival on site. If you order any of these services, our team will contact you to confirm your preferred location in your stand/space.</t>
  </si>
  <si>
    <t xml:space="preserve">Without this information, the installation of your service(s) may be delayed or completed in an unsuitable location and this may have an adverse effect on the smooth set-up of your stand. </t>
  </si>
  <si>
    <t>Relocation of the service may incur an additional charge.</t>
  </si>
  <si>
    <t>Date &amp; Time</t>
  </si>
  <si>
    <t>Some products require date/time selection for delivery, whilst others are booked on an hourly basis. It is essential that you provide this information in the boxes provided.</t>
  </si>
  <si>
    <t>Products &amp; Payment</t>
  </si>
  <si>
    <t>Current products and prices are subject to availability and may change at any time.
Prices shown are exclusive of VAT.
We accept payment by bank transfer or card.
After your order has been processed, you will receive a pre-payment invoice with further details of how to pay.
Please note that full payment is required immediately. Late payments may result in delayed delivery or order cancellation.</t>
  </si>
  <si>
    <t xml:space="preserve">6 Steps to ordering </t>
  </si>
  <si>
    <t>1. Select your products</t>
  </si>
  <si>
    <t>2. Provide your details</t>
  </si>
  <si>
    <t>4. Read the T's &amp; C's</t>
  </si>
  <si>
    <t>Email: eventorders.nec@necgroup.co.uk
Phone: +44 (0) 121 767 3253</t>
  </si>
  <si>
    <t>Click here to contact our team!</t>
  </si>
  <si>
    <t>+44 (0) 121 767 3253</t>
  </si>
  <si>
    <t>For any other products and services please contact us on +44 (0) 121 767 3253
or by email eventorders.nec@necgroup.co.uk</t>
  </si>
  <si>
    <t>IT &amp; Networks</t>
  </si>
  <si>
    <t>Unit price</t>
  </si>
  <si>
    <r>
      <t>Qty</t>
    </r>
    <r>
      <rPr>
        <b/>
        <vertAlign val="superscript"/>
        <sz val="10"/>
        <color theme="0"/>
        <rFont val="Arial"/>
        <family val="2"/>
      </rPr>
      <t>1</t>
    </r>
  </si>
  <si>
    <t>Total price</t>
  </si>
  <si>
    <t>Item</t>
  </si>
  <si>
    <t>Description</t>
  </si>
  <si>
    <t>Standard</t>
  </si>
  <si>
    <t>Late</t>
  </si>
  <si>
    <t>On-site</t>
  </si>
  <si>
    <t>Exhibitor Prioritised Wi-Fi Connection</t>
  </si>
  <si>
    <t xml:space="preserve">5Mbps Exhibitor Prioritised Wi-Fi </t>
  </si>
  <si>
    <t>Cost shown is per device</t>
  </si>
  <si>
    <t xml:space="preserve">10Mbps Exhibitor Prioritised Wi-Fi </t>
  </si>
  <si>
    <t xml:space="preserve">15Mbps Exhibitor Prioritised Wi-Fi </t>
  </si>
  <si>
    <t xml:space="preserve">20Mbps Exhibitor Prioritised Wi-Fi </t>
  </si>
  <si>
    <t>Hardwired Broadband Internet</t>
  </si>
  <si>
    <t>5Mbps Broadband internet</t>
  </si>
  <si>
    <t>Dependable connection, speeds suitable for web browsing and email</t>
  </si>
  <si>
    <t>10Mbps Broadband internet</t>
  </si>
  <si>
    <t>High latency connection, perfect for basic streaming</t>
  </si>
  <si>
    <t>20Mbps Broadband internet</t>
  </si>
  <si>
    <t>High latency, high bandwidth, high performance</t>
  </si>
  <si>
    <t>30Mbps Broadband internet</t>
  </si>
  <si>
    <t>Fast and dependable, for the smoothest performance</t>
  </si>
  <si>
    <t>Telephone lines</t>
  </si>
  <si>
    <t>Phone line and handset package</t>
  </si>
  <si>
    <t>The complete package, connected and ready before you arrive</t>
  </si>
  <si>
    <t>Telephone line only</t>
  </si>
  <si>
    <t>Bring your own handset - uses an RJ11 connector</t>
  </si>
  <si>
    <t>Network Equipment</t>
  </si>
  <si>
    <t>8 Port switch</t>
  </si>
  <si>
    <t>Connect up to 7 devices through one hardwired internet connection (ordered separately)</t>
  </si>
  <si>
    <t>CAT-5 Cable - 5 metres</t>
  </si>
  <si>
    <t>Empty CAT5 cable with RJ45 connection for extending an internet cable or splitting the connection</t>
  </si>
  <si>
    <t>CAT-5 Cable - 10 metres</t>
  </si>
  <si>
    <t>CAT-5 Cable - 15 metres</t>
  </si>
  <si>
    <t>Enter required quantity</t>
  </si>
  <si>
    <t>Please note - Our halls have duct lines running under the floor from which cables are pulled. 
Your services will be installed before event-build as close as possible to the required location (based on your submitted stand plan).
It is the responsibility of the stand builder to route the cable to the final location.
Hardwired broadband connections are delivered with a CAT-5 RJ45 cable connector.</t>
  </si>
  <si>
    <t>Audio-visual</t>
  </si>
  <si>
    <r>
      <t>No. of days</t>
    </r>
    <r>
      <rPr>
        <b/>
        <vertAlign val="superscript"/>
        <sz val="10"/>
        <color theme="0"/>
        <rFont val="Arial"/>
        <family val="2"/>
      </rPr>
      <t>1</t>
    </r>
  </si>
  <si>
    <r>
      <t>Qty</t>
    </r>
    <r>
      <rPr>
        <b/>
        <vertAlign val="superscript"/>
        <sz val="10"/>
        <color theme="0"/>
        <rFont val="Arial"/>
        <family val="2"/>
      </rPr>
      <t>2</t>
    </r>
  </si>
  <si>
    <r>
      <t>Delivery/Collection</t>
    </r>
    <r>
      <rPr>
        <b/>
        <vertAlign val="superscript"/>
        <sz val="10"/>
        <color theme="0"/>
        <rFont val="Arial"/>
        <family val="2"/>
      </rPr>
      <t>3</t>
    </r>
  </si>
  <si>
    <t>1 day</t>
  </si>
  <si>
    <t>2 days</t>
  </si>
  <si>
    <t>3+ days</t>
  </si>
  <si>
    <t>Delivery Time</t>
  </si>
  <si>
    <t>Collection Time</t>
  </si>
  <si>
    <t>Display Screens</t>
  </si>
  <si>
    <t>32" Display screen</t>
  </si>
  <si>
    <t>Compact screen, ideal for basic information displays</t>
  </si>
  <si>
    <t>43" Display screen</t>
  </si>
  <si>
    <t>Similar size to the average home TV screen</t>
  </si>
  <si>
    <t>50'' Display screen</t>
  </si>
  <si>
    <t xml:space="preserve">Medium sized TV screen </t>
  </si>
  <si>
    <t>55" Display screen</t>
  </si>
  <si>
    <t>A generous screen size, great for playing product videos on a loop</t>
  </si>
  <si>
    <t>65" Display screen</t>
  </si>
  <si>
    <t>Large viewing area, a focal point that draws in lots of visitors</t>
  </si>
  <si>
    <t>75" Display screen</t>
  </si>
  <si>
    <t>Extra large display screen, perfect for presentations and conferences</t>
  </si>
  <si>
    <t>86'' Display screen</t>
  </si>
  <si>
    <t xml:space="preserve">USB Media Player </t>
  </si>
  <si>
    <t>Designed to mount discretely behind TV'S for USB plug and playback - ask for details</t>
  </si>
  <si>
    <t>Parabella TV stand</t>
  </si>
  <si>
    <t>Fixed static TV stand with shelf for laptop.</t>
  </si>
  <si>
    <t>Unicol shelf</t>
  </si>
  <si>
    <t xml:space="preserve">TV stand with wheels enabling movement around your stand. </t>
  </si>
  <si>
    <r>
      <t>TV wall bracket</t>
    </r>
    <r>
      <rPr>
        <b/>
        <sz val="10"/>
        <color rgb="FF041C2C"/>
        <rFont val="Arial"/>
        <family val="2"/>
      </rPr>
      <t>**</t>
    </r>
    <r>
      <rPr>
        <sz val="10"/>
        <color rgb="FF041C2C"/>
        <rFont val="Arial"/>
        <family val="2"/>
      </rPr>
      <t>*</t>
    </r>
  </si>
  <si>
    <t>Raise your display screen to gain maximum views (installation provided)</t>
  </si>
  <si>
    <t>Touch screen Displays</t>
  </si>
  <si>
    <t>32" Touch screen</t>
  </si>
  <si>
    <t>Compact interactive display for focused engagement.</t>
  </si>
  <si>
    <t>43" Touch screen</t>
  </si>
  <si>
    <t>Versatile size for deeper visitor interaction.</t>
  </si>
  <si>
    <t>49'' Touch screen</t>
  </si>
  <si>
    <t>High-impact interactive focal point.</t>
  </si>
  <si>
    <t>55" Touch screen</t>
  </si>
  <si>
    <t>Large format for collaborative exploration.</t>
  </si>
  <si>
    <t>65" Touch screen</t>
  </si>
  <si>
    <t>Laptop &amp; iPad</t>
  </si>
  <si>
    <t>Ipad 11 128g</t>
  </si>
  <si>
    <t>Portable and versatile tablet experience.</t>
  </si>
  <si>
    <t>Dell Inspiron 14" Laptop</t>
  </si>
  <si>
    <t>Reliable performance for everyday use.</t>
  </si>
  <si>
    <t>MacBook Pro 16'' M1</t>
  </si>
  <si>
    <t>Professional-grade power and efficiency.</t>
  </si>
  <si>
    <t>Enter required number of days</t>
  </si>
  <si>
    <t>Enter delivery &amp; collection time</t>
  </si>
  <si>
    <t>Costs include delivery to your stand, installation and collection from your stand.
*Delivery and installation are always on the last day of show build. Please select your prefered delivery time on this date.
**Collection will be last day of show, within the hour after close.
All display screen orders come with HDMI cable included. 
AV orders placed 2 days prior to build start date will be charged at a bespoke rate depending on availability.
***Please ensure the shell scheme is reinforced to be able to wall mount the Display screen</t>
  </si>
  <si>
    <t>Utilities</t>
  </si>
  <si>
    <t>Water &amp; Waste Connections</t>
  </si>
  <si>
    <t>Water &amp; Waste supply</t>
  </si>
  <si>
    <t>(not incl. sink, heater, power or appliance)</t>
  </si>
  <si>
    <t>Water supply only</t>
  </si>
  <si>
    <t>Waste supply only</t>
  </si>
  <si>
    <t>Additional Water supply</t>
  </si>
  <si>
    <t>within 1m of original connection</t>
  </si>
  <si>
    <t>Additional Waste supply</t>
  </si>
  <si>
    <t>Single sink with under sink heater package</t>
  </si>
  <si>
    <t>incl. single sink, heater, power with water &amp; waste supply connections</t>
  </si>
  <si>
    <t>Double sink &amp; industrial boiler package</t>
  </si>
  <si>
    <t>incl. double sink, heater, power with water &amp; waste supply connections</t>
  </si>
  <si>
    <t>Compressed Air*</t>
  </si>
  <si>
    <t>Compressed Air connection</t>
  </si>
  <si>
    <t>Additional Compressed Air connection</t>
  </si>
  <si>
    <t>Natural Gas</t>
  </si>
  <si>
    <t>Natural Gas connection</t>
  </si>
  <si>
    <t>Additional Gas connection</t>
  </si>
  <si>
    <t>Gas Test</t>
  </si>
  <si>
    <t>Water supply - 1/2" Flexi-Pipe 5.6 Bar or 85 p.s.i.
Waste supply - 1 1/2" Pipe 0.38 l/s or 5 g.p.m.
Compressed air - 5.6 Bar or 75-90 p.s.i. with normal industrial quality contamination levels. Female 3/4" (20mm) BSP Connector (30 l/s or 70 cfm free air).
Natural gas - 1" bsp isolating  female valve. Gas Safe test required.
Please note - Our halls have duct lines running under the floor from which pipes are pulled. Your services will be installed before event-build as close as possible to the required location (based on your submitted stand plan).
It is the responsibility of the stand builder to route the cable to final location.
Ramping over piped services will not be permitted for health &amp; safety reasons. Included in the price, our engineers can perform a Gas Test. They will test the supply as far as the valve only and provide a certificate. If using your own gas engineer, we must have their Gas Safe Registered details.</t>
  </si>
  <si>
    <t>*Essential Information required for Compressed Air only</t>
  </si>
  <si>
    <t>If the below information is not completed, your order cannot be processed.</t>
  </si>
  <si>
    <t>Name of On-Site Engineer:</t>
  </si>
  <si>
    <t>Contact Number:</t>
  </si>
  <si>
    <t>Required pressure (bar):</t>
  </si>
  <si>
    <t>If the pressure is higher than 5.6 bar, a dedicated compressor may be required. Your NEC Sales Consultant will advise.</t>
  </si>
  <si>
    <t>Required volume (litres per min):</t>
  </si>
  <si>
    <t>If the volume is greater than 1,800 litres per min (30 ltr/sec), a dedicated compressor will be required. Your NEC Sales Consultant will advise.</t>
  </si>
  <si>
    <t>Size of final valve connection required:</t>
  </si>
  <si>
    <t>6mm</t>
  </si>
  <si>
    <t>8mm</t>
  </si>
  <si>
    <t>10mm</t>
  </si>
  <si>
    <t>12mm</t>
  </si>
  <si>
    <t>Type of connection required:</t>
  </si>
  <si>
    <t>Pushfit</t>
  </si>
  <si>
    <t>Hosetail</t>
  </si>
  <si>
    <t>Will you be making your own connections?:</t>
  </si>
  <si>
    <t>Yes</t>
  </si>
  <si>
    <t>No</t>
  </si>
  <si>
    <t>If not, how many connections/postions on the stand will be required?:</t>
  </si>
  <si>
    <t>Please note - Compressed Air is Industrial Quality only. If clean/medical quality air is required, please contact your NEC Sales Consultant</t>
  </si>
  <si>
    <t>Safety</t>
  </si>
  <si>
    <t>Fire Extinguishers</t>
  </si>
  <si>
    <t>Water Fire Extinguisher</t>
  </si>
  <si>
    <t>For use on Class A materials (Wood, Paper, Textiles)</t>
  </si>
  <si>
    <t>AFFF (Foam) Fire Extinguisher</t>
  </si>
  <si>
    <t>For use on Class A &amp; Class B materials (flammable liquids)</t>
  </si>
  <si>
    <t>Dry Powder Fire Extinguisher</t>
  </si>
  <si>
    <t>For use on Class A, Class B &amp; Class C materials (Gasses and Live Electrical)</t>
  </si>
  <si>
    <t>Small CO2 (2kg) Fire Extinguisher</t>
  </si>
  <si>
    <t>For use on Live Electrical Equipment</t>
  </si>
  <si>
    <t>Large CO2 (5kg) Fire Extinguisher</t>
  </si>
  <si>
    <t>Wet Chemical Fire Extinguisher</t>
  </si>
  <si>
    <t>For use on Class A &amp; Class F materials (Cooking Oils)</t>
  </si>
  <si>
    <t>Fire Blanket</t>
  </si>
  <si>
    <t>For use in cooking areas</t>
  </si>
  <si>
    <t>Single Plastic Fire Point</t>
  </si>
  <si>
    <t>For easy display, storage and access of extinguisher</t>
  </si>
  <si>
    <t>Double Plastic Fire Point</t>
  </si>
  <si>
    <t>For easy display, storage and access of extinguishers</t>
  </si>
  <si>
    <t>Double Mobile Fire Point</t>
  </si>
  <si>
    <t>Barriers and Fencing</t>
  </si>
  <si>
    <t>Crowd Control Barrier</t>
  </si>
  <si>
    <t>Interlocking metal W 2.5m x H 1m</t>
  </si>
  <si>
    <t>Wheeled Crowd Control Barrier</t>
  </si>
  <si>
    <t>Interlocking metal with wheels W 2.5m x H 1m</t>
  </si>
  <si>
    <t>Tensator Barrier (min order of 2)</t>
  </si>
  <si>
    <t>Posts with retractable ribbon W 1.8m (max) x H 0.95m</t>
  </si>
  <si>
    <t>Ropes &amp; Posts (min order of 2)</t>
  </si>
  <si>
    <t>Posts connected by ribbon W 1.5m (rope length) x H 1m</t>
  </si>
  <si>
    <t>Flooring</t>
  </si>
  <si>
    <t>Delivery</t>
  </si>
  <si>
    <t>Total Qty</t>
  </si>
  <si>
    <r>
      <t>Date</t>
    </r>
    <r>
      <rPr>
        <b/>
        <vertAlign val="superscript"/>
        <sz val="10"/>
        <color theme="0"/>
        <rFont val="Arial"/>
        <family val="2"/>
      </rPr>
      <t>2</t>
    </r>
  </si>
  <si>
    <r>
      <t>Time</t>
    </r>
    <r>
      <rPr>
        <b/>
        <vertAlign val="superscript"/>
        <sz val="10"/>
        <color theme="0"/>
        <rFont val="Arial"/>
        <family val="2"/>
      </rPr>
      <t>3</t>
    </r>
  </si>
  <si>
    <t>Floor Fixing</t>
  </si>
  <si>
    <t>Floor bolts 8mm</t>
  </si>
  <si>
    <t>Floor bolts 10mm</t>
  </si>
  <si>
    <t>Floor bolts 12mm</t>
  </si>
  <si>
    <t>Floor bolts 15mm</t>
  </si>
  <si>
    <t>Floor bolts 18mm</t>
  </si>
  <si>
    <t>Floor bolts 24mm</t>
  </si>
  <si>
    <t>Enter delivery date</t>
  </si>
  <si>
    <t>Enter delivery time</t>
  </si>
  <si>
    <t>Please enter the size and quantity of the bolts required. 
To help us assist in the smooth build up of your stand, please provide an indication of the approximate time you require the bolts to be installed. 
If you would like the bolts to be installed at different times throughout the building of your stand, please select multiple dates &amp; times in the relevant columns.
 If staggered delivery is not necessary, please only use the first column.
Please note: adherence to the preferred time slots will be by best endeavours of the delivery team and is not guaranteed. 
If you are not ready for installation during your requested time slot, delivery may be delayed based on workload. During build, when you are ready for your bolts to be collected, please phone our Helpdesk on 0844 3388 338 (Option 2) or use the red hotline phone in the Organiser Offices. 
Floor fixings are of bolt type. Price includes supply, fixing and making good of the floor post show. Bolt removal is the responsibility of the of the Exhibitor. The floor fixing is not suitable for up-thrust or pull-out loads without provision of an appropriate anchor block. Standard fixings allow for bolts up to 75mm above floor for 8 and 10mm diameter, and up 150mm above floor for other sizes. 
Bolts cannot be drilled into duct lines: please refer to the hall plan.</t>
  </si>
  <si>
    <t xml:space="preserve">
</t>
  </si>
  <si>
    <t>Cleaning</t>
  </si>
  <si>
    <t>Unit Price</t>
  </si>
  <si>
    <r>
      <t>Delivery date</t>
    </r>
    <r>
      <rPr>
        <b/>
        <vertAlign val="superscript"/>
        <sz val="10"/>
        <color theme="0"/>
        <rFont val="Arial"/>
        <family val="2"/>
      </rPr>
      <t>2</t>
    </r>
  </si>
  <si>
    <t>Stand Cleaning Services*</t>
  </si>
  <si>
    <t xml:space="preserve">Cleaning of upper floor - over 30m2 </t>
  </si>
  <si>
    <t>Cleaning operative (4hr shift)</t>
  </si>
  <si>
    <t>Production Waste**</t>
  </si>
  <si>
    <t>Production Waste Bag</t>
  </si>
  <si>
    <t>120 litre food waste bin</t>
  </si>
  <si>
    <t>120 litre glass bin</t>
  </si>
  <si>
    <t>120 litre lockable bin</t>
  </si>
  <si>
    <t>240 litre raw meat waste bin</t>
  </si>
  <si>
    <t>5 litre clinical waste bin</t>
  </si>
  <si>
    <t>1200 litre euro waste bin</t>
  </si>
  <si>
    <t>* Please note that standard clean of the stand is included as part of your Exhibitor package. This covers: vacuuming of carpets; wipe down of hard surfaces; and removal of general rubbish. This is for ground-floor (or raised platform) only.
Cleaning Operatives can be hired for general cleaning duties for a more in-depth cleaning of the stand area, or clean of upstairs area.</t>
  </si>
  <si>
    <t>** Container hire and waste disposal. Larger skips are available on request. 
Some items will require a Waste Transfer note to be completed on site prior to collection.
Please note, all bins are charged per empty.</t>
  </si>
  <si>
    <t>Please specify the areas that require cleaning:</t>
  </si>
  <si>
    <t>Type of stand:</t>
  </si>
  <si>
    <t>Type of material:</t>
  </si>
  <si>
    <t>Size of stand (m2):</t>
  </si>
  <si>
    <t>Food</t>
  </si>
  <si>
    <t>Serves 20</t>
  </si>
  <si>
    <t>Breakfast Pots</t>
  </si>
  <si>
    <t>Serves 12</t>
  </si>
  <si>
    <t>Artisan Pastry Box</t>
  </si>
  <si>
    <t>includes farmhouse BLT sandwich, ham hock &amp; smoked cheddar sandwich, cheese &amp; onion mayonnaise sandwich (GF), sweet &amp; spicy chickpea turmeric vegan wrap, farmhouse egg &amp; watercress sandwich</t>
  </si>
  <si>
    <t xml:space="preserve">Picnic Bags x 5 </t>
  </si>
  <si>
    <t>Serves 10</t>
  </si>
  <si>
    <t>Meat Sandwich Platter</t>
  </si>
  <si>
    <t>Fish Sandwich Platter</t>
  </si>
  <si>
    <t>Vegetarian Sandwich Platter</t>
  </si>
  <si>
    <t>Fresh Fruit Salad Pots</t>
  </si>
  <si>
    <t>Whole Fruit Box</t>
  </si>
  <si>
    <t>Serves 16</t>
  </si>
  <si>
    <t>Mixed Pork Pastries Box</t>
  </si>
  <si>
    <t>Cake Selection Box</t>
  </si>
  <si>
    <t>Savoury Skewers Platter</t>
  </si>
  <si>
    <t>Snacks</t>
  </si>
  <si>
    <t>2 x 400g packs of luxury biscuits</t>
  </si>
  <si>
    <t>Luxury biscuit selection 800g</t>
  </si>
  <si>
    <t>2 x 500g trays of assorted sweet biscuits</t>
  </si>
  <si>
    <t>Sweet biscuits 1kg</t>
  </si>
  <si>
    <t>6 x 40g packs</t>
  </si>
  <si>
    <t>Lightly sea salted crisps 6 x 40g</t>
  </si>
  <si>
    <t>Assorted crisps 6 x 40g</t>
  </si>
  <si>
    <t>6 x 50g packs</t>
  </si>
  <si>
    <t>Mini cheddars 6 x 50g</t>
  </si>
  <si>
    <t>Food and drink delivered to the stand and a date and time that works for you. Please order products by entering a quantity and provide a delivery date and time slot.
Delivery slots are within an hour period starting 08:30 am to 09:30 and so on. Minimum order value £15. Cancellations (or part cancellation) will not be permitted within 5 days of your exhibition. 
Orders must be placed by 11:00 24 hours in advance, with the exception of snacks, disposables, and equipment hire. Drinks will normally be delivered at ambient temperature.
All items are subject to availability. Prices and products are subject to change. Should an item or item(s) be unavailable, we will try to replace with a suitable alternative.
Where possible, we are aiming to avoid products containing genetically modified soya, maize, flavourings and additives. However, some food may still contain such ingredients. Please inform us if you have any particular requirements. Some of the menu items may contain nuts, seeds and other allergens. There may be a risk that traces of these could be in any other dish or food served within the venue. We understand the dangers to those with severe allergies. 
Items marked * will require power supply on the stand. Ordered through the event contractor. 
Nutritional information is shown with the description of each item. Adults need around 2000Kcal per day.</t>
  </si>
  <si>
    <t>Drinks</t>
  </si>
  <si>
    <t>Soft Drinks</t>
  </si>
  <si>
    <t>500ml. 220kcal per botttle</t>
  </si>
  <si>
    <t>Pepsi x 12</t>
  </si>
  <si>
    <t>Pepsi x 24</t>
  </si>
  <si>
    <t>500ml. 2kcal per bottle</t>
  </si>
  <si>
    <t>Pepsi Max x 12</t>
  </si>
  <si>
    <t>Pepsi Max x 24</t>
  </si>
  <si>
    <t>500ml. 10kcal per bottle</t>
  </si>
  <si>
    <t xml:space="preserve">7up Free x 12 </t>
  </si>
  <si>
    <t>7up Free x 24</t>
  </si>
  <si>
    <t>500ml. 95kcal per bottle</t>
  </si>
  <si>
    <t xml:space="preserve">Tango x 12 </t>
  </si>
  <si>
    <t xml:space="preserve">Tango x 24 </t>
  </si>
  <si>
    <t xml:space="preserve">Pack of 12 x 500ml plastic bottles of still water </t>
  </si>
  <si>
    <t>Still mineral water x 12</t>
  </si>
  <si>
    <t xml:space="preserve">Pack of 24 x 500ml plastic bottles of still water </t>
  </si>
  <si>
    <t>Still mineral water x 24</t>
  </si>
  <si>
    <t>Pack of 12 x 500ml plastic bottles of sparkling mineral water</t>
  </si>
  <si>
    <t>Sparkling mineral water x 12</t>
  </si>
  <si>
    <t>Pack of 24 x 500ml plastic bottles of sparkling mineral water</t>
  </si>
  <si>
    <t>Sparkling mineral water x 24</t>
  </si>
  <si>
    <t>1 litre carton of orange juice UHT</t>
  </si>
  <si>
    <t xml:space="preserve">Orange juice x 1 litre </t>
  </si>
  <si>
    <t>Hot Drinks</t>
  </si>
  <si>
    <t>5 litre flask - stays hot for 12 hours incl. supplies for approx. 20 cups</t>
  </si>
  <si>
    <t>5 litre flask of black tea</t>
  </si>
  <si>
    <t>5 litre flask of black coffee</t>
  </si>
  <si>
    <t>5 litre flask of hot water</t>
  </si>
  <si>
    <t>Twining's Everyday Tea x 50 Bags</t>
  </si>
  <si>
    <t>Box of 50 Twinings Everyday teabags</t>
  </si>
  <si>
    <t>Twining's Herbal &amp; Fruit Tea x 20 Bags</t>
  </si>
  <si>
    <t>Twinings Fruit, Herbal &amp; Green x 20 Teabags</t>
  </si>
  <si>
    <t>Nescafe Original Instant Coffee</t>
  </si>
  <si>
    <t xml:space="preserve">A jar of Nescafe original 200g </t>
  </si>
  <si>
    <t>Fresh milk 2 litres</t>
  </si>
  <si>
    <t>Semi-skimmed pasteurised homogenised milk</t>
  </si>
  <si>
    <t>UHT milk jiggers x 120</t>
  </si>
  <si>
    <t>Pack of 120 x 12ml extended-life semi-skimmed milk jiggers</t>
  </si>
  <si>
    <t>Soya milk 1 litre</t>
  </si>
  <si>
    <t>Soya drink with added calcium and vitamins. Suitable for vegans</t>
  </si>
  <si>
    <t xml:space="preserve">Almond milk 1 litre </t>
  </si>
  <si>
    <t xml:space="preserve">Organic almond drink UHTdairy free alternative (contains nuts) </t>
  </si>
  <si>
    <t>White sugar stick x 100</t>
  </si>
  <si>
    <t xml:space="preserve">Suitable to add to all hot drinks as required </t>
  </si>
  <si>
    <t xml:space="preserve">Brown sugar stick x 100 </t>
  </si>
  <si>
    <t>Used more for coffee but can be added to any hot drink as desired</t>
  </si>
  <si>
    <t xml:space="preserve">Sweeteners x 50 </t>
  </si>
  <si>
    <t>A suitable alternative to sugar to sweeten your hot drinks</t>
  </si>
  <si>
    <t>Alcohol</t>
  </si>
  <si>
    <t>Beers &amp; Ciders</t>
  </si>
  <si>
    <t>Pack of 12 x 330ml bottles, includes bottle opener</t>
  </si>
  <si>
    <t>Coors Lager x 12</t>
  </si>
  <si>
    <t>Pack of 24 x 330ml bottles, includes bottle opener</t>
  </si>
  <si>
    <t>Coors Lager x 24</t>
  </si>
  <si>
    <t>Pravha Lager x 12</t>
  </si>
  <si>
    <t>Pravha Lager x 24</t>
  </si>
  <si>
    <t>Madri Lager x 12</t>
  </si>
  <si>
    <t>Madri Lager x 24</t>
  </si>
  <si>
    <t>Pack of 15 x 500ml bottles, includes bottle opener</t>
  </si>
  <si>
    <t>Rekorderlig apple cider x 15</t>
  </si>
  <si>
    <t>Rekorderlig strawberry &amp; lime cider x 15</t>
  </si>
  <si>
    <t>Wine &amp; Sparkling Wine</t>
  </si>
  <si>
    <t>Champagne Lanson le black</t>
  </si>
  <si>
    <t xml:space="preserve">75cl Bottle </t>
  </si>
  <si>
    <t>House Prosecco</t>
  </si>
  <si>
    <t xml:space="preserve">Premium house RED wine </t>
  </si>
  <si>
    <t xml:space="preserve">Premium house red wine </t>
  </si>
  <si>
    <t>Premium house WINE wine</t>
  </si>
  <si>
    <t xml:space="preserve">75cl bottle </t>
  </si>
  <si>
    <t>Premium house white wine</t>
  </si>
  <si>
    <t>House RED Wine</t>
  </si>
  <si>
    <t>House red Wine</t>
  </si>
  <si>
    <t>House ROSE Wine</t>
  </si>
  <si>
    <t>House rose Wine</t>
  </si>
  <si>
    <t>House WHITE wine</t>
  </si>
  <si>
    <t>House white wine</t>
  </si>
  <si>
    <t>Catering - Equipment</t>
  </si>
  <si>
    <t>Equipment Hire</t>
  </si>
  <si>
    <t xml:space="preserve">Holds 1 litre </t>
  </si>
  <si>
    <t xml:space="preserve">Glass Jug </t>
  </si>
  <si>
    <t>1.7 litre capacity 2200 watt</t>
  </si>
  <si>
    <t xml:space="preserve">Cordless Kettle </t>
  </si>
  <si>
    <t>Zenius coffee machine, includes supplies for 100 drinks (13amp/1560 watt)</t>
  </si>
  <si>
    <t xml:space="preserve">Nespresso machine* </t>
  </si>
  <si>
    <t>For use with the Zenius machine (13 amp/1260 watt)</t>
  </si>
  <si>
    <t>Nespresso Cappuccinatore Milk Frother*</t>
  </si>
  <si>
    <t>Holds 1 x 75cl bottle ice sold separately</t>
  </si>
  <si>
    <t>Wine/Champagne Bucket</t>
  </si>
  <si>
    <t>Keeps ice cold to add to drinks holds upto 1.8kg Ice (Ice sold separately)</t>
  </si>
  <si>
    <t xml:space="preserve">Thermal Ice Bucket with lid </t>
  </si>
  <si>
    <t>Keeps large amount of ice frozen (Ice sold separately)</t>
  </si>
  <si>
    <t>Insulated Ice box - Holds 9 kg of ice</t>
  </si>
  <si>
    <t>To complement hot beverage service</t>
  </si>
  <si>
    <t>Cups and Saucers x 5</t>
  </si>
  <si>
    <t>Teaspoons x 5</t>
  </si>
  <si>
    <t>To complement cold drinks or beers</t>
  </si>
  <si>
    <t>Glass 10oz Tumbler x 5</t>
  </si>
  <si>
    <t>To complement Champagne or prosecco</t>
  </si>
  <si>
    <t>Champagne Glasses x 5</t>
  </si>
  <si>
    <t>To complement red or white wine service</t>
  </si>
  <si>
    <t>Wine Glasses x 5</t>
  </si>
  <si>
    <t>Room temperature without optional 70w power (not included)</t>
  </si>
  <si>
    <t>Water cooler, water and 100 cups</t>
  </si>
  <si>
    <t>Disposables</t>
  </si>
  <si>
    <t xml:space="preserve">20 coffee pods compatible with the Zenius machine </t>
  </si>
  <si>
    <t>Nespresso capsules x 20</t>
  </si>
  <si>
    <t>Pack of 25 x 8oz disposable hot drink cups</t>
  </si>
  <si>
    <t>Hot drinks cups x 25</t>
  </si>
  <si>
    <t>Sleeve of 50 x 10 floz/half pint plastic disposable glasses</t>
  </si>
  <si>
    <t>Cold drink glasses x 50</t>
  </si>
  <si>
    <t>Pack of 10 x 310ml disposable wine glasses</t>
  </si>
  <si>
    <t>Disposable Wine Glasses x 10</t>
  </si>
  <si>
    <t>Pack of 10 x 150ml disposable champagne flutes</t>
  </si>
  <si>
    <t>Disposable Champagne Glasses x 10</t>
  </si>
  <si>
    <t>2 x 1.8kg bags of ice</t>
  </si>
  <si>
    <t xml:space="preserve">Ice Cubes x 3.6kg </t>
  </si>
  <si>
    <t>5 x 1.8kg bags of ice</t>
  </si>
  <si>
    <t xml:space="preserve">Ice Cubes x 9kg </t>
  </si>
  <si>
    <t>Sleeve of 100 x 7oz recyclable paper cups</t>
  </si>
  <si>
    <t>Extra water cooler cups x 100</t>
  </si>
  <si>
    <t>18.9 litres. Non-return of butt may result in an additional charge</t>
  </si>
  <si>
    <t xml:space="preserve">Extra water cooler butt 18.9L &amp; 100 cups </t>
  </si>
  <si>
    <t>Pack of 25 disposable paper plates</t>
  </si>
  <si>
    <t>Disposable paper plates x 25</t>
  </si>
  <si>
    <t>Pack of 10 disposable teaspoons</t>
  </si>
  <si>
    <t xml:space="preserve">Disposable teaspoons x 10 </t>
  </si>
  <si>
    <t>Pack of wooden stirrers for tea &amp; coffee</t>
  </si>
  <si>
    <t>Wooden stirrers x 1000</t>
  </si>
  <si>
    <t>Pack of 100 x 2 ply white paper serviettes</t>
  </si>
  <si>
    <t>White serviettes x 100</t>
  </si>
  <si>
    <t>Catering - Hygiene</t>
  </si>
  <si>
    <t>Hygiene &amp; Cleaning</t>
  </si>
  <si>
    <t>Blue paper roll</t>
  </si>
  <si>
    <t>150mm x 180mm</t>
  </si>
  <si>
    <t>Multi-surface cleaner</t>
  </si>
  <si>
    <t>750ml</t>
  </si>
  <si>
    <t>Glass Cleaner</t>
  </si>
  <si>
    <t>750ml spray bottle</t>
  </si>
  <si>
    <t>Wipe cloths x 6</t>
  </si>
  <si>
    <t>Refuse sacks x 10</t>
  </si>
  <si>
    <t>Hygiene Packages</t>
  </si>
  <si>
    <t>Hygiene Package #1</t>
  </si>
  <si>
    <t>Alcohol handgel &amp; 1 box of latex gloves</t>
  </si>
  <si>
    <t>Hygiene Package #2</t>
  </si>
  <si>
    <t>Sanitiser spray &amp; blue paper roll</t>
  </si>
  <si>
    <t>Hygiene Package #3</t>
  </si>
  <si>
    <t>Portable handwash basin, liquid soap &amp; blue paper roll</t>
  </si>
  <si>
    <t>Graphics &amp; Rigging</t>
  </si>
  <si>
    <t>Hanging Banners &amp; Rigging</t>
  </si>
  <si>
    <t>Double-Sided Eco-Friendly Textile PVC Hanging Banner</t>
  </si>
  <si>
    <t>3000mm x 1500mm</t>
  </si>
  <si>
    <t>5000mm x 2000mm</t>
  </si>
  <si>
    <t>6000mm x 4000mm</t>
  </si>
  <si>
    <t>Double-sided Circular Tubular Banner System</t>
  </si>
  <si>
    <t>1500mm x 800mm with zip-tension fabric. Print to outer, single colour of choice to inner</t>
  </si>
  <si>
    <t xml:space="preserve">Double-sided Circular Tubular Banner System </t>
  </si>
  <si>
    <t>3000mm x 1000mm with zip-tension fabric. Print to outer, single colour of choice to inner</t>
  </si>
  <si>
    <t>4500mm x 1500mm with zip-tension fabric. Print to outer, single colour of choice to inner</t>
  </si>
  <si>
    <t xml:space="preserve">Double-sided Square Tubular Banner System </t>
  </si>
  <si>
    <t>Double-sided Square Tubular Banner System</t>
  </si>
  <si>
    <t>Freestanding Products</t>
  </si>
  <si>
    <t>Roller Banner Stand</t>
  </si>
  <si>
    <t>850mm (w) x 2200mm (h) - Single Sided</t>
  </si>
  <si>
    <t>Feather Flag &amp; Base</t>
  </si>
  <si>
    <t>3000mm (h) - Double Sided</t>
  </si>
  <si>
    <t>Small Sustainable Wedge Graphic (16mm Swedboard)</t>
  </si>
  <si>
    <t>600mm x 1500mm - Double Sided</t>
  </si>
  <si>
    <t>Medium Sustainable Wedge Graphic (16mm Swedboard)</t>
  </si>
  <si>
    <t>800mm x 1800mm - Double Sided</t>
  </si>
  <si>
    <t>Large Sustainable Wedge Graphic (16mm Swedboard)</t>
  </si>
  <si>
    <t>1000mm x 2000mm - Double Sided</t>
  </si>
  <si>
    <t>Large Freestanding Polystyrene Letters</t>
  </si>
  <si>
    <t>1200mm (h) x 200mm (d) - Price based on per letter</t>
  </si>
  <si>
    <t>Shell Scheme Graphics**</t>
  </si>
  <si>
    <t>Graphics prices are based on the customer providing print-ready artwork</t>
  </si>
  <si>
    <t>Infill Panels (3mm Foam PVC)</t>
  </si>
  <si>
    <t>950mm (w) x 2340mm (h) supplied with residue-free silicone tape, inclusive of install</t>
  </si>
  <si>
    <t>Overlay Panels (5mm Foam PVC)</t>
  </si>
  <si>
    <t>990mm (w) x 2480mm (h) inclusive of shell scheme clips rental</t>
  </si>
  <si>
    <t>Overlay Fascia Header (5mm Kapa Board)</t>
  </si>
  <si>
    <t>1000mm (w) x 400mm (h) inclusive of shell scheme clips rental</t>
  </si>
  <si>
    <t xml:space="preserve">Counter Front Vinyl </t>
  </si>
  <si>
    <t>800mm (w) x 1080mm (h)</t>
  </si>
  <si>
    <t>Rigging</t>
  </si>
  <si>
    <t>Lighting Truss</t>
  </si>
  <si>
    <t>POA</t>
  </si>
  <si>
    <t>Ground Support Lighting Rigs</t>
  </si>
  <si>
    <t>Stand out from the crowd…</t>
  </si>
  <si>
    <t>Make a real statement with attention-grabbing graphics.</t>
  </si>
  <si>
    <t>From hanging banners to branded facia, wall cladding to floor vinyl, our experienced in-house team will help you transform your space with great looking graphics produced, delivered and installed ready for the event.</t>
  </si>
  <si>
    <t>** Graphics orders need to be confirmed with artwork and paid for 2 weeks before the first day of build. **</t>
  </si>
  <si>
    <t>…Rise above the competition</t>
  </si>
  <si>
    <t>From primary rigging points to lighting truss and complex structures. Let our Technical Sales team help you plan the most efficient way of delivering your stand rigging requirements.</t>
  </si>
  <si>
    <r>
      <t xml:space="preserve">Email </t>
    </r>
    <r>
      <rPr>
        <b/>
        <sz val="10.5"/>
        <color rgb="FFE40047"/>
        <rFont val="Arial"/>
        <family val="2"/>
      </rPr>
      <t>technicalsales@necgroup.co.uk</t>
    </r>
    <r>
      <rPr>
        <sz val="10.5"/>
        <color theme="1"/>
        <rFont val="Arial"/>
        <family val="2"/>
      </rPr>
      <t xml:space="preserve"> for a Rigging enquiry form. Please note that rigging for your event will be subject to Organiser approval.</t>
    </r>
  </si>
  <si>
    <t>Your contact details</t>
  </si>
  <si>
    <t>Event name:</t>
  </si>
  <si>
    <t>Company Information</t>
  </si>
  <si>
    <t>If you are ordering on behalf of an Exhibitor, please provide details of YOUR company.</t>
  </si>
  <si>
    <t>Company legal name:</t>
  </si>
  <si>
    <t>Hall number:</t>
  </si>
  <si>
    <t>Stand number:</t>
  </si>
  <si>
    <t>Stand name:</t>
  </si>
  <si>
    <t>Company address line 1:</t>
  </si>
  <si>
    <t>Company address line 2:</t>
  </si>
  <si>
    <t>City:</t>
  </si>
  <si>
    <t>County/State:</t>
  </si>
  <si>
    <t>Postcode/Zip:</t>
  </si>
  <si>
    <t>Country:</t>
  </si>
  <si>
    <t>Company main telephone:</t>
  </si>
  <si>
    <t>Company tax number:</t>
  </si>
  <si>
    <t>Company registration number:</t>
  </si>
  <si>
    <t>PO number:</t>
  </si>
  <si>
    <t>Order contact details</t>
  </si>
  <si>
    <t>We will use these details if we need to clarify any information related to your order before the event starts.</t>
  </si>
  <si>
    <t>Order contact first name:</t>
  </si>
  <si>
    <t>Order contact last name:</t>
  </si>
  <si>
    <t>Order contact email:</t>
  </si>
  <si>
    <t>Order contact telephone number:</t>
  </si>
  <si>
    <t>Position in company:</t>
  </si>
  <si>
    <t>Onsite contact details</t>
  </si>
  <si>
    <t>For all queries and communications during the event.</t>
  </si>
  <si>
    <t>Name:</t>
  </si>
  <si>
    <t>Telephone number:</t>
  </si>
  <si>
    <t>The NEC Group would like to contact you to provide details of our services, products, events or offers that we feel may be of interest to you. 
If you would prefer not to receive these emails, please tick the box below, or click "unsubscribe" in any of our emails.</t>
  </si>
  <si>
    <t>Do not contact me with marketing information:</t>
  </si>
  <si>
    <t>By placing this order you confirm that you have read and accept the Standard Terms and Conditions and are duly authorised by the Customer to bind the Customer and make it subject to the rights and obligations as set out in the Agreement.</t>
  </si>
  <si>
    <t>Please show your agreement by entering your full name and date below:</t>
  </si>
  <si>
    <t>Full name:</t>
  </si>
  <si>
    <t>Date:</t>
  </si>
  <si>
    <t>INTERNAL USE ONLY</t>
  </si>
  <si>
    <t>Order summary</t>
  </si>
  <si>
    <t>Event name</t>
  </si>
  <si>
    <t>Company info</t>
  </si>
  <si>
    <t>Hall no.</t>
  </si>
  <si>
    <t>Stand no.</t>
  </si>
  <si>
    <t>Stand name</t>
  </si>
  <si>
    <t>Contact details</t>
  </si>
  <si>
    <t>PO no.</t>
  </si>
  <si>
    <t>Total Cost Summary</t>
  </si>
  <si>
    <t>Quantity</t>
  </si>
  <si>
    <t>Delivery summary</t>
  </si>
  <si>
    <t>Date</t>
  </si>
  <si>
    <t>Time</t>
  </si>
  <si>
    <t>Itemised summary</t>
  </si>
  <si>
    <t>Terms &amp; Conditions</t>
  </si>
  <si>
    <t>NEC Supply of Services Terms &amp; Conditions</t>
  </si>
  <si>
    <t>PART ONE: TERMS &amp; CONDITIONS APPLICABLE TO ALL ORDERS (THE CUSTOMER'S ATTENTION IS PARTICULARLY DRAWN TO THE PROVISIONS OF CLAUSE 8)</t>
  </si>
  <si>
    <t>1. INTERPRETATION
1.1 Definitions:
Business Day: a day other than a Saturday, Sunday or public holiday in England when banks in London are open for business. Charges: the charges payable by the Customer for the supply of the Services in accordance with clause 6 and based on NEC’s charges at the time of the Order Confirmation and any charges payable for Specific Services. Conditions: these terms and conditions as amended from time to time in accordance with clause 11.5. Contract: the contract between NEC and the Customer for the supply of Services in accordance with these Conditions. Customer: the person or firm who purchases Services from NEC. Customer Default: A failure by action or inaction by or on behalf of the Customer to meet its obligations to provide timely co-operation, access to Customer Stand and use of facilities by the Customer, its employees, agents, or independent contractors in accordance with these Conditions or failure by the Customer to perform any relevant obligation under a Contract. Customer Stand: the stand or suite of the Customer at which the Services will be provided. Deliverables: the deliverables set out in the Order produced by NEC for the Customer. Delivery: the transfer of physical possession of the Equipment to the Customer at the Customer. Equipment: the items of equipment to be hired to the Customer as detailed in the Order, all substitutions, replacements or renewals of such equipment and all related accessories, manuals and instructions provided for it. Hire Period: the period of hire as set out in the Order. Intellectual Property Rights: patents, rights to inventions, copyright and related rights, trade marks, business names and domain names, rights in get-up, goodwill and the right to sue for passing off, rights in designs, database rights, rights to use, and protect the confidentiality of, confidential information (including know-how), and all other intellectual property rights, in each case whether registered or unregistered and including all applications and rights to apply for and be granted, renewals or extensions of, and rights to claim priority from, such rights and all similar or equivalent rights or forms of protection which subsist or will subsist now or in the future in any part of the world. NEC: The National Exhibition Centre Limited, registered in England and Wales with company number 979395. Order: the Customer's order for Services as set out in the Customer's completed Order Form supplied to NEC via email or telephone, or overleaf, as the case may be. The Customer’s Order must be by way of completion of NEC Product and Services Order Form produced by NEC to the Customer and as updated by NEC from time to time. Order Confirmation: NEC’s written confirmation of the Order. Order Form: NEC’s standard order form titled ‘Products and Services Order Form’. Service Provider: Colt Technology Services Group Limited or such other provider of telecommunication and broadband services we may work with to deliver Services. Services: the services, including the Deliverables, to be supplied by NEC to the Customer, as set out in the Order Confirmation. Specific Services: those Services to which additional terms apply as detailed in Part 2 of these Terms and Conditions.
1.2 Interpretation:
(a) A reference to a statute or statutory provision is a reference to it as amended or re-enacted. A reference to a statute or statutory provision includes any subordinate legislation made under that statute or statutory provision, as amended or re-enacted. (b) Any phrase introduced by the terms including, include, in particular or any similar expression, shall be construed as illustrative and shall not limit the sense of the words preceding those terms. (c) A reference to writing or written includes email.
2. BASIS OF CONTRACT
2.1 The Order constitutes an offer by the Customer to purchase Services in accordance with these Conditions.
2.2 The Order shall only be deemed to be accepted when NEC issues written acceptance of the Order at which point and on which date the Contract shall come into existence (Commencement Date).
2.3 Any samples, drawings, descriptive matter or advertising issued by NEC, and any descriptions or illustrations contained in NEC's catalogues or brochures, are issued or published for the sole purpose of giving an approximate idea of the Services described in them. They shall not form part of the Contract or have any contractual force.
2.4 These Conditions apply to the Contract to the exclusion of any other terms that the Customer seeks t o impose or incorporate, or which are implied by trade, custom, practice or course of dealing.
2.5 Any quotation given by NEC shall not constitute an offer, and is only valid for a period of 2 Business Days from its date of issue.
3. SUPPLY OF SERVICES
3.2 NEC shall use all reasonable endeavours to meet any performance dates specified in the Order Confirmation, but any such dates shall be estimates only and time shall not be of the essence for performance of the Services. 3.3 NEC shall have the right to make any changes to the Services which are necessary to comply with any applicable law or safety requirement, or which do not materially affect the nature or quality of the Services, and NEC shall notify the Customer in any such event. 3.4 NEC warrants to the Custom
4. ADDITIONAL TERMS APPLICABLE TO THE HIRE OF EQUIPMENT
4.1 NEC shall hire the Equipment to the Customer for use at the Customer Stand during the Hire Period subject to the terms and conditions of the Contract. 4.2 Delivery (a) Delivery of the Equipment shall be made by or on behalf of NEC. NEC shall use all reasonable endeavours to effect Delivery by the date and time agreed between the parties. Risk shall transfer in accordance with clause 4.3 of the Contract. (b) The Customer shall procure that a duly authorised representative of the Customer shall be present at the Delivery of the Equipment. Acceptance of Delivery by such representative shall constitute conclusive evidence that the Customer has examined the Equipment and has found it to be in good condition, complete and fit in every way for the purpose for which it is intended. If required NEC, the Customer's duly authorised representative shall sign a receipt confirming such acceptance. 4.3 Title and Risk (a) The Equipment shall at all times remain the property of NEC, and the Customer shall have no right, title or interest in or to the Equipment (save the right to possession and use of the Equipment subject to the terms and conditions of the Contract). (b) The risk of loss, theft, damage or destruction of the Equipment shall pass to the Customer on Delivery. The Equipment shall remain at the sole risk of the Customer during the Hire Period and any further term during which the Equipment is in the possession, custody or control of the Customer until such time as the Equipment is collected by NEC. (c) The Customer shall give immediate written notice to NEC in the event of any loss, accident or damage to the Equipment arising out of or in connection with the Customer's possession or use of the Equipment and indemnify NEC in respect of any loss of or damage to the Equipment.
5. CUSTOMER'S OBLIGATIONS
5.1 The Customer shall: (a) ensure that the Order is complete and accurate; (b) co-operate with NEC and any Service Provider in all matters relating to the Services; (c) provide NEC, its employees, agents, consultants and subcontractors including the Service Provider, with access to the Customer Stand and other facilities as reasonably required by NEC; (d) provide NEC and/or the Service Provider with such information and materials as NEC may reasonably require in order to supply the Services, and ensure that such information is accurate in all material respects; (e) prepare the Customer Stand for the supply of the Services; (f) obtain and maintain all necessary licences, permissions and consents which may be required before the date on which the Services are to start; (g) comply with any additional obligations as set out in the Order; (h) ensure that the Equipment is kept and operated in a suitable environment, used only for the purposes for which it was designed, and operated in a proper manner by trained competent staff in accordance with any operating instructions; (i) take such steps (including compliance with all safety and usage instructions provided by NEC) as may be necessary to ensure that the Equipment is at all times safe and without risk to health when it is being used; (j) make no alteration to the Equipment; (k) not move or attempt to move any part of the Equipment to any other location without NEC's prior written consent; and (l) allow NEC or its representatives access to the Customer Stand for the purpose of removing the Equipment at the end of the Hire Period or earlier where the Customer requests earlier collection or on earlier termination of the Contract. 5.2 If NEC's performance of any of its obligations under the Contract is prevented or delayed by any act or omission by the Customer or failure by the Customer to perform any relevant obligation (Customer Default): (a) NEC shall without limiting its other rights or remedies have the right to suspend performance of the Services until the Customer remedies the Customer Default, and to rely on the Customer Default to relieve it from the performance of any of its obligations to the extent the Customer Default prevents or delays NEC's performance of any of its obligations; (b) NEC shall not be liable for any costs or losses sustained or incurred by the Customer arising directly or indirectly from the NEC's failure or delay to perform any of its obligations as set out in this clause 5.2; and (c) the Customer shall reimburse NEC on written demand for any costs or losses sustained or incurred by NEC arising directly or indirectly from the Customer Default. 5.3 The Customer acknowledges that NEC shall not be responsible for any loss of or damage to Equipment arising out of or in connection with any negligence, misuse, mishandling of the Equipment or otherwise caused by the Customer or its officers, employees, agents and contractors, and the Customer undertakes to indemnify NEC on demand against the same, and against all losses, liabilities, claims, damages, costs or expenses of whatever nature otherwise arising out of or in connection with any failure by the Customer to comply with the terms of the Contract.
6. CHARGES AND PAYMENT
6.1 The Charges for the Services shall be as detailed in the NEC Product and Services Order Form which is in force as at the date of the Order Confirmation. In the event that prices are increased between the date of the Order and the date of issue of an Order Confirmation, NEC will notify the Customer of any price increase prior to confirming the Order. 6.2 The Charges shall become due for payment by the Customer immediately on the date of the Order Confirmation. NEC shall supply the Customer with an invoice for the Charges at the same time as issuing the Order Confirmation to the Customer. Where the Customer has provided bank or credit card details with the Order, the Customer authorises NEC to take payment using the payment details supplied by the Customer immediately upon confirming the Order. 6.3 All amounts payable by the Customer under the Contract are exclusive of amounts in respect of value added tax chargeable for the time being (VAT). Where any taxable supply for VAT purposes is made under the Contract by NEC to the Customer, the Customer shall, on receipt of a valid VAT invoice from NEC, pay to NEC such additional amounts in respect of VAT as are chargeable on the supply of the Services at the same time as payment is due for the supply of the Services. 6.4 If the Customer fails to make any payment due to NEC under the Contract by the due date for payment, then the Customer shall pay interest on the overdue amount at the rate of 4% per cent per annum above the National Westminster Bank's base rate from time to time. Such interest shall accrue on a daily basis from the due date until actual payment of the overdue amount, whether before or after judgment. The Customer shall pay the interest together with the overdue amount. 6.5 The Customer shall pay all amounts due under the Contract in full without any set-off, counterclaim, deduction or withholding (except for any deduction or withholding required by law). NEC may at any time, without limiting its other rights or remedies, set off any amount owing to it by the Customer against any amount payable by NEC to the Customer.
7. INTELLECTUAL PROPERTY RIGHTS
7.1 All Intellectual Property Rights in or arising out of or in connection with the Services shall be owned by NEC or the Service Provider as the context admits. 7.2 The Customer acknowledges that, in respect of any third party Intellectual Property Rights, the Customer's use of any such Intellectual Property Rights is conditional on NEC obtaining a written licence from the relevant licensor on such terms as will entitle NEC to license such rights to the Customer.
8. LIMITATION OF LIABILITY: THE CUSTOMER'S ATTENTION IS PARTICULARLY DRAWN
8.1 Nothing in the Contract shall limit or exclude NEC's liability for: (a) death or personal injury caused by its negligence, or the negligence of its employees, agents or subcontractors; (b) fraud or fraudulent misrepresentation; or (c) breach of the terms implied by section 2 of the Supply of Goods and Services Act 1982 (title and quiet possession) or any other liability which cannot be limited or excluded by applicable law. 8.2 Subject to clause 8.1, NEC shall not be liable to the Customer, whether in contract, tort (including negligence), for breach of statutory duty, or otherwise, arising under or in connection with the Contract for: (a) loss of profits; (b) loss of sales or business; (c) loss of agreements or contracts; (d) loss of anticipated savings; (e) loss of use or corruption of software, data or information; (f) loss of damage to goodwill; and (g) any indirect or consequential loss. 8.3 Subject to clause 8.1, NEC's total liability to the Customer, whether in contract, tort (including negligence), breach of statutory duty, or otherwise, arising under or in connection with the Contract shall be limited to 125% of the total Charges paid under the Contract. 8.4 The terms implied by sections 3 to 5 of the Supply of Goods and Services Act 1982 are, to the fullest extent permitted by law, excluded from the Contract. 8.5 This clause 8 shall survive termination of the Contract.
9. TERMINATION
9.1 Without limiting its other rights or remedies, either party may terminate the Contract with immediate effect by giving written notice to the other party if: (a) the other party commits a material breach of any term of the Contract and (if such a breach is remediable) fails to remedy that breach within 48 hours of that party being notified in writing to do so; (b) the other party takes any step or action in connection with its entering administration, provisional liquidation or any composition or arrangement with its creditors (other than in relation to a solvent restructuring), being wound up (whether voluntarily or by order of the court, unless for the purpose of a solvent restructuring), having a receiver appointed to any of its assets or ceasing to carry on business; (c) the other party suspends, or threatens to suspend, or ceases or threatens to cease to carry on all or a substantial part of its business; or (d) the other party's financial position deteriorates to such an extent that in the terminating party's opinion the other party's capability to adequately fulfil its obligations under the Contract has been placed in jeopardy. 9.2 Without limiting its other rights or remedies, NEC may terminate the Contract with immediate effect by giving written notice to the Customer if the Customer fails to pay any amount due under the Contract on the due date for payment and remains in default not less than seven (7) days after being notified to make such payment. 9.3 Without limiting its other rights or remedies, NEC may suspend provision of the Services under the Contract or any other contract between the Customer and NEC if the Customer becomes subject to any of the events listed in clause 9.1(b) to clause 9.1(d) or NEC reasonably believes that the Customer is about to become subject to any of them, or if the Customer fails to pay any amount due under this Contract on the due date for payment.
10. CONSEQUENCES OF TERMINATION On
On termination of the Contract for any reason: (a) the Customer shall immediately cease use of Services and pay to NEC all of NEC's outstanding unpaid invoices and interest and, in respect of Services supplied but for which no invoice has been submitted, NEC shall submit an invoice, which shall be payable by the Customer immediately on receipt; (b) the Customer shall return any Deliverables which have not been fully paid for. If the Customer fails to do so, then NEC may enter the Customer's premises and take possession of them. Until they have been returned, the Customer shall be solely responsible for their safe keeping and will not use them for any purpose not connected with this Contract; (c) NEC's consent to the Customer's possession of the Equipment and any Connection shall terminate and NEC may, by its authorised representatives, retake possession of the Equipment and Connection and for this purpose may enter the Customer Stand or any premises at which the Equipment or Connection is located; (d) the accrued rights, remedies, obligations and liabilities of the parties as at expiry or termination shall be unaffected, including the right to claim damages in respect of any breach of the Contract which existed at or before the date of termination or expiry; and (e) clauses which expressly or by implication survive termination shall continue in full force and effect.
11. GENERAL
11.1 Force majeure. Neither party shall be in breach of this Contract nor liable for delay in performing, or failure to perform, any of its obligations under this Contract if such delay or failure result from events, circumstances or causes beyond its reasonable control. 11.2 Assignment and other dealings. (a) NEC may at any time assign, transfer, mortgage, charge, subcontract or deal in any other manner with all or any of its rights under the Contract and may subcontract or delegate in any manner any or all of its obligations under the Contract to any third party or agent. (b) The Customer shall not, without the prior written consent of NEC, assign, transfer, mortgage, charge, subcontract, declare a trust over or deal in any other manner with any or all of its rights or obligations under the Contract. 11.3 Confidentiality. (a) Each party undertakes that it shall not at any time during the Contract, and for a period of two years after termination of the Contract, disclose to any person any confidential information concerning the business, affairs, customers, clients or suppliers of the other party, except as permitted by clause 11.3(b). (b) Each party may disclose the other party's confidential information: (i) to its employees, officers, representatives, subcontractors or advisers who need to know such information for the purposes of carrying out the party's obligations under the Contract. Each party shall ensure that its employees, officers, representatives, subcontractors or advisers to whom it discloses the other party's confidential information comply with this clause 11.3; and (ii) as may be required by law, a court of competent jurisdiction or any governmental or regulatory authority. (c) Neither party shall use the other party's confidential information for any purpose other than to perform its obligations under the Contract. 11.4 Entire agreement. (a) The Contract constitutes the entire agreement between the parties and supersedes and extinguishes all previous agreements, promises, assurances, warranties, representations and understandings between them, whether written or oral, relating to its subject matter. (b) Each party agrees that it shall have no remedies in respect of any statement, representation, assurance or warranty (whether made innocently or negligently) that is not set out in the Contract. Each party agrees that it shall have no claim for innocent or negligent misrepresentation or negligent misstatement based on any statement in the Contract. 11.5 Variation. No variation of the Contract shall be effective unless it is in writing and signed by the parties (or their authorised representatives). 11.6 Waiver. A waiver of any right or remedy is only effective if given in writing and shall not be deemed a waiver of any subsequent breach or default. A delay or failure to exercise, or the single or partial exercise of, any right or remedy shall not: (a) waive that or any other right or remedy; or (b) prevent or restrict the further exercise of that or any other right or remedy. 11.7 Severance. If any provision or part-provision of the Contract is or becomes invalid, illegal or unenforceable, it shall be deemed modified to the minimum extent necessary to make it valid, legal and enforceable. If such modification is not possible, the relevant provision or part-provision shall be deemed deleted. Any modification to or deletion of a provision or part provision under this clause shall not affect the validity and enforceability of the rest of the Contract. 11.8 Notices. (a) Any notice or other communication given to a party under or in connection with the Contract shall be in writing, addressed to that party at its registered office or such other address as that party may have specified to the other party in writing in accordance with this clause, and shall be delivered personally, or sent by pre-paid first class post or other next working day delivery service or commercial courier. (b) A notice or other communication shall be deemed to have been received: if delivered personally, when left at the address referred to in clause 11.8(a); if sent by pre-paid first class post or other next working day delivery service, at 9.00 am on the second Business Day after posting or if delivered by commercial courier, on the date and at the time that the courier's delivery receipt is signed. (c) The provisions of this clause shall not apply to the service of any proceedings or other documents in any legal action. 11.9 Third parties. No one other than a party to the Contract shall have any right to enforce any of its terms. 11.10 Governing law. The Contract, and any dispute or claim (including non contractual disputes or claims) arising out of or in connection with it or its subject matter or formation shall be governed by, and construed in accordance with the law of England and Wales. 11.11 Jurisdiction. Each party irrevocably agrees that the courts of England and Wales shall have exclusive jurisdiction to settle any dispute or claim (including non-contractual disputes or claims) arising out of or in connection with the Contract or its subject matter or formation.</t>
  </si>
  <si>
    <t>1. BUILDING AND AERIAL SERVICES:
1.1 All floor fixings are of bolt type approved by NEC which allows for the supply of the bolt, fixing with plant in position and restoration of the floor at the end of the Event only. It is the responsibility of the Customer to carry appropriate tools to remove all bolts at the end of the Event. Any damage to the floor other than the original bolt hole will incur an additional charge to make the floor good. The floor fixing is not suitable for up thrust or pull out loads without provision of an appropriate anchor block. Standard fixings allow for bolts up to 75mm above floor for 8 and 10mm diameter and up to 150mm above floor, for all others. Longer bolts will incur further charges. Any bolt size or diameter that is not on the Order Form will have to be requested, and will be subject to NEC’s written approval. 1.2 Floor pockets approved by NEC allow for cutting out of the pocket, concreting in of the required item, removal and restoration of the floor at the end of the Event. 1.3 Floor chases approved by NEC allow for cutting out of the chase for installation and burial of Customer’s cable or pipe, which is screened with a lightweight cover for the open period of the Event which is removed at the end of the Event and the floor is restored. 1.4 Entry to Service Duct allows for cutting hole in the concrete wall of service duct to be made for installation of the Customer’s pipe or cable and removal and restoration of duct at the end of the Event. This Service is only permitted for duct crossing where chases are employed. 1.5 Painting of stand areas allows for painting of exhibition stand with one coat of approved black floor paint. Where paint other than black is used the Customer must allow for repainting of the floor black at the end of Event. All floor paints will be finished to a solid condition and no extra coats will be applied. A minimum of 12 hours painting and drying time is required with a minimum of 24 hours- notice of the commencement of the build as all floor paints should be complete before the end of build. NEC shall arrange for all painting at the Customer’s cost. 1.6 The Television and Radio Aerials service allows for the installation, maintenance and removal of an aerial cable which terminates in a standard plug and a single connection on the stand. These items are supplied as single outputs only. Distribution on stands to be our/the Customer’s nominated contractor when required.
2. PIPEWORK/MECHANICAL MAINS
2.1 Pipework mains services include the installation, maintenance and removal of a supply pipe (and drain for water and waste), which terminates in a stopcock and one connection to the Equipment requiring the Service at a position on the stand as indicated on the Customer's dimensional drawing. The main is not metered and the price includes the cost of water, air or gas used. 2.2 Additional connections off standard mains are only applicable at the price as set out on the Price List price where due consideration has been given to: i) Length of pipe work runs (normally 1m max); and ii) Safety of pipe work routing; and iii) Total capacity rating of standard main; and iv) Pressure drop limitation; and v) Waste systems generally limited to use on double units only.
3. CCTV CAMERAS TO STANDS
If the Order involves the provision of CCTV cameras (the “Camera(s)”) the following additional terms and conditions shall apply: 3.1 In this paragraph 3 “Build Period” means the period during which the Exhibition is being built; “Break Period” means the period during which the Exhibition is being dismantled and “Open Period” means the period between the end of the Build Period and commencement of the Break Period. 3.2 The Customer shall be required to submit a Service Location Plan (the “Plan”) which clearly shows the location on its stand where it wants the Camera(s) installed on or by the date specified by NEC. 3.3 The Camera(s) will be installed as near as possible to the Camera locations marked on the Plan. During the Build Period, NEC shall agree with the Customer the specific location on its stand at which the Camera(s) will be installed. 3.4 NEC do not guarantee that the Camera(s) installed will provide full coverage of the Customer’s stand or that they will record footage of all incidents that occur on the Customer’s stand, as many factors, including the location of banners or displays on the stand, can limit the coverage which the Camera(s) provide. NEC will however show the Customer or an available representative at the stand at time of installation, the available field of view once the Camera(s) are installed. 3.5 The Camera(s) will be operational from the time of installation until commencement of the Break Period unless otherwise agreed in writing in advance. 3.6 The Customer acknowledges and agrees that NEC will not continuously monitor the CCTV footage recorded by the Camera(s) (the “Footage”). 3.7 At times when the Exhibition is closed to both visitors and exhibitors during both the Build Period after installation and the Open Period, the Camera(s) will only record footage when they are activated by their motion detectors. 3.8 NEC will store Footage for a maximum period of 31 days after which the Footage will be automatically deleted unless it is required to deal with an on going investigation or subject access request under applicable data protection law. NEC reserves the right to delete the Footage after a shorter period where this is required for operational reasons. 3.9 Both parties acknowledge and agree that for the purposes of applicable data protection law, NEC and the Customer are joint data controllers of any Footage. 3.10 NEC will provide the Customer with notice(s) that state CCTV surveillance is taking place on its stand. The Customer agrees to position these notice(s) on its stand so it/they are clearly visible to individuals being recorded by the Cameras. Where these notice(s) are not clearly visible, NEC reserves the right to reposition them or to cease recording without liability to the Customer. 3.11 Where a copy of Footage (“Copy”) is released to the Customer, the Customer shall become the sole data controller of that Copy and shall be responsible for ensuring that the Copy is used and stored in a manner that complies with applicable data protection law. 3.12 Under applicable data protection law, NEC may be required to provide access/copies of the Footage to third parties including but not limited to the police or individuals recorded by the Camera(s). The Customer acknowledges and agrees that NEC may provide Footage to third parties in such instances without obtaining the Customer’s consent. 3.13 Where the Customer receives a written or oral request to view Footage recorded on the Camera(s) on the Customer’s stand, the Customer will immediately notify NEC of this request and provide NEC with such information as it reasonable requires in respect of the request.
4. EVENT MEDIA SERVICES
Additional Definitions. Advert: the print and/or digital advert(s) (as the context requires) which the Customer wishes NEC to advertise in the Advertising Space. Advert Content: the content of an advert including all text, logos, data, news, statistics, and photographs. Advertising Period: the period during which the Advert will be displayed in the Advertising Space as detailed in the Order Form. Advertising Site: the physical or digital (as the context requires) location(s) allocated by NEC for the display of advertising linked to an Event. Advertising Space: the space provided within the Advertising Site for the display of the Advert(s) as detailed in the Order Form. Artwork Deadline Date: the date by which the Customer must deliver the Adverts to NEC as detailed in the Order Form. Event: any and all events hosted by NEC from time to time including but not limited to the Exhibition. Exhibition: the specific Event which the Customer is attending as an exhibitor as set out in the Order Form. Materials: frames, bills, illustration, showcases (or goods or appliances inside showcases) illuminated signs, or other materials belonging to or being used by the Customer.4.1 Advert Process. (a) Unless otherwise stated in the Order Confirmation, the Customer shall supply the Advert to NEC in the technical format detailed in the Order Form (or related NEC product brochure, as updated and notified by NEC to the Customer from time to time) by no later than 21 days prior to commencement of the Advertising Period. (b) Upon receipt of the Advert, NEC shall prepare a final proof of the Advert for approval by the Customer ahead of the Advert being sent to NEC’s third party printer for printing. NEC shall use reasonable endeavours to deliver the final proof to the Customer within 5 days of receipt of the Advert but timings cannot be guaranteed.(c) Within 2 days of receipt of the final proof, the Customer shall confirm its approval of the final proof or advise if any changes are required. Provided that the Customer meets the timing deadlines detailed above, the Customer shall be entitled to request one change to the proof free of charge. The Customer may request additional changes to the proof, but NEC shall be entitled to accept or reject such additional changes at its absolute discretion and, where additional changes are accepted, additional charges (to be confirmed by NEC on receipt of full details of the changes) shall apply. No changes shall be accepted after the proof has been approved and sent for printing.(d) Failure by the Customer to submit an Advert which complies with the requirements of these Additional Terms shall constitute a Customer Default. 4.2 Installation and removal of Adverts(a) Subject to paragraph (b), NEC shall be responsible for the installation and removal of the Advert from the Advertising Space. (b) Where in order to install the Advert, the Customers' Materials are to be used, the Customer will install the Advert itself and indemnify NEC in respect of any damage caused to any property of NEC or any third party which occurs as a result of such installation. (c) Any Materials that are removed by NEC shall be at the risk of the Customer upon removal and must be collected immediately after the end of the Advertising Period. 4.3 Licence. The Customer hereby grants NEC a non-exclusive, royalty-free, worldwide licence to use the Intellectual Property Rights in the Adverts to print and place the Adverts in the relevant Advertising Space. 4.4 Warranty. The Customer warrants that its Advert: (a) is legal, decent, honest and truthful and not be defamatory, libellous, obscene or otherwise offensive; (b) complies with all applicable laws and advertising regulations and codes including, but not limited to, the British Code of Advertising Practice and all other codes under the general supervision of the Advertising Standards Authority; (c) does not infringe the Intellectual Property Rights or proprietary rights of any third party, that the Advert Content is either owned by or properly licensed to the Customer, and that the Customer has the right to grant the licence detailed in paragraph 4.3; (d) relates only to its business, products or services as they are being exhibited by the Customer at the Exhibition.4.5 NEC reserves the right to refuse to display or to remove Adverts (at the Customer’s cost) which in the reasonable opinion of NEC contravene the warranties provided in paragraph 4.4.4.6 Notwithstanding any provision of these Additional Terms, the Customer shall take any action requested by NEC or the Organiser of the Exhibition in order to protect the reputation of NEC or the Exhibition.4.7 INDEMNITY: THE CUSTOMER'S ATTENTION IS PARTICULARLY DRAWN TO THIS PARAGRAPH. The Customer shall at all times keep NEC indemnified against all actions, claims, demands, damages, losses, expenses, compensation, costs, charges, liabilities and proceedings (including any direct, indirect or consequential losses, loss of profit, loss of reputation and all interest, penalties and legal costs (calculated on a full indemnity basis) and all other reasonable professional costs and expenses) suffered or incurred by NEC arising out of or in connection with any breach by the Customer of the warranties detailed in paragraph 4.4.
5. EVENT IT &amp; INTERNET SERVICES
 Additional Definitions. Acceptable Use: The requirements set out in paragraphs 5.7 and 5.8 below which the Customer will comply with and require its employees, agents, independent contractors, and those it allows to access or have use of the Services to comply with. Acceptance: The point in time on or after the Customer Delivery Date when the Service Provider standard tests are met, and the Internet Service is deemed ready for use. Code Customer: A Customer who is a Consumer, Microenterprise, Small Enterprise, or Not-for-Profit organisation as defined in the Ofcom General Conditions of Entitlement and as summarised in the NEC Internet Services Complaints Code as may be amended from time to time. Connection: The cable connection and terminal end point for the broadband service owned and to be provided by the Service Provider to a Customer Stand ready for delivery of Internet Services. Customer Delivery Date: The date confirmed in the Order or otherwise in writing at which we aim to install the Connection ready for use. Internet Services: A Specific Service relating to the provision of internet and telecommunications services to a Customer Stand. NEC Internet Services Complaints Code: The policy adopted by NEC to manage Customer complaints relating to internet Services as referenced in paragraph 5.14 and amended from time to time. For the purposes of the provision of Event IT Services the Customer agrees and acknowledges that: 5.1 All call charges incurred by the Customer will be passed on in full to the Customer and shall be payable within 14 days of demand. 5.2 NEC will provide information to the Customer concerning the network settings required within Microsoft Windows. 5.3 No other services will be permitted to be attached to services provided without the written approval of NEC. Only BABT approved apparatus can be connected directly to telecommunications circuits. For the purpose of the provision of Internet Services, the following additional provisions shall apply:5.4 NEC or its Service Provider will facilitate the installation, testing and commissioning of the Connection ready for provision of the Internet Services. NEC will arrange for the Service Provider to undertake testing in order to confirm that the Internet Services meet Acceptance.5.5 Where any change proposed by NEC to Internet Services is not proposed pursuant to Clause 3.3 in respect of change in applicable law or safety requirement but relates to a change which materially affects the nature or quality of the Internet Services the Customer shall be entitled to provide written notice of Termination, upon receipt of valid notice, NEC shall return a pro-rata proportion of the unused Charges incurred, the Customer shall have no further obligation to meet any Charges not having fallen due and owing under this Contract.5.6 NEC does not offer a service level agreement for activation of Internet Services or in event of loss of Internet Services forming part of a Contract for Internet Services due to the limited duration and event specific nature of the Internet Services. Where Internet Services are not provided substantially in accordance with the Order Confirmation, the NEC service desk is available to provide support. 5.7 NEC and the Service Provider shall provide no further equipment beyond the Connection terminal end point, unless specifically provided as Equipment and identified in an Order Confirmation. The Customer shall be responsible for any apparatus it connects to or uses in conjunction with the Connection and the Internet Services, the Customer shall ensure it connects only British Approvals Board for Telecommunications (“BABT”) approved apparatus. NEC shall have no responsibility for the Customer not being able to use the Internet Services or having limited use of the Internet Services due to the Customers apparatus or any limitations in its function. The Customer shall be entirely responsible for the security and availability of its systems and data. 5.8 The Customer shall comply with the following requirements: (a) only use apparatus which is Customer supplied Equipment compatible with the Connection and BABT approved;(b) not use the Internet Services in breach of legal or regulatory obligations;(c) not use the Internet Services in any way which may be detrimental to the provision of services to any other NEC or Service Provider customer;(d) not use the Internet Services in any manner which may have a detrimental impact upon the reputation and brand of NEC or the Service Provider; and(e) meet the Service Provider acceptable use policy requirements as may be updated from time to time to be found at: https://portal.colt.net/termsUsePrivacyStatement#aup. 5.9 Internet Services Complaint Handling and Dispute Resolution - NEC has adopted a complaints code in relation to the Internet Services (where the Internet Services are provided to Code Customers) which conforms and will be maintained in accordance with the Ofcom Approved Complaints Code, the current version of the NEC Internet Services Complaints Code is attached as detailed in paragraph 5.14 below. NEC will attempt to resolve any Code Customer complaint or dispute in accordance with the NEC Internet Services Complaints Code.5.10 The parties agree that if any Code Customer complaint or dispute arises regarding this Contract relating to the Internet Services and the issue cannot be resolved in accordance with the NEC Internet Services Complaints Code, the matter may be referred where appropriate to the Ofcom approved Centre for Effective Dispute Resolution (“CEDR”), adjudication scheme, CISAS (Communications &amp; Internet Services Adjudication Scheme). 5.11 Where a dispute arises relating to Internet Services any notification of a dispute will be set out in writing identifying relevant facts, the parties will use reasonable endeavours to resolve within 14 days of notification, the dispute shall be escalated to senior management or directors of the parties, who shall discuss and use reasonable endeavours to resolve, if the issue is still not resolved within a further 14 days of escalation either party may (to the extent the matter is not appropriate for the CEDR CISAS scheme (for example where the matter relates to a Customer other than a Code Customer) suggest mediation and if the parties agree they shall appoint a mediator in accordance with the CEDR scheme for mediation. 5.12 Nothing in these Conditions shall limit either party from seeking interim or injunctive relief or pursuing their right to resolve matters by application to court.5.13 ADDITIONAL PRIVACY NOTICE RELATING TO INTERNET SERVICES – A copy of the Service Provider’s privacy notice in respect of its processing of personal data related to the delivery of Internet Services is available on the Service Provider’s website (currently at https:// https://www.colt.net/legal/data-privacy/statement/). Further information on the use and processing of personal data by NEC can be found in the NEC privacy policy available at https://www.necgroup.co.uk/privacy-policy/.5.14 NEC INTERNET SERVICES COMPLAINTS CODE – A copy of the complaints code which applies when Internet Services are delivered to Code Customers is available at https://www.necgroup.co.uk/terms-and-conditions/isp-code-of-conduct</t>
  </si>
  <si>
    <t>NEC Products and Services Order Form 2024 - 2025</t>
  </si>
  <si>
    <t>Qty</t>
  </si>
  <si>
    <t>OnSite</t>
  </si>
  <si>
    <t>IT</t>
  </si>
  <si>
    <t>Catering</t>
  </si>
  <si>
    <t>CA</t>
  </si>
  <si>
    <t>Top section is unique dates from the deliverable lines to allow date headers</t>
  </si>
  <si>
    <t>Extract time text, translate into a real time, add to the date as a decimal. (To allow sorting by date AND time)</t>
  </si>
  <si>
    <t>AV</t>
  </si>
  <si>
    <t>Last day of show build</t>
  </si>
  <si>
    <t>UTIL</t>
  </si>
  <si>
    <t>CA (2)</t>
  </si>
  <si>
    <t>SAFE</t>
  </si>
  <si>
    <t>CA (3)</t>
  </si>
  <si>
    <t>FLOOR</t>
  </si>
  <si>
    <t>CLEAN</t>
  </si>
  <si>
    <t>CA (4)</t>
  </si>
  <si>
    <t>FOOD</t>
  </si>
  <si>
    <t>CA (5)</t>
  </si>
  <si>
    <t>DRINK</t>
  </si>
  <si>
    <t>ALCO</t>
  </si>
  <si>
    <t>EQUIP</t>
  </si>
  <si>
    <t>HYGIENE</t>
  </si>
  <si>
    <t>G&amp;R</t>
  </si>
  <si>
    <t>Item Number</t>
  </si>
  <si>
    <t>Base</t>
  </si>
  <si>
    <t>On-Site</t>
  </si>
  <si>
    <t>Multiplier</t>
  </si>
  <si>
    <t>PRO_001327</t>
  </si>
  <si>
    <t>PRO_004511</t>
  </si>
  <si>
    <t>PRO_001258</t>
  </si>
  <si>
    <t>PRO-004587</t>
  </si>
  <si>
    <t>PRO_001269</t>
  </si>
  <si>
    <t>PRO_004497</t>
  </si>
  <si>
    <t>Picnic Bags</t>
  </si>
  <si>
    <t>PRO_001283</t>
  </si>
  <si>
    <t>PRO_004402</t>
  </si>
  <si>
    <t>PRO_004403</t>
  </si>
  <si>
    <t>PRO_001326</t>
  </si>
  <si>
    <t>PRO_004408</t>
  </si>
  <si>
    <t>PRO_001256</t>
  </si>
  <si>
    <t>PRO_004503</t>
  </si>
  <si>
    <t>PRO_001282</t>
  </si>
  <si>
    <t>PRO_004504</t>
  </si>
  <si>
    <t>PRO_001293</t>
  </si>
  <si>
    <t>PRO_004505</t>
  </si>
  <si>
    <t>PRO_002007</t>
  </si>
  <si>
    <t>PRO_004507</t>
  </si>
  <si>
    <t>PRO_002008</t>
  </si>
  <si>
    <t>PRO_004375</t>
  </si>
  <si>
    <t>PRO_001079</t>
  </si>
  <si>
    <t>PRO_004374</t>
  </si>
  <si>
    <t>PRO_001418</t>
  </si>
  <si>
    <t>PRO_004376</t>
  </si>
  <si>
    <t>PRO_001414</t>
  </si>
  <si>
    <t>PRO_004377</t>
  </si>
  <si>
    <t>PRO_001415</t>
  </si>
  <si>
    <t>PRO_004378</t>
  </si>
  <si>
    <t>PRO_004330</t>
  </si>
  <si>
    <t>PRO_002064</t>
  </si>
  <si>
    <t>PRO_004331</t>
  </si>
  <si>
    <t>PRO_001243</t>
  </si>
  <si>
    <t>PRO_004334</t>
  </si>
  <si>
    <t>PRO_002061</t>
  </si>
  <si>
    <t>PRO_004335</t>
  </si>
  <si>
    <t>PRO_001087</t>
  </si>
  <si>
    <t>Additional Water supply to within 1m</t>
  </si>
  <si>
    <t>PRO_004340</t>
  </si>
  <si>
    <t>PRO_001348</t>
  </si>
  <si>
    <t>Additional Waste supply to within 1m</t>
  </si>
  <si>
    <t>PRO_004341</t>
  </si>
  <si>
    <t>PRO_001975</t>
  </si>
  <si>
    <t>PRO_004338</t>
  </si>
  <si>
    <t>PRO_001745</t>
  </si>
  <si>
    <t>PRO_004339</t>
  </si>
  <si>
    <t>PRO_004321</t>
  </si>
  <si>
    <t>PRO_001100</t>
  </si>
  <si>
    <t>PRO_004322</t>
  </si>
  <si>
    <t>PRO_001444</t>
  </si>
  <si>
    <t>PRO_004323</t>
  </si>
  <si>
    <t>PRO_004324</t>
  </si>
  <si>
    <t>PRO_001179</t>
  </si>
  <si>
    <t>PRO_004327</t>
  </si>
  <si>
    <t>PRO_001347</t>
  </si>
  <si>
    <t>PRO_001605</t>
  </si>
  <si>
    <t>PRO_004343</t>
  </si>
  <si>
    <t>PRO_004344</t>
  </si>
  <si>
    <t>PRO_004342</t>
  </si>
  <si>
    <t>PRO_001140</t>
  </si>
  <si>
    <t>PRO_004346</t>
  </si>
  <si>
    <t>PRO_001136</t>
  </si>
  <si>
    <t>PRO_004347</t>
  </si>
  <si>
    <t>PRO_001139</t>
  </si>
  <si>
    <t>PRO_004348</t>
  </si>
  <si>
    <t>PRO_001138</t>
  </si>
  <si>
    <t>PRO_004352</t>
  </si>
  <si>
    <t>PRO_001137</t>
  </si>
  <si>
    <t>PRO_004353</t>
  </si>
  <si>
    <t>PRO_001561</t>
  </si>
  <si>
    <t>PRO_004355</t>
  </si>
  <si>
    <t>PRO_001135</t>
  </si>
  <si>
    <t>PRO_004354</t>
  </si>
  <si>
    <t>PRO_001858</t>
  </si>
  <si>
    <t>PRO_004349</t>
  </si>
  <si>
    <t>PRO_001857</t>
  </si>
  <si>
    <t>PRO_004350</t>
  </si>
  <si>
    <t>PRO_001813</t>
  </si>
  <si>
    <t>PRO_004351</t>
  </si>
  <si>
    <t>PRO_001103</t>
  </si>
  <si>
    <t>PRO_004306</t>
  </si>
  <si>
    <t>PRO_002073</t>
  </si>
  <si>
    <t>PRO_004307</t>
  </si>
  <si>
    <t>PRO_002024</t>
  </si>
  <si>
    <t>PRO_004302</t>
  </si>
  <si>
    <t>PRO_001194</t>
  </si>
  <si>
    <t>PRO_004303</t>
  </si>
  <si>
    <t>PRO_004308</t>
  </si>
  <si>
    <t>PRO_004309</t>
  </si>
  <si>
    <t>PRO_001573</t>
  </si>
  <si>
    <t>PRO_004314</t>
  </si>
  <si>
    <t>PRO_001568</t>
  </si>
  <si>
    <t>PRO_004315</t>
  </si>
  <si>
    <t>PRO_001569</t>
  </si>
  <si>
    <t>PRO_001570</t>
  </si>
  <si>
    <t>PRO_004317</t>
  </si>
  <si>
    <t>PRO_001571</t>
  </si>
  <si>
    <t>PRO_004318</t>
  </si>
  <si>
    <t>PRO_001572</t>
  </si>
  <si>
    <t>PRO_004589</t>
  </si>
  <si>
    <t>PRO_004518</t>
  </si>
  <si>
    <t>PRO_004588</t>
  </si>
  <si>
    <t>PRO_001435</t>
  </si>
  <si>
    <t>PRO_004514</t>
  </si>
  <si>
    <t>PRO_001436</t>
  </si>
  <si>
    <t>PRO_004515</t>
  </si>
  <si>
    <t>PRO_001881</t>
  </si>
  <si>
    <t>PRO_004364</t>
  </si>
  <si>
    <t>PRO_001875</t>
  </si>
  <si>
    <t>PRO_004345</t>
  </si>
  <si>
    <t>PRO_001876</t>
  </si>
  <si>
    <t>PRO_004297</t>
  </si>
  <si>
    <t>PRO_001880</t>
  </si>
  <si>
    <t>PRO_004358</t>
  </si>
  <si>
    <t>PRO_001878</t>
  </si>
  <si>
    <t>PRO_004369</t>
  </si>
  <si>
    <t>PRO_001877</t>
  </si>
  <si>
    <t>PRO_004370</t>
  </si>
  <si>
    <t>PRO_001439</t>
  </si>
  <si>
    <t>PRO_004371</t>
  </si>
  <si>
    <t>PRO_004361</t>
  </si>
  <si>
    <t>PRO_004362</t>
  </si>
  <si>
    <t>PRO_001109</t>
  </si>
  <si>
    <t>PRO_004359</t>
  </si>
  <si>
    <t>PRO_001110</t>
  </si>
  <si>
    <t>PRO_004368</t>
  </si>
  <si>
    <t>Champagne Glasses - x 5</t>
  </si>
  <si>
    <t>PRO_001111</t>
  </si>
  <si>
    <t>PRO_004360</t>
  </si>
  <si>
    <t>PRO_004442</t>
  </si>
  <si>
    <t>PRO_004299</t>
  </si>
  <si>
    <t>PRO_004443</t>
  </si>
  <si>
    <t>PRO_004444</t>
  </si>
  <si>
    <t>PRO_004298</t>
  </si>
  <si>
    <t>PRO_004445</t>
  </si>
  <si>
    <t>PRO_004383</t>
  </si>
  <si>
    <t>PRO_004446</t>
  </si>
  <si>
    <t>PRO_004382</t>
  </si>
  <si>
    <t>PRO_004447</t>
  </si>
  <si>
    <t>PRO_004384</t>
  </si>
  <si>
    <t>Wine glasses x 10</t>
  </si>
  <si>
    <t>PRO_004385</t>
  </si>
  <si>
    <t>Champagne flutes x 10</t>
  </si>
  <si>
    <t>PRO_004373</t>
  </si>
  <si>
    <t>PRO_004372</t>
  </si>
  <si>
    <t>PRO_001106</t>
  </si>
  <si>
    <t>PRO_004301</t>
  </si>
  <si>
    <t>PRO_001108</t>
  </si>
  <si>
    <t>PRO_004300</t>
  </si>
  <si>
    <t>PRO_001105</t>
  </si>
  <si>
    <t>PRO_004387</t>
  </si>
  <si>
    <t>Disposable paper plates</t>
  </si>
  <si>
    <t>PRO_001860</t>
  </si>
  <si>
    <t>PRO_004388</t>
  </si>
  <si>
    <t>PRO_004390</t>
  </si>
  <si>
    <t>PRO_001756</t>
  </si>
  <si>
    <t>PRO_004389</t>
  </si>
  <si>
    <t>PRO_003074</t>
  </si>
  <si>
    <t>PRO_001134</t>
  </si>
  <si>
    <t>PRO_004393</t>
  </si>
  <si>
    <t>PRO_004394</t>
  </si>
  <si>
    <t>PRO_004396</t>
  </si>
  <si>
    <t>3-5 days</t>
  </si>
  <si>
    <t>PRO_004269</t>
  </si>
  <si>
    <t>PRO_004397</t>
  </si>
  <si>
    <t>PRO_004409</t>
  </si>
  <si>
    <t>PRO_004410</t>
  </si>
  <si>
    <t>PRO_004411</t>
  </si>
  <si>
    <r>
      <rPr>
        <sz val="10"/>
        <color rgb="FF041C2C"/>
        <rFont val="Arial"/>
        <family val="2"/>
      </rPr>
      <t>TV wall bracket</t>
    </r>
    <r>
      <rPr>
        <b/>
        <sz val="10"/>
        <color rgb="FF041C2C"/>
        <rFont val="Arial"/>
        <family val="2"/>
      </rPr>
      <t>**</t>
    </r>
  </si>
  <si>
    <t>32'' Touch screen</t>
  </si>
  <si>
    <t xml:space="preserve">43'' Touch screen </t>
  </si>
  <si>
    <t xml:space="preserve">49'' Touch screen </t>
  </si>
  <si>
    <t>AV times</t>
  </si>
  <si>
    <t>Floor Times</t>
  </si>
  <si>
    <t>Food Times</t>
  </si>
  <si>
    <t>Days</t>
  </si>
  <si>
    <t>Collection</t>
  </si>
  <si>
    <t>#041C2C</t>
  </si>
  <si>
    <t>08:00 - 09:00</t>
  </si>
  <si>
    <t>08:30 - 09:30</t>
  </si>
  <si>
    <t>10:00 - 11:00</t>
  </si>
  <si>
    <t>14:00 - 15:00</t>
  </si>
  <si>
    <t>#E40047</t>
  </si>
  <si>
    <t>09:00 - 10:00</t>
  </si>
  <si>
    <t>11:00 - 12:00</t>
  </si>
  <si>
    <t>15:00 - 16:00</t>
  </si>
  <si>
    <t>#4A206A</t>
  </si>
  <si>
    <t>09:30 - 10:30</t>
  </si>
  <si>
    <t>3+</t>
  </si>
  <si>
    <t>12:00 - 13:00</t>
  </si>
  <si>
    <t>16:00 - 17:00</t>
  </si>
  <si>
    <t>13:00 - 14:00</t>
  </si>
  <si>
    <t>17:00 - 18:00</t>
  </si>
  <si>
    <t>10:30 - 11:30</t>
  </si>
  <si>
    <t>11:30 - 12:30</t>
  </si>
  <si>
    <t>12:30 - 13:30</t>
  </si>
  <si>
    <t>13:30 - 14:30</t>
  </si>
  <si>
    <t>14:30 - 15:30</t>
  </si>
  <si>
    <t>15:30 - 16:30</t>
  </si>
  <si>
    <t>16:30 - 17:30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</si>
</sst>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_-;\-* #,##0_-;_-* &quot;-&quot;??_-;_-@_-"/>
    <numFmt numFmtId="165" formatCode="#;#;"/>
    <numFmt numFmtId="166" formatCode="[$-F400]h:mm:ss\ AM/PM"/>
    <numFmt numFmtId="167" formatCode="dd/mm/yy;@"/>
  </numFmts>
  <fonts count="72" x14ac:knownFonts="1">
    <font>
      <sz val="11"/>
      <color theme="1"/>
      <name val="Calibri"/>
      <family val="2"/>
      <scheme val="minor"/>
    </font>
    <font>
      <sz val="11"/>
      <color theme="1"/>
      <name val="Calibri"/>
      <family val="2"/>
      <scheme val="minor"/>
    </font>
    <font>
      <sz val="11"/>
      <color theme="0"/>
      <name val="Calibri"/>
      <family val="2"/>
      <scheme val="minor"/>
    </font>
    <font>
      <u/>
      <sz val="11"/>
      <color theme="10"/>
      <name val="Calibri"/>
      <family val="2"/>
      <scheme val="minor"/>
    </font>
    <font>
      <b/>
      <sz val="14"/>
      <color theme="0"/>
      <name val="Calibri"/>
      <family val="2"/>
      <scheme val="minor"/>
    </font>
    <font>
      <i/>
      <sz val="11"/>
      <color theme="0"/>
      <name val="Calibri"/>
      <family val="2"/>
      <scheme val="minor"/>
    </font>
    <font>
      <i/>
      <sz val="11"/>
      <color theme="1"/>
      <name val="Calibri"/>
      <family val="2"/>
      <scheme val="minor"/>
    </font>
    <font>
      <b/>
      <sz val="12"/>
      <name val="Calibri"/>
      <family val="2"/>
      <scheme val="minor"/>
    </font>
    <font>
      <sz val="11"/>
      <name val="Calibri"/>
      <family val="2"/>
      <scheme val="minor"/>
    </font>
    <font>
      <sz val="8"/>
      <name val="Calibri"/>
      <family val="2"/>
      <scheme val="minor"/>
    </font>
    <font>
      <u/>
      <sz val="11"/>
      <color theme="1"/>
      <name val="Calibri"/>
      <family val="2"/>
      <scheme val="minor"/>
    </font>
    <font>
      <sz val="10.5"/>
      <color theme="1"/>
      <name val="Calibri"/>
      <family val="2"/>
      <scheme val="minor"/>
    </font>
    <font>
      <b/>
      <sz val="36"/>
      <color theme="0"/>
      <name val="Arial"/>
      <family val="2"/>
    </font>
    <font>
      <sz val="11"/>
      <color theme="0"/>
      <name val="Arial"/>
      <family val="2"/>
    </font>
    <font>
      <sz val="16"/>
      <color theme="0"/>
      <name val="Arial"/>
      <family val="2"/>
    </font>
    <font>
      <b/>
      <sz val="16"/>
      <color theme="0"/>
      <name val="Arial"/>
      <family val="2"/>
    </font>
    <font>
      <b/>
      <sz val="24"/>
      <color theme="0"/>
      <name val="Arial"/>
      <family val="2"/>
    </font>
    <font>
      <b/>
      <sz val="14"/>
      <color theme="0"/>
      <name val="Arial"/>
      <family val="2"/>
    </font>
    <font>
      <sz val="11"/>
      <color theme="1"/>
      <name val="Arial"/>
      <family val="2"/>
    </font>
    <font>
      <i/>
      <sz val="11"/>
      <color theme="0"/>
      <name val="Arial"/>
      <family val="2"/>
    </font>
    <font>
      <b/>
      <sz val="11"/>
      <color theme="1"/>
      <name val="Arial"/>
      <family val="2"/>
    </font>
    <font>
      <b/>
      <sz val="11"/>
      <color theme="0"/>
      <name val="Arial"/>
      <family val="2"/>
    </font>
    <font>
      <sz val="14"/>
      <color theme="0"/>
      <name val="Arial"/>
      <family val="2"/>
    </font>
    <font>
      <b/>
      <sz val="14"/>
      <color theme="1"/>
      <name val="Arial"/>
      <family val="2"/>
    </font>
    <font>
      <sz val="14"/>
      <color theme="1"/>
      <name val="Arial"/>
      <family val="2"/>
    </font>
    <font>
      <i/>
      <sz val="11"/>
      <color theme="1"/>
      <name val="Arial"/>
      <family val="2"/>
    </font>
    <font>
      <b/>
      <sz val="12"/>
      <name val="Arial"/>
      <family val="2"/>
    </font>
    <font>
      <sz val="11"/>
      <name val="Arial"/>
      <family val="2"/>
    </font>
    <font>
      <b/>
      <sz val="11"/>
      <name val="Arial"/>
      <family val="2"/>
    </font>
    <font>
      <sz val="12"/>
      <name val="Arial"/>
      <family val="2"/>
    </font>
    <font>
      <sz val="10.5"/>
      <color theme="1"/>
      <name val="Arial"/>
      <family val="2"/>
    </font>
    <font>
      <sz val="6"/>
      <color theme="1"/>
      <name val="Arial"/>
      <family val="2"/>
    </font>
    <font>
      <sz val="8"/>
      <color rgb="FF161616"/>
      <name val="Arial"/>
      <family val="2"/>
    </font>
    <font>
      <b/>
      <i/>
      <sz val="14"/>
      <color rgb="FFE40047"/>
      <name val="Arial"/>
      <family val="2"/>
    </font>
    <font>
      <b/>
      <sz val="11"/>
      <color rgb="FFE40047"/>
      <name val="Arial"/>
      <family val="2"/>
    </font>
    <font>
      <sz val="10.5"/>
      <name val="Arial"/>
      <family val="2"/>
    </font>
    <font>
      <b/>
      <sz val="10.5"/>
      <color theme="1"/>
      <name val="Arial"/>
      <family val="2"/>
    </font>
    <font>
      <b/>
      <sz val="10.5"/>
      <name val="Arial"/>
      <family val="2"/>
    </font>
    <font>
      <i/>
      <sz val="10.5"/>
      <color theme="1"/>
      <name val="Arial"/>
      <family val="2"/>
    </font>
    <font>
      <sz val="10"/>
      <color theme="1"/>
      <name val="Arial"/>
      <family val="2"/>
    </font>
    <font>
      <i/>
      <sz val="10"/>
      <name val="Arial"/>
      <family val="2"/>
    </font>
    <font>
      <b/>
      <sz val="10"/>
      <color theme="1"/>
      <name val="Arial"/>
      <family val="2"/>
    </font>
    <font>
      <sz val="10"/>
      <color theme="0" tint="-0.14999847407452621"/>
      <name val="Arial"/>
      <family val="2"/>
    </font>
    <font>
      <i/>
      <sz val="10"/>
      <color theme="1"/>
      <name val="Arial"/>
      <family val="2"/>
    </font>
    <font>
      <sz val="10"/>
      <color rgb="FFD9D9D9"/>
      <name val="Arial"/>
      <family val="2"/>
    </font>
    <font>
      <sz val="10"/>
      <name val="Arial"/>
      <family val="2"/>
    </font>
    <font>
      <b/>
      <sz val="10"/>
      <color rgb="FFD9D9D9"/>
      <name val="Arial"/>
      <family val="2"/>
    </font>
    <font>
      <u/>
      <sz val="11"/>
      <color theme="0"/>
      <name val="Arial"/>
      <family val="2"/>
    </font>
    <font>
      <sz val="11"/>
      <color rgb="FF9C0006"/>
      <name val="Calibri"/>
      <family val="2"/>
      <scheme val="minor"/>
    </font>
    <font>
      <b/>
      <sz val="10"/>
      <color theme="0"/>
      <name val="Arial"/>
      <family val="2"/>
    </font>
    <font>
      <sz val="10"/>
      <color theme="0"/>
      <name val="Arial"/>
      <family val="2"/>
    </font>
    <font>
      <b/>
      <sz val="10"/>
      <color rgb="FF041C2C"/>
      <name val="Arial"/>
      <family val="2"/>
    </font>
    <font>
      <sz val="10"/>
      <color rgb="FF041C2C"/>
      <name val="Arial"/>
      <family val="2"/>
    </font>
    <font>
      <b/>
      <sz val="10.5"/>
      <color rgb="FF041C2C"/>
      <name val="Arial"/>
      <family val="2"/>
    </font>
    <font>
      <b/>
      <sz val="10"/>
      <color rgb="FFFF0000"/>
      <name val="Arial"/>
      <family val="2"/>
    </font>
    <font>
      <b/>
      <u/>
      <sz val="14"/>
      <name val="Arial"/>
      <family val="2"/>
    </font>
    <font>
      <i/>
      <sz val="10.5"/>
      <color rgb="FFFF0000"/>
      <name val="Arial"/>
      <family val="2"/>
    </font>
    <font>
      <b/>
      <i/>
      <sz val="10.5"/>
      <color rgb="FFFF0000"/>
      <name val="Arial"/>
      <family val="2"/>
    </font>
    <font>
      <sz val="11"/>
      <color rgb="FFFF0000"/>
      <name val="Arial"/>
      <family val="2"/>
    </font>
    <font>
      <b/>
      <sz val="10.5"/>
      <color rgb="FFE40047"/>
      <name val="Arial"/>
      <family val="2"/>
    </font>
    <font>
      <sz val="11"/>
      <color rgb="FF041C2C"/>
      <name val="Arial"/>
      <family val="2"/>
    </font>
    <font>
      <b/>
      <sz val="10.5"/>
      <color theme="0"/>
      <name val="Arial"/>
      <family val="2"/>
    </font>
    <font>
      <b/>
      <sz val="30"/>
      <color rgb="FFE40047"/>
      <name val="Arial"/>
      <family val="2"/>
    </font>
    <font>
      <b/>
      <i/>
      <sz val="10.5"/>
      <color rgb="FFE40047"/>
      <name val="Arial"/>
      <family val="2"/>
    </font>
    <font>
      <b/>
      <sz val="10"/>
      <color theme="0" tint="-0.14999847407452621"/>
      <name val="Arial"/>
      <family val="2"/>
    </font>
    <font>
      <sz val="8"/>
      <color theme="1"/>
      <name val="Arial"/>
      <family val="2"/>
    </font>
    <font>
      <b/>
      <sz val="14"/>
      <name val="Arial"/>
      <family val="2"/>
    </font>
    <font>
      <b/>
      <sz val="10"/>
      <name val="Arial"/>
      <family val="2"/>
    </font>
    <font>
      <b/>
      <vertAlign val="superscript"/>
      <sz val="10"/>
      <color theme="0"/>
      <name val="Arial"/>
      <family val="2"/>
    </font>
    <font>
      <vertAlign val="superscript"/>
      <sz val="8"/>
      <color theme="1"/>
      <name val="Arial"/>
      <family val="2"/>
    </font>
    <font>
      <b/>
      <sz val="11"/>
      <color theme="0" tint="-4.9989318521683403E-2"/>
      <name val="Calibri"/>
      <family val="2"/>
      <scheme val="minor"/>
    </font>
    <font>
      <b/>
      <sz val="8"/>
      <color theme="0" tint="-4.9989318521683403E-2"/>
      <name val="Arial"/>
      <family val="2"/>
    </font>
  </fonts>
  <fills count="15">
    <fill>
      <patternFill patternType="none"/>
    </fill>
    <fill>
      <patternFill patternType="gray125"/>
    </fill>
    <fill>
      <patternFill patternType="solid">
        <fgColor theme="0"/>
        <bgColor indexed="64"/>
      </patternFill>
    </fill>
    <fill>
      <patternFill patternType="solid">
        <fgColor rgb="FF1E384E"/>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D9D9D9"/>
        <bgColor indexed="64"/>
      </patternFill>
    </fill>
    <fill>
      <patternFill patternType="solid">
        <fgColor theme="9" tint="0.59999389629810485"/>
        <bgColor indexed="64"/>
      </patternFill>
    </fill>
    <fill>
      <patternFill patternType="solid">
        <fgColor rgb="FF041C2C"/>
        <bgColor indexed="64"/>
      </patternFill>
    </fill>
    <fill>
      <patternFill patternType="solid">
        <fgColor rgb="FFE40047"/>
        <bgColor indexed="64"/>
      </patternFill>
    </fill>
    <fill>
      <patternFill patternType="solid">
        <fgColor rgb="FFFFC7CE"/>
      </patternFill>
    </fill>
    <fill>
      <patternFill patternType="solid">
        <fgColor rgb="FF4A206A"/>
        <bgColor indexed="64"/>
      </patternFill>
    </fill>
    <fill>
      <patternFill patternType="solid">
        <fgColor theme="0" tint="-0.249977111117893"/>
        <bgColor indexed="64"/>
      </patternFill>
    </fill>
    <fill>
      <patternFill patternType="solid">
        <fgColor rgb="FFDEC8EE"/>
        <bgColor indexed="64"/>
      </patternFill>
    </fill>
    <fill>
      <patternFill patternType="solid">
        <fgColor theme="0" tint="-4.9989318521683403E-2"/>
        <bgColor indexed="64"/>
      </patternFill>
    </fill>
  </fills>
  <borders count="34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int="-0.499984740745262"/>
      </top>
      <bottom style="thin">
        <color theme="0" tint="-0.499984740745262"/>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top style="thin">
        <color theme="0" tint="-0.499984740745262"/>
      </top>
      <bottom style="hair">
        <color theme="0" tint="-0.499984740745262"/>
      </bottom>
      <diagonal/>
    </border>
    <border>
      <left/>
      <right/>
      <top style="thin">
        <color theme="0" tint="-0.499984740745262"/>
      </top>
      <bottom style="hair">
        <color theme="0" tint="-0.499984740745262"/>
      </bottom>
      <diagonal/>
    </border>
    <border>
      <left/>
      <right style="hair">
        <color theme="0" tint="-0.499984740745262"/>
      </right>
      <top style="thin">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top style="thin">
        <color indexed="64"/>
      </top>
      <bottom style="thin">
        <color indexed="64"/>
      </bottom>
      <diagonal/>
    </border>
    <border>
      <left style="hair">
        <color theme="0" tint="-0.499984740745262"/>
      </left>
      <right style="hair">
        <color theme="0" tint="-0.499984740745262"/>
      </right>
      <top style="thin">
        <color indexed="64"/>
      </top>
      <bottom style="hair">
        <color theme="0" tint="-0.499984740745262"/>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theme="0" tint="-0.499984740745262"/>
      </top>
      <bottom style="hair">
        <color theme="0" tint="-0.499984740745262"/>
      </bottom>
      <diagonal/>
    </border>
    <border>
      <left style="hair">
        <color indexed="64"/>
      </left>
      <right style="hair">
        <color indexed="64"/>
      </right>
      <top style="hair">
        <color theme="0" tint="-0.499984740745262"/>
      </top>
      <bottom style="thin">
        <color theme="0" tint="-0.499984740745262"/>
      </bottom>
      <diagonal/>
    </border>
    <border>
      <left style="hair">
        <color indexed="64"/>
      </left>
      <right style="hair">
        <color indexed="64"/>
      </right>
      <top style="thin">
        <color indexed="64"/>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right/>
      <top style="hair">
        <color auto="1"/>
      </top>
      <bottom style="hair">
        <color auto="1"/>
      </bottom>
      <diagonal/>
    </border>
    <border>
      <left/>
      <right/>
      <top style="hair">
        <color auto="1"/>
      </top>
      <bottom style="thin">
        <color auto="1"/>
      </bottom>
      <diagonal/>
    </border>
    <border>
      <left style="thin">
        <color theme="0" tint="-0.499984740745262"/>
      </left>
      <right/>
      <top/>
      <bottom style="hair">
        <color theme="0" tint="-0.499984740745262"/>
      </bottom>
      <diagonal/>
    </border>
    <border>
      <left/>
      <right/>
      <top/>
      <bottom style="hair">
        <color theme="0" tint="-0.499984740745262"/>
      </bottom>
      <diagonal/>
    </border>
    <border>
      <left/>
      <right style="hair">
        <color theme="0" tint="-0.499984740745262"/>
      </right>
      <top/>
      <bottom style="hair">
        <color theme="0" tint="-0.499984740745262"/>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hair">
        <color indexed="64"/>
      </bottom>
      <diagonal/>
    </border>
    <border>
      <left style="hair">
        <color theme="0" tint="-0.499984740745262"/>
      </left>
      <right/>
      <top/>
      <bottom style="hair">
        <color theme="0" tint="-0.499984740745262"/>
      </bottom>
      <diagonal/>
    </border>
    <border>
      <left style="thin">
        <color indexed="64"/>
      </left>
      <right style="thin">
        <color indexed="64"/>
      </right>
      <top style="hair">
        <color indexed="64"/>
      </top>
      <bottom style="thin">
        <color indexed="64"/>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style="hair">
        <color auto="1"/>
      </top>
      <bottom style="hair">
        <color auto="1"/>
      </bottom>
      <diagonal/>
    </border>
    <border>
      <left style="thin">
        <color rgb="FF000000"/>
      </left>
      <right/>
      <top/>
      <bottom style="thin">
        <color indexed="64"/>
      </bottom>
      <diagonal/>
    </border>
    <border>
      <left style="thin">
        <color rgb="FF041C2C"/>
      </left>
      <right style="thin">
        <color rgb="FF041C2C"/>
      </right>
      <top style="thin">
        <color rgb="FF041C2C"/>
      </top>
      <bottom style="thin">
        <color rgb="FF041C2C"/>
      </bottom>
      <diagonal/>
    </border>
    <border>
      <left style="thin">
        <color rgb="FF041C2C"/>
      </left>
      <right/>
      <top style="thin">
        <color rgb="FF041C2C"/>
      </top>
      <bottom/>
      <diagonal/>
    </border>
    <border>
      <left/>
      <right/>
      <top style="thin">
        <color rgb="FF041C2C"/>
      </top>
      <bottom/>
      <diagonal/>
    </border>
    <border>
      <left/>
      <right style="thin">
        <color rgb="FF041C2C"/>
      </right>
      <top style="thin">
        <color rgb="FF041C2C"/>
      </top>
      <bottom/>
      <diagonal/>
    </border>
    <border>
      <left style="thin">
        <color rgb="FF041C2C"/>
      </left>
      <right/>
      <top/>
      <bottom/>
      <diagonal/>
    </border>
    <border>
      <left/>
      <right style="thin">
        <color rgb="FF041C2C"/>
      </right>
      <top/>
      <bottom/>
      <diagonal/>
    </border>
    <border>
      <left style="thin">
        <color rgb="FF041C2C"/>
      </left>
      <right/>
      <top/>
      <bottom style="thin">
        <color rgb="FF041C2C"/>
      </bottom>
      <diagonal/>
    </border>
    <border>
      <left/>
      <right/>
      <top/>
      <bottom style="thin">
        <color rgb="FF041C2C"/>
      </bottom>
      <diagonal/>
    </border>
    <border>
      <left/>
      <right style="thin">
        <color rgb="FF041C2C"/>
      </right>
      <top/>
      <bottom style="thin">
        <color rgb="FF041C2C"/>
      </bottom>
      <diagonal/>
    </border>
    <border>
      <left style="thin">
        <color rgb="FF041C2C"/>
      </left>
      <right style="thin">
        <color rgb="FF041C2C"/>
      </right>
      <top style="hair">
        <color rgb="FF041C2C"/>
      </top>
      <bottom style="hair">
        <color rgb="FF041C2C"/>
      </bottom>
      <diagonal/>
    </border>
    <border>
      <left/>
      <right style="hair">
        <color theme="0" tint="-0.499984740745262"/>
      </right>
      <top style="hair">
        <color theme="0" tint="-0.499984740745262"/>
      </top>
      <bottom/>
      <diagonal/>
    </border>
    <border>
      <left style="hair">
        <color theme="0" tint="-0.499984740745262"/>
      </left>
      <right style="hair">
        <color theme="0" tint="-0.499984740745262"/>
      </right>
      <top style="hair">
        <color theme="0" tint="-0.499984740745262"/>
      </top>
      <bottom/>
      <diagonal/>
    </border>
    <border>
      <left/>
      <right/>
      <top style="hair">
        <color theme="0" tint="-0.499984740745262"/>
      </top>
      <bottom style="thin">
        <color rgb="FF041C2C"/>
      </bottom>
      <diagonal/>
    </border>
    <border>
      <left/>
      <right style="hair">
        <color theme="0" tint="-0.499984740745262"/>
      </right>
      <top style="hair">
        <color theme="0" tint="-0.499984740745262"/>
      </top>
      <bottom style="thin">
        <color rgb="FF041C2C"/>
      </bottom>
      <diagonal/>
    </border>
    <border>
      <left style="hair">
        <color theme="0" tint="-0.499984740745262"/>
      </left>
      <right/>
      <top style="hair">
        <color theme="0" tint="-0.499984740745262"/>
      </top>
      <bottom style="thin">
        <color rgb="FF041C2C"/>
      </bottom>
      <diagonal/>
    </border>
    <border>
      <left style="hair">
        <color theme="0" tint="-0.499984740745262"/>
      </left>
      <right style="hair">
        <color theme="0" tint="-0.499984740745262"/>
      </right>
      <top style="hair">
        <color theme="0" tint="-0.499984740745262"/>
      </top>
      <bottom style="thin">
        <color rgb="FF041C2C"/>
      </bottom>
      <diagonal/>
    </border>
    <border>
      <left style="thin">
        <color rgb="FF041C2C"/>
      </left>
      <right/>
      <top style="thin">
        <color rgb="FF041C2C"/>
      </top>
      <bottom style="thin">
        <color rgb="FF041C2C"/>
      </bottom>
      <diagonal/>
    </border>
    <border>
      <left/>
      <right/>
      <top style="thin">
        <color rgb="FF041C2C"/>
      </top>
      <bottom style="thin">
        <color rgb="FF041C2C"/>
      </bottom>
      <diagonal/>
    </border>
    <border>
      <left/>
      <right style="thin">
        <color rgb="FF041C2C"/>
      </right>
      <top style="thin">
        <color rgb="FF041C2C"/>
      </top>
      <bottom style="thin">
        <color rgb="FF041C2C"/>
      </bottom>
      <diagonal/>
    </border>
    <border>
      <left style="hair">
        <color indexed="64"/>
      </left>
      <right style="hair">
        <color indexed="64"/>
      </right>
      <top style="thin">
        <color rgb="FF041C2C"/>
      </top>
      <bottom style="hair">
        <color indexed="64"/>
      </bottom>
      <diagonal/>
    </border>
    <border>
      <left style="hair">
        <color indexed="64"/>
      </left>
      <right/>
      <top style="thin">
        <color rgb="FF041C2C"/>
      </top>
      <bottom style="hair">
        <color indexed="64"/>
      </bottom>
      <diagonal/>
    </border>
    <border>
      <left style="thin">
        <color theme="0" tint="-0.499984740745262"/>
      </left>
      <right/>
      <top style="hair">
        <color theme="0" tint="-0.499984740745262"/>
      </top>
      <bottom/>
      <diagonal/>
    </border>
    <border>
      <left style="hair">
        <color theme="0" tint="-0.499984740745262"/>
      </left>
      <right/>
      <top style="hair">
        <color theme="0" tint="-0.499984740745262"/>
      </top>
      <bottom/>
      <diagonal/>
    </border>
    <border>
      <left style="thin">
        <color rgb="FF041C2C"/>
      </left>
      <right style="thin">
        <color rgb="FF041C2C"/>
      </right>
      <top style="hair">
        <color theme="0" tint="-0.499984740745262"/>
      </top>
      <bottom/>
      <diagonal/>
    </border>
    <border>
      <left/>
      <right/>
      <top style="hair">
        <color theme="0" tint="-0.499984740745262"/>
      </top>
      <bottom/>
      <diagonal/>
    </border>
    <border>
      <left/>
      <right style="thin">
        <color rgb="FF041C2C"/>
      </right>
      <top style="hair">
        <color theme="0" tint="-0.499984740745262"/>
      </top>
      <bottom style="hair">
        <color theme="0" tint="-0.499984740745262"/>
      </bottom>
      <diagonal/>
    </border>
    <border>
      <left/>
      <right style="thin">
        <color rgb="FF041C2C"/>
      </right>
      <top style="hair">
        <color theme="0" tint="-0.499984740745262"/>
      </top>
      <bottom style="thin">
        <color rgb="FF041C2C"/>
      </bottom>
      <diagonal/>
    </border>
    <border>
      <left style="thin">
        <color indexed="64"/>
      </left>
      <right style="thin">
        <color indexed="64"/>
      </right>
      <top/>
      <bottom style="thin">
        <color indexed="64"/>
      </bottom>
      <diagonal/>
    </border>
    <border>
      <left style="thin">
        <color auto="1"/>
      </left>
      <right/>
      <top/>
      <bottom style="hair">
        <color auto="1"/>
      </bottom>
      <diagonal/>
    </border>
    <border>
      <left/>
      <right style="thin">
        <color auto="1"/>
      </right>
      <top/>
      <bottom style="hair">
        <color auto="1"/>
      </bottom>
      <diagonal/>
    </border>
    <border>
      <left style="thin">
        <color auto="1"/>
      </left>
      <right style="thin">
        <color auto="1"/>
      </right>
      <top/>
      <bottom style="hair">
        <color auto="1"/>
      </bottom>
      <diagonal/>
    </border>
    <border>
      <left/>
      <right/>
      <top style="thin">
        <color rgb="FF041C2C"/>
      </top>
      <bottom style="hair">
        <color theme="0" tint="-0.499984740745262"/>
      </bottom>
      <diagonal/>
    </border>
    <border>
      <left/>
      <right style="hair">
        <color theme="0" tint="-0.499984740745262"/>
      </right>
      <top style="thin">
        <color rgb="FF041C2C"/>
      </top>
      <bottom style="hair">
        <color theme="0" tint="-0.499984740745262"/>
      </bottom>
      <diagonal/>
    </border>
    <border>
      <left style="thin">
        <color theme="0" tint="-0.499984740745262"/>
      </left>
      <right/>
      <top style="thin">
        <color rgb="FF041C2C"/>
      </top>
      <bottom style="thin">
        <color rgb="FF041C2C"/>
      </bottom>
      <diagonal/>
    </border>
    <border>
      <left style="thin">
        <color rgb="FF041C2C"/>
      </left>
      <right style="hair">
        <color theme="0" tint="-0.499984740745262"/>
      </right>
      <top style="hair">
        <color theme="0" tint="-0.499984740745262"/>
      </top>
      <bottom style="hair">
        <color theme="0" tint="-0.499984740745262"/>
      </bottom>
      <diagonal/>
    </border>
    <border>
      <left style="hair">
        <color theme="0" tint="-0.499984740745262"/>
      </left>
      <right style="thin">
        <color rgb="FF041C2C"/>
      </right>
      <top style="hair">
        <color theme="0" tint="-0.499984740745262"/>
      </top>
      <bottom style="hair">
        <color theme="0" tint="-0.499984740745262"/>
      </bottom>
      <diagonal/>
    </border>
    <border>
      <left style="thin">
        <color rgb="FF041C2C"/>
      </left>
      <right style="hair">
        <color theme="0" tint="-0.499984740745262"/>
      </right>
      <top style="hair">
        <color theme="0" tint="-0.499984740745262"/>
      </top>
      <bottom style="thin">
        <color rgb="FF041C2C"/>
      </bottom>
      <diagonal/>
    </border>
    <border>
      <left style="hair">
        <color theme="0" tint="-0.499984740745262"/>
      </left>
      <right style="thin">
        <color rgb="FF041C2C"/>
      </right>
      <top style="hair">
        <color theme="0" tint="-0.499984740745262"/>
      </top>
      <bottom style="thin">
        <color rgb="FF041C2C"/>
      </bottom>
      <diagonal/>
    </border>
    <border>
      <left style="hair">
        <color theme="0" tint="-0.499984740745262"/>
      </left>
      <right style="thin">
        <color rgb="FF041C2C"/>
      </right>
      <top style="thin">
        <color rgb="FF041C2C"/>
      </top>
      <bottom style="hair">
        <color theme="0" tint="-0.499984740745262"/>
      </bottom>
      <diagonal/>
    </border>
    <border>
      <left/>
      <right style="thin">
        <color rgb="FF041C2C"/>
      </right>
      <top style="thin">
        <color indexed="64"/>
      </top>
      <bottom/>
      <diagonal/>
    </border>
    <border>
      <left style="thin">
        <color rgb="FF041C2C"/>
      </left>
      <right style="thin">
        <color rgb="FF041C2C"/>
      </right>
      <top style="thin">
        <color rgb="FF041C2C"/>
      </top>
      <bottom style="hair">
        <color theme="0" tint="-0.499984740745262"/>
      </bottom>
      <diagonal/>
    </border>
    <border>
      <left style="thin">
        <color rgb="FF041C2C"/>
      </left>
      <right style="hair">
        <color theme="0" tint="-0.499984740745262"/>
      </right>
      <top style="thin">
        <color rgb="FF041C2C"/>
      </top>
      <bottom style="hair">
        <color theme="0" tint="-0.499984740745262"/>
      </bottom>
      <diagonal/>
    </border>
    <border>
      <left/>
      <right style="thin">
        <color rgb="FF041C2C"/>
      </right>
      <top style="thin">
        <color rgb="FF041C2C"/>
      </top>
      <bottom style="hair">
        <color theme="0" tint="-0.499984740745262"/>
      </bottom>
      <diagonal/>
    </border>
    <border>
      <left style="thin">
        <color indexed="64"/>
      </left>
      <right style="thin">
        <color indexed="64"/>
      </right>
      <top style="thin">
        <color indexed="64"/>
      </top>
      <bottom style="thin">
        <color indexed="64"/>
      </bottom>
      <diagonal/>
    </border>
    <border>
      <left style="thin">
        <color rgb="FF041C2C"/>
      </left>
      <right style="hair">
        <color indexed="64"/>
      </right>
      <top style="thin">
        <color rgb="FF041C2C"/>
      </top>
      <bottom style="thin">
        <color rgb="FF041C2C"/>
      </bottom>
      <diagonal/>
    </border>
    <border>
      <left style="hair">
        <color indexed="64"/>
      </left>
      <right style="hair">
        <color indexed="64"/>
      </right>
      <top style="thin">
        <color rgb="FF041C2C"/>
      </top>
      <bottom style="thin">
        <color rgb="FF041C2C"/>
      </bottom>
      <diagonal/>
    </border>
    <border>
      <left style="hair">
        <color indexed="64"/>
      </left>
      <right style="thin">
        <color rgb="FF041C2C"/>
      </right>
      <top/>
      <bottom style="thin">
        <color rgb="FF041C2C"/>
      </bottom>
      <diagonal/>
    </border>
    <border>
      <left style="thin">
        <color rgb="FF041C2C"/>
      </left>
      <right style="hair">
        <color theme="0" tint="-0.499984740745262"/>
      </right>
      <top/>
      <bottom style="thin">
        <color rgb="FF041C2C"/>
      </bottom>
      <diagonal/>
    </border>
    <border>
      <left style="hair">
        <color theme="0" tint="-0.499984740745262"/>
      </left>
      <right style="thin">
        <color rgb="FF041C2C"/>
      </right>
      <top/>
      <bottom style="thin">
        <color rgb="FF041C2C"/>
      </bottom>
      <diagonal/>
    </border>
    <border>
      <left style="thin">
        <color rgb="FF041C2C"/>
      </left>
      <right style="thin">
        <color rgb="FF041C2C"/>
      </right>
      <top style="thin">
        <color rgb="FF041C2C"/>
      </top>
      <bottom style="hair">
        <color rgb="FF041C2C"/>
      </bottom>
      <diagonal/>
    </border>
    <border>
      <left style="thin">
        <color rgb="FF041C2C"/>
      </left>
      <right style="thin">
        <color rgb="FF041C2C"/>
      </right>
      <top style="hair">
        <color rgb="FF041C2C"/>
      </top>
      <bottom style="thin">
        <color rgb="FF041C2C"/>
      </bottom>
      <diagonal/>
    </border>
    <border>
      <left style="hair">
        <color theme="0" tint="-0.499984740745262"/>
      </left>
      <right style="hair">
        <color theme="0" tint="-0.499984740745262"/>
      </right>
      <top style="thin">
        <color rgb="FF041C2C"/>
      </top>
      <bottom style="hair">
        <color theme="0" tint="-0.499984740745262"/>
      </bottom>
      <diagonal/>
    </border>
    <border>
      <left style="thin">
        <color rgb="FF00263F"/>
      </left>
      <right/>
      <top style="thin">
        <color rgb="FF00263F"/>
      </top>
      <bottom/>
      <diagonal/>
    </border>
    <border>
      <left/>
      <right/>
      <top style="thin">
        <color rgb="FF00263F"/>
      </top>
      <bottom/>
      <diagonal/>
    </border>
    <border>
      <left/>
      <right style="thin">
        <color rgb="FF00263F"/>
      </right>
      <top style="thin">
        <color rgb="FF00263F"/>
      </top>
      <bottom/>
      <diagonal/>
    </border>
    <border>
      <left style="thin">
        <color rgb="FF00263F"/>
      </left>
      <right/>
      <top/>
      <bottom/>
      <diagonal/>
    </border>
    <border>
      <left/>
      <right style="thin">
        <color rgb="FF00263F"/>
      </right>
      <top/>
      <bottom/>
      <diagonal/>
    </border>
    <border>
      <left style="thin">
        <color rgb="FF00263F"/>
      </left>
      <right/>
      <top/>
      <bottom style="thin">
        <color rgb="FF00263F"/>
      </bottom>
      <diagonal/>
    </border>
    <border>
      <left/>
      <right/>
      <top/>
      <bottom style="thin">
        <color rgb="FF00263F"/>
      </bottom>
      <diagonal/>
    </border>
    <border>
      <left/>
      <right style="thin">
        <color rgb="FF00263F"/>
      </right>
      <top/>
      <bottom style="thin">
        <color rgb="FF00263F"/>
      </bottom>
      <diagonal/>
    </border>
    <border>
      <left style="thin">
        <color rgb="FF041C2C"/>
      </left>
      <right style="hair">
        <color theme="0" tint="-0.499984740745262"/>
      </right>
      <top/>
      <bottom style="hair">
        <color theme="0" tint="-0.499984740745262"/>
      </bottom>
      <diagonal/>
    </border>
    <border>
      <left style="hair">
        <color indexed="64"/>
      </left>
      <right/>
      <top style="hair">
        <color theme="0" tint="-0.499984740745262"/>
      </top>
      <bottom style="hair">
        <color theme="0" tint="-0.499984740745262"/>
      </bottom>
      <diagonal/>
    </border>
    <border>
      <left style="hair">
        <color indexed="64"/>
      </left>
      <right/>
      <top style="thin">
        <color indexed="64"/>
      </top>
      <bottom style="hair">
        <color theme="0" tint="-0.499984740745262"/>
      </bottom>
      <diagonal/>
    </border>
    <border>
      <left style="hair">
        <color indexed="64"/>
      </left>
      <right/>
      <top style="hair">
        <color theme="0" tint="-0.499984740745262"/>
      </top>
      <bottom style="thin">
        <color theme="0" tint="-0.499984740745262"/>
      </bottom>
      <diagonal/>
    </border>
    <border>
      <left/>
      <right style="hair">
        <color theme="0" tint="-0.499984740745262"/>
      </right>
      <top style="thin">
        <color indexed="64"/>
      </top>
      <bottom style="hair">
        <color theme="0" tint="-0.499984740745262"/>
      </bottom>
      <diagonal/>
    </border>
    <border>
      <left/>
      <right style="hair">
        <color indexed="64"/>
      </right>
      <top style="thin">
        <color rgb="FF041C2C"/>
      </top>
      <bottom style="hair">
        <color indexed="64"/>
      </bottom>
      <diagonal/>
    </border>
    <border>
      <left/>
      <right style="hair">
        <color indexed="64"/>
      </right>
      <top style="hair">
        <color indexed="64"/>
      </top>
      <bottom style="hair">
        <color indexed="64"/>
      </bottom>
      <diagonal/>
    </border>
    <border>
      <left style="thin">
        <color rgb="FF000000"/>
      </left>
      <right/>
      <top style="thin">
        <color indexed="64"/>
      </top>
      <bottom/>
      <diagonal/>
    </border>
    <border>
      <left style="thin">
        <color rgb="FF041C2C"/>
      </left>
      <right style="hair">
        <color theme="0" tint="-0.499984740745262"/>
      </right>
      <top style="thin">
        <color rgb="FF041C2C"/>
      </top>
      <bottom style="hair">
        <color rgb="FF041C2C"/>
      </bottom>
      <diagonal/>
    </border>
    <border>
      <left style="hair">
        <color theme="0" tint="-0.499984740745262"/>
      </left>
      <right style="hair">
        <color theme="0" tint="-0.499984740745262"/>
      </right>
      <top style="thin">
        <color rgb="FF041C2C"/>
      </top>
      <bottom style="hair">
        <color rgb="FF041C2C"/>
      </bottom>
      <diagonal/>
    </border>
    <border>
      <left style="hair">
        <color theme="0" tint="-0.499984740745262"/>
      </left>
      <right/>
      <top style="thin">
        <color rgb="FF041C2C"/>
      </top>
      <bottom style="hair">
        <color rgb="FF041C2C"/>
      </bottom>
      <diagonal/>
    </border>
    <border>
      <left/>
      <right/>
      <top style="thin">
        <color rgb="FF041C2C"/>
      </top>
      <bottom style="hair">
        <color rgb="FF041C2C"/>
      </bottom>
      <diagonal/>
    </border>
    <border>
      <left/>
      <right style="thin">
        <color rgb="FF041C2C"/>
      </right>
      <top style="thin">
        <color rgb="FF041C2C"/>
      </top>
      <bottom style="hair">
        <color rgb="FF041C2C"/>
      </bottom>
      <diagonal/>
    </border>
    <border>
      <left/>
      <right/>
      <top style="hair">
        <color rgb="FF041C2C"/>
      </top>
      <bottom style="thin">
        <color rgb="FF041C2C"/>
      </bottom>
      <diagonal/>
    </border>
    <border>
      <left style="thin">
        <color rgb="FF041C2C"/>
      </left>
      <right style="hair">
        <color theme="0" tint="-0.499984740745262"/>
      </right>
      <top style="hair">
        <color rgb="FF041C2C"/>
      </top>
      <bottom style="hair">
        <color rgb="FF041C2C"/>
      </bottom>
      <diagonal/>
    </border>
    <border>
      <left style="hair">
        <color theme="0" tint="-0.499984740745262"/>
      </left>
      <right style="hair">
        <color theme="0" tint="-0.499984740745262"/>
      </right>
      <top style="hair">
        <color rgb="FF041C2C"/>
      </top>
      <bottom style="hair">
        <color rgb="FF041C2C"/>
      </bottom>
      <diagonal/>
    </border>
    <border>
      <left style="hair">
        <color theme="0" tint="-0.499984740745262"/>
      </left>
      <right/>
      <top style="hair">
        <color rgb="FF041C2C"/>
      </top>
      <bottom style="hair">
        <color rgb="FF041C2C"/>
      </bottom>
      <diagonal/>
    </border>
    <border>
      <left/>
      <right/>
      <top style="hair">
        <color rgb="FF041C2C"/>
      </top>
      <bottom style="hair">
        <color rgb="FF041C2C"/>
      </bottom>
      <diagonal/>
    </border>
    <border>
      <left/>
      <right style="thin">
        <color rgb="FF041C2C"/>
      </right>
      <top style="hair">
        <color rgb="FF041C2C"/>
      </top>
      <bottom style="hair">
        <color rgb="FF041C2C"/>
      </bottom>
      <diagonal/>
    </border>
    <border>
      <left style="thin">
        <color indexed="64"/>
      </left>
      <right style="hair">
        <color rgb="FF041C2C"/>
      </right>
      <top style="hair">
        <color theme="0" tint="-0.499984740745262"/>
      </top>
      <bottom style="thin">
        <color indexed="64"/>
      </bottom>
      <diagonal/>
    </border>
    <border>
      <left style="thin">
        <color indexed="64"/>
      </left>
      <right style="hair">
        <color rgb="FF041C2C"/>
      </right>
      <top/>
      <bottom style="hair">
        <color theme="0" tint="-0.499984740745262"/>
      </bottom>
      <diagonal/>
    </border>
    <border>
      <left style="thin">
        <color rgb="FF041C2C"/>
      </left>
      <right/>
      <top style="hair">
        <color rgb="FF041C2C"/>
      </top>
      <bottom style="thin">
        <color rgb="FF041C2C"/>
      </bottom>
      <diagonal/>
    </border>
    <border>
      <left style="thin">
        <color theme="0" tint="-0.499984740745262"/>
      </left>
      <right/>
      <top style="thin">
        <color rgb="FF041C2C"/>
      </top>
      <bottom style="hair">
        <color rgb="FF041C2C"/>
      </bottom>
      <diagonal/>
    </border>
    <border>
      <left style="thin">
        <color theme="0" tint="-0.499984740745262"/>
      </left>
      <right/>
      <top style="hair">
        <color rgb="FF041C2C"/>
      </top>
      <bottom style="hair">
        <color rgb="FF041C2C"/>
      </bottom>
      <diagonal/>
    </border>
    <border>
      <left style="thin">
        <color rgb="FF041C2C"/>
      </left>
      <right style="hair">
        <color theme="0" tint="-0.499984740745262"/>
      </right>
      <top style="thin">
        <color rgb="FF041C2C"/>
      </top>
      <bottom/>
      <diagonal/>
    </border>
    <border>
      <left style="hair">
        <color theme="0" tint="-0.499984740745262"/>
      </left>
      <right style="thin">
        <color rgb="FF041C2C"/>
      </right>
      <top style="thin">
        <color rgb="FF041C2C"/>
      </top>
      <bottom/>
      <diagonal/>
    </border>
    <border>
      <left style="thin">
        <color rgb="FF041C2C"/>
      </left>
      <right style="hair">
        <color theme="0" tint="-0.499984740745262"/>
      </right>
      <top/>
      <bottom/>
      <diagonal/>
    </border>
    <border>
      <left style="hair">
        <color theme="0" tint="-0.499984740745262"/>
      </left>
      <right style="thin">
        <color rgb="FF041C2C"/>
      </right>
      <top/>
      <bottom/>
      <diagonal/>
    </border>
    <border>
      <left/>
      <right style="hair">
        <color theme="0" tint="-0.499984740745262"/>
      </right>
      <top style="thin">
        <color rgb="FF041C2C"/>
      </top>
      <bottom/>
      <diagonal/>
    </border>
    <border>
      <left style="hair">
        <color theme="0" tint="-0.499984740745262"/>
      </left>
      <right/>
      <top style="thin">
        <color rgb="FF041C2C"/>
      </top>
      <bottom/>
      <diagonal/>
    </border>
    <border>
      <left/>
      <right style="hair">
        <color theme="0" tint="-0.499984740745262"/>
      </right>
      <top/>
      <bottom/>
      <diagonal/>
    </border>
    <border>
      <left style="hair">
        <color theme="0" tint="-0.499984740745262"/>
      </left>
      <right/>
      <top/>
      <bottom/>
      <diagonal/>
    </border>
    <border>
      <left/>
      <right style="hair">
        <color theme="0" tint="-0.499984740745262"/>
      </right>
      <top/>
      <bottom style="thin">
        <color rgb="FF041C2C"/>
      </bottom>
      <diagonal/>
    </border>
    <border>
      <left style="hair">
        <color theme="0" tint="-0.499984740745262"/>
      </left>
      <right/>
      <top/>
      <bottom style="thin">
        <color rgb="FF041C2C"/>
      </bottom>
      <diagonal/>
    </border>
    <border>
      <left style="thin">
        <color theme="0" tint="-0.499984740745262"/>
      </left>
      <right style="hair">
        <color theme="0" tint="-0.499984740745262"/>
      </right>
      <top/>
      <bottom/>
      <diagonal/>
    </border>
    <border>
      <left/>
      <right style="thin">
        <color theme="0" tint="-0.499984740745262"/>
      </right>
      <top/>
      <bottom/>
      <diagonal/>
    </border>
    <border>
      <left/>
      <right style="thin">
        <color theme="0" tint="-0.499984740745262"/>
      </right>
      <top style="thin">
        <color rgb="FF041C2C"/>
      </top>
      <bottom/>
      <diagonal/>
    </border>
    <border>
      <left style="thin">
        <color theme="0" tint="-0.499984740745262"/>
      </left>
      <right style="hair">
        <color theme="0" tint="-0.499984740745262"/>
      </right>
      <top style="thin">
        <color rgb="FF041C2C"/>
      </top>
      <bottom/>
      <diagonal/>
    </border>
    <border>
      <left/>
      <right style="hair">
        <color theme="0" tint="-0.499984740745262"/>
      </right>
      <top style="thin">
        <color indexed="64"/>
      </top>
      <bottom/>
      <diagonal/>
    </border>
    <border>
      <left style="hair">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style="hair">
        <color theme="0" tint="-0.499984740745262"/>
      </right>
      <top style="thin">
        <color indexed="64"/>
      </top>
      <bottom/>
      <diagonal/>
    </border>
    <border>
      <left style="hair">
        <color theme="0" tint="-0.499984740745262"/>
      </left>
      <right style="thin">
        <color rgb="FF041C2C"/>
      </right>
      <top style="thin">
        <color indexed="64"/>
      </top>
      <bottom/>
      <diagonal/>
    </border>
    <border>
      <left/>
      <right style="hair">
        <color theme="0" tint="-0.499984740745262"/>
      </right>
      <top/>
      <bottom style="thin">
        <color indexed="64"/>
      </bottom>
      <diagonal/>
    </border>
    <border>
      <left style="hair">
        <color theme="0" tint="-0.499984740745262"/>
      </left>
      <right/>
      <top/>
      <bottom style="thin">
        <color indexed="64"/>
      </bottom>
      <diagonal/>
    </border>
    <border>
      <left/>
      <right style="thin">
        <color theme="0" tint="-0.499984740745262"/>
      </right>
      <top/>
      <bottom style="thin">
        <color indexed="64"/>
      </bottom>
      <diagonal/>
    </border>
    <border>
      <left style="thin">
        <color theme="0" tint="-0.499984740745262"/>
      </left>
      <right style="hair">
        <color theme="0" tint="-0.499984740745262"/>
      </right>
      <top/>
      <bottom style="thin">
        <color indexed="64"/>
      </bottom>
      <diagonal/>
    </border>
    <border>
      <left style="hair">
        <color theme="0" tint="-0.499984740745262"/>
      </left>
      <right style="thin">
        <color rgb="FF041C2C"/>
      </right>
      <top/>
      <bottom style="thin">
        <color indexed="64"/>
      </bottom>
      <diagonal/>
    </border>
    <border>
      <left style="thin">
        <color rgb="FF041C2C"/>
      </left>
      <right style="hair">
        <color rgb="FF041C2C"/>
      </right>
      <top/>
      <bottom/>
      <diagonal/>
    </border>
    <border>
      <left style="hair">
        <color rgb="FF041C2C"/>
      </left>
      <right style="thin">
        <color rgb="FF041C2C"/>
      </right>
      <top/>
      <bottom/>
      <diagonal/>
    </border>
    <border>
      <left style="thin">
        <color theme="0" tint="-0.499984740745262"/>
      </left>
      <right style="thin">
        <color theme="0" tint="-0.499984740745262"/>
      </right>
      <top/>
      <bottom/>
      <diagonal/>
    </border>
    <border>
      <left style="thin">
        <color rgb="FF041C2C"/>
      </left>
      <right style="hair">
        <color rgb="FF041C2C"/>
      </right>
      <top/>
      <bottom style="thin">
        <color indexed="64"/>
      </bottom>
      <diagonal/>
    </border>
    <border>
      <left style="hair">
        <color rgb="FF041C2C"/>
      </left>
      <right style="thin">
        <color rgb="FF041C2C"/>
      </right>
      <top/>
      <bottom style="thin">
        <color indexed="64"/>
      </bottom>
      <diagonal/>
    </border>
    <border>
      <left style="thin">
        <color rgb="FF041C2C"/>
      </left>
      <right style="hair">
        <color rgb="FF041C2C"/>
      </right>
      <top style="thin">
        <color indexed="64"/>
      </top>
      <bottom/>
      <diagonal/>
    </border>
    <border>
      <left style="hair">
        <color rgb="FF041C2C"/>
      </left>
      <right style="thin">
        <color rgb="FF041C2C"/>
      </right>
      <top style="thin">
        <color indexed="64"/>
      </top>
      <bottom/>
      <diagonal/>
    </border>
    <border>
      <left style="hair">
        <color indexed="64"/>
      </left>
      <right style="hair">
        <color indexed="64"/>
      </right>
      <top style="thin">
        <color indexed="64"/>
      </top>
      <bottom/>
      <diagonal/>
    </border>
    <border>
      <left style="hair">
        <color indexed="64"/>
      </left>
      <right style="thin">
        <color rgb="FF041C2C"/>
      </right>
      <top style="thin">
        <color indexed="64"/>
      </top>
      <bottom/>
      <diagonal/>
    </border>
    <border>
      <left style="hair">
        <color indexed="64"/>
      </left>
      <right style="hair">
        <color indexed="64"/>
      </right>
      <top/>
      <bottom/>
      <diagonal/>
    </border>
    <border>
      <left style="hair">
        <color indexed="64"/>
      </left>
      <right style="thin">
        <color rgb="FF041C2C"/>
      </right>
      <top/>
      <bottom/>
      <diagonal/>
    </border>
    <border>
      <left style="hair">
        <color indexed="64"/>
      </left>
      <right style="hair">
        <color indexed="64"/>
      </right>
      <top/>
      <bottom style="thin">
        <color indexed="64"/>
      </bottom>
      <diagonal/>
    </border>
    <border>
      <left style="hair">
        <color indexed="64"/>
      </left>
      <right style="thin">
        <color rgb="FF041C2C"/>
      </right>
      <top/>
      <bottom style="thin">
        <color indexed="64"/>
      </bottom>
      <diagonal/>
    </border>
    <border>
      <left/>
      <right style="hair">
        <color indexed="64"/>
      </right>
      <top style="thin">
        <color indexed="64"/>
      </top>
      <bottom/>
      <diagonal/>
    </border>
    <border>
      <left/>
      <right style="hair">
        <color indexed="64"/>
      </right>
      <top/>
      <bottom/>
      <diagonal/>
    </border>
    <border>
      <left/>
      <right style="hair">
        <color theme="0" tint="-0.499984740745262"/>
      </right>
      <top style="hair">
        <color rgb="FF041C2C"/>
      </top>
      <bottom style="hair">
        <color rgb="FF041C2C"/>
      </bottom>
      <diagonal/>
    </border>
    <border>
      <left/>
      <right style="thin">
        <color rgb="FF041C2C"/>
      </right>
      <top/>
      <bottom style="thin">
        <color indexed="64"/>
      </bottom>
      <diagonal/>
    </border>
    <border>
      <left/>
      <right style="thin">
        <color theme="0" tint="-0.499984740745262"/>
      </right>
      <top/>
      <bottom style="thin">
        <color rgb="FF041C2C"/>
      </bottom>
      <diagonal/>
    </border>
    <border>
      <left style="thin">
        <color theme="0" tint="-0.499984740745262"/>
      </left>
      <right style="hair">
        <color theme="0" tint="-0.499984740745262"/>
      </right>
      <top/>
      <bottom style="thin">
        <color rgb="FF041C2C"/>
      </bottom>
      <diagonal/>
    </border>
    <border>
      <left style="hair">
        <color theme="0" tint="-0.499984740745262"/>
      </left>
      <right/>
      <top style="thin">
        <color rgb="FF041C2C"/>
      </top>
      <bottom style="hair">
        <color theme="0" tint="-0.499984740745262"/>
      </bottom>
      <diagonal/>
    </border>
    <border>
      <left style="thin">
        <color theme="0" tint="-0.499984740745262"/>
      </left>
      <right style="thin">
        <color theme="0" tint="-0.499984740745262"/>
      </right>
      <top style="thin">
        <color rgb="FF041C2C"/>
      </top>
      <bottom/>
      <diagonal/>
    </border>
    <border>
      <left style="thin">
        <color theme="0" tint="-0.499984740745262"/>
      </left>
      <right style="thin">
        <color theme="0" tint="-0.499984740745262"/>
      </right>
      <top/>
      <bottom style="thin">
        <color rgb="FF041C2C"/>
      </bottom>
      <diagonal/>
    </border>
    <border>
      <left/>
      <right/>
      <top style="thin">
        <color rgb="FF000000"/>
      </top>
      <bottom style="hair">
        <color theme="0" tint="-0.499984740745262"/>
      </bottom>
      <diagonal/>
    </border>
    <border>
      <left/>
      <right style="hair">
        <color theme="0" tint="-0.499984740745262"/>
      </right>
      <top style="thin">
        <color rgb="FF000000"/>
      </top>
      <bottom style="hair">
        <color theme="0" tint="-0.499984740745262"/>
      </bottom>
      <diagonal/>
    </border>
    <border>
      <left style="hair">
        <color theme="0" tint="-0.499984740745262"/>
      </left>
      <right/>
      <top style="thin">
        <color rgb="FF000000"/>
      </top>
      <bottom style="hair">
        <color theme="0" tint="-0.499984740745262"/>
      </bottom>
      <diagonal/>
    </border>
    <border>
      <left/>
      <right/>
      <top style="hair">
        <color theme="0" tint="-0.499984740745262"/>
      </top>
      <bottom style="thin">
        <color rgb="FF000000"/>
      </bottom>
      <diagonal/>
    </border>
    <border>
      <left/>
      <right style="hair">
        <color theme="0" tint="-0.499984740745262"/>
      </right>
      <top style="hair">
        <color theme="0" tint="-0.499984740745262"/>
      </top>
      <bottom style="thin">
        <color rgb="FF000000"/>
      </bottom>
      <diagonal/>
    </border>
    <border>
      <left style="hair">
        <color theme="0" tint="-0.499984740745262"/>
      </left>
      <right/>
      <top style="hair">
        <color theme="0" tint="-0.499984740745262"/>
      </top>
      <bottom style="thin">
        <color rgb="FF000000"/>
      </bottom>
      <diagonal/>
    </border>
    <border>
      <left style="hair">
        <color rgb="FF041C2C"/>
      </left>
      <right/>
      <top style="hair">
        <color theme="0" tint="-0.499984740745262"/>
      </top>
      <bottom style="hair">
        <color rgb="FF041C2C"/>
      </bottom>
      <diagonal/>
    </border>
    <border>
      <left style="hair">
        <color rgb="FF041C2C"/>
      </left>
      <right/>
      <top/>
      <bottom style="thin">
        <color rgb="FF000000"/>
      </bottom>
      <diagonal/>
    </border>
    <border>
      <left/>
      <right style="hair">
        <color rgb="FF041C2C"/>
      </right>
      <top style="thin">
        <color rgb="FF041C2C"/>
      </top>
      <bottom style="hair">
        <color rgb="FF041C2C"/>
      </bottom>
      <diagonal/>
    </border>
    <border>
      <left/>
      <right style="hair">
        <color rgb="FF041C2C"/>
      </right>
      <top style="hair">
        <color rgb="FF041C2C"/>
      </top>
      <bottom style="hair">
        <color rgb="FF041C2C"/>
      </bottom>
      <diagonal/>
    </border>
    <border>
      <left/>
      <right style="hair">
        <color rgb="FF041C2C"/>
      </right>
      <top style="hair">
        <color rgb="FF041C2C"/>
      </top>
      <bottom style="thin">
        <color rgb="FF041C2C"/>
      </bottom>
      <diagonal/>
    </border>
    <border>
      <left style="hair">
        <color rgb="FF041C2C"/>
      </left>
      <right style="hair">
        <color rgb="FF041C2C"/>
      </right>
      <top style="thin">
        <color rgb="FF041C2C"/>
      </top>
      <bottom style="hair">
        <color rgb="FF041C2C"/>
      </bottom>
      <diagonal/>
    </border>
    <border>
      <left style="hair">
        <color rgb="FF041C2C"/>
      </left>
      <right style="hair">
        <color rgb="FF041C2C"/>
      </right>
      <top style="hair">
        <color rgb="FF041C2C"/>
      </top>
      <bottom style="hair">
        <color rgb="FF041C2C"/>
      </bottom>
      <diagonal/>
    </border>
    <border>
      <left style="hair">
        <color rgb="FF041C2C"/>
      </left>
      <right style="hair">
        <color rgb="FF041C2C"/>
      </right>
      <top style="hair">
        <color rgb="FF041C2C"/>
      </top>
      <bottom style="thin">
        <color rgb="FF041C2C"/>
      </bottom>
      <diagonal/>
    </border>
    <border>
      <left style="medium">
        <color rgb="FF041C2C"/>
      </left>
      <right style="medium">
        <color rgb="FF041C2C"/>
      </right>
      <top style="medium">
        <color rgb="FF041C2C"/>
      </top>
      <bottom style="medium">
        <color rgb="FF041C2C"/>
      </bottom>
      <diagonal/>
    </border>
    <border>
      <left style="medium">
        <color rgb="FF041C2C"/>
      </left>
      <right style="medium">
        <color rgb="FF041C2C"/>
      </right>
      <top style="medium">
        <color rgb="FF041C2C"/>
      </top>
      <bottom/>
      <diagonal/>
    </border>
    <border>
      <left style="medium">
        <color rgb="FF041C2C"/>
      </left>
      <right style="medium">
        <color rgb="FF041C2C"/>
      </right>
      <top/>
      <bottom style="medium">
        <color rgb="FF041C2C"/>
      </bottom>
      <diagonal/>
    </border>
    <border>
      <left style="thin">
        <color rgb="FF041C2C"/>
      </left>
      <right style="hair">
        <color theme="0" tint="-0.499984740745262"/>
      </right>
      <top style="hair">
        <color rgb="FF041C2C"/>
      </top>
      <bottom/>
      <diagonal/>
    </border>
    <border>
      <left style="hair">
        <color theme="0" tint="-0.499984740745262"/>
      </left>
      <right style="hair">
        <color theme="0" tint="-0.499984740745262"/>
      </right>
      <top style="hair">
        <color rgb="FF041C2C"/>
      </top>
      <bottom/>
      <diagonal/>
    </border>
    <border>
      <left style="hair">
        <color theme="0" tint="-0.499984740745262"/>
      </left>
      <right/>
      <top style="hair">
        <color rgb="FF041C2C"/>
      </top>
      <bottom/>
      <diagonal/>
    </border>
    <border>
      <left/>
      <right/>
      <top style="hair">
        <color rgb="FF041C2C"/>
      </top>
      <bottom/>
      <diagonal/>
    </border>
    <border>
      <left/>
      <right style="thin">
        <color rgb="FF041C2C"/>
      </right>
      <top style="hair">
        <color rgb="FF041C2C"/>
      </top>
      <bottom/>
      <diagonal/>
    </border>
    <border>
      <left style="medium">
        <color rgb="FF041C2C"/>
      </left>
      <right style="hair">
        <color rgb="FF041C2C"/>
      </right>
      <top style="thin">
        <color rgb="FF041C2C"/>
      </top>
      <bottom style="hair">
        <color rgb="FF041C2C"/>
      </bottom>
      <diagonal/>
    </border>
    <border>
      <left style="medium">
        <color rgb="FF041C2C"/>
      </left>
      <right style="hair">
        <color rgb="FF041C2C"/>
      </right>
      <top style="hair">
        <color rgb="FF041C2C"/>
      </top>
      <bottom style="hair">
        <color rgb="FF041C2C"/>
      </bottom>
      <diagonal/>
    </border>
    <border>
      <left style="medium">
        <color rgb="FF041C2C"/>
      </left>
      <right style="hair">
        <color rgb="FF041C2C"/>
      </right>
      <top style="hair">
        <color rgb="FF041C2C"/>
      </top>
      <bottom style="thin">
        <color rgb="FF041C2C"/>
      </bottom>
      <diagonal/>
    </border>
    <border>
      <left/>
      <right/>
      <top style="medium">
        <color rgb="FF041C2C"/>
      </top>
      <bottom/>
      <diagonal/>
    </border>
    <border>
      <left style="thin">
        <color rgb="FF041C2C"/>
      </left>
      <right/>
      <top style="medium">
        <color rgb="FF041C2C"/>
      </top>
      <bottom style="thin">
        <color rgb="FF041C2C"/>
      </bottom>
      <diagonal/>
    </border>
    <border>
      <left/>
      <right style="medium">
        <color rgb="FF041C2C"/>
      </right>
      <top style="medium">
        <color rgb="FF041C2C"/>
      </top>
      <bottom style="thin">
        <color rgb="FF041C2C"/>
      </bottom>
      <diagonal/>
    </border>
    <border>
      <left/>
      <right/>
      <top/>
      <bottom style="medium">
        <color rgb="FF041C2C"/>
      </bottom>
      <diagonal/>
    </border>
    <border>
      <left/>
      <right/>
      <top style="thin">
        <color rgb="FF041C2C"/>
      </top>
      <bottom style="medium">
        <color rgb="FF041C2C"/>
      </bottom>
      <diagonal/>
    </border>
    <border>
      <left/>
      <right style="medium">
        <color rgb="FF041C2C"/>
      </right>
      <top style="thin">
        <color rgb="FF041C2C"/>
      </top>
      <bottom style="medium">
        <color rgb="FF041C2C"/>
      </bottom>
      <diagonal/>
    </border>
    <border>
      <left style="medium">
        <color rgb="FF041C2C"/>
      </left>
      <right/>
      <top style="medium">
        <color rgb="FF041C2C"/>
      </top>
      <bottom style="medium">
        <color rgb="FF041C2C"/>
      </bottom>
      <diagonal/>
    </border>
    <border>
      <left/>
      <right style="medium">
        <color rgb="FF041C2C"/>
      </right>
      <top style="medium">
        <color rgb="FF041C2C"/>
      </top>
      <bottom style="medium">
        <color rgb="FF041C2C"/>
      </bottom>
      <diagonal/>
    </border>
    <border>
      <left/>
      <right/>
      <top style="medium">
        <color rgb="FF041C2C"/>
      </top>
      <bottom style="medium">
        <color rgb="FF041C2C"/>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thin">
        <color rgb="FF041C2C"/>
      </left>
      <right style="thin">
        <color rgb="FF041C2C"/>
      </right>
      <top style="hair">
        <color theme="0" tint="-0.499984740745262"/>
      </top>
      <bottom style="thin">
        <color rgb="FF041C2C"/>
      </bottom>
      <diagonal/>
    </border>
    <border>
      <left style="thin">
        <color rgb="FF041C2C"/>
      </left>
      <right style="thin">
        <color rgb="FF041C2C"/>
      </right>
      <top style="hair">
        <color theme="0" tint="-0.499984740745262"/>
      </top>
      <bottom style="hair">
        <color theme="0" tint="-0.499984740745262"/>
      </bottom>
      <diagonal/>
    </border>
    <border>
      <left style="thin">
        <color theme="0" tint="-0.499984740745262"/>
      </left>
      <right/>
      <top style="hair">
        <color rgb="FF041C2C"/>
      </top>
      <bottom/>
      <diagonal/>
    </border>
    <border>
      <left style="thin">
        <color theme="0" tint="-0.499984740745262"/>
      </left>
      <right/>
      <top/>
      <bottom style="thin">
        <color rgb="FF041C2C"/>
      </bottom>
      <diagonal/>
    </border>
    <border>
      <left style="medium">
        <color rgb="FF041C2C"/>
      </left>
      <right/>
      <top/>
      <bottom style="thin">
        <color rgb="FF041C2C"/>
      </bottom>
      <diagonal/>
    </border>
    <border>
      <left/>
      <right style="medium">
        <color rgb="FF041C2C"/>
      </right>
      <top/>
      <bottom style="thin">
        <color rgb="FF041C2C"/>
      </bottom>
      <diagonal/>
    </border>
    <border>
      <left style="medium">
        <color rgb="FF041C2C"/>
      </left>
      <right/>
      <top/>
      <bottom style="hair">
        <color theme="0" tint="-0.499984740745262"/>
      </bottom>
      <diagonal/>
    </border>
    <border>
      <left/>
      <right style="medium">
        <color rgb="FF041C2C"/>
      </right>
      <top style="thin">
        <color rgb="FF041C2C"/>
      </top>
      <bottom style="hair">
        <color theme="0" tint="-0.499984740745262"/>
      </bottom>
      <diagonal/>
    </border>
    <border>
      <left style="medium">
        <color rgb="FF041C2C"/>
      </left>
      <right/>
      <top style="hair">
        <color theme="0" tint="-0.499984740745262"/>
      </top>
      <bottom/>
      <diagonal/>
    </border>
    <border>
      <left/>
      <right style="medium">
        <color rgb="FF041C2C"/>
      </right>
      <top style="hair">
        <color theme="0" tint="-0.499984740745262"/>
      </top>
      <bottom style="thin">
        <color rgb="FF041C2C"/>
      </bottom>
      <diagonal/>
    </border>
    <border>
      <left style="medium">
        <color rgb="FF041C2C"/>
      </left>
      <right/>
      <top style="thin">
        <color rgb="FF041C2C"/>
      </top>
      <bottom style="thin">
        <color rgb="FF041C2C"/>
      </bottom>
      <diagonal/>
    </border>
    <border>
      <left/>
      <right style="medium">
        <color rgb="FF041C2C"/>
      </right>
      <top style="thin">
        <color rgb="FF041C2C"/>
      </top>
      <bottom style="thin">
        <color rgb="FF041C2C"/>
      </bottom>
      <diagonal/>
    </border>
    <border>
      <left style="medium">
        <color rgb="FF041C2C"/>
      </left>
      <right/>
      <top style="thin">
        <color rgb="FF041C2C"/>
      </top>
      <bottom style="hair">
        <color rgb="FF041C2C"/>
      </bottom>
      <diagonal/>
    </border>
    <border>
      <left style="medium">
        <color rgb="FF041C2C"/>
      </left>
      <right/>
      <top style="hair">
        <color rgb="FF041C2C"/>
      </top>
      <bottom style="hair">
        <color rgb="FF041C2C"/>
      </bottom>
      <diagonal/>
    </border>
    <border>
      <left/>
      <right style="medium">
        <color rgb="FF041C2C"/>
      </right>
      <top style="hair">
        <color theme="0" tint="-0.499984740745262"/>
      </top>
      <bottom style="hair">
        <color theme="0" tint="-0.499984740745262"/>
      </bottom>
      <diagonal/>
    </border>
    <border>
      <left style="medium">
        <color rgb="FF041C2C"/>
      </left>
      <right/>
      <top style="hair">
        <color rgb="FF041C2C"/>
      </top>
      <bottom/>
      <diagonal/>
    </border>
    <border>
      <left/>
      <right style="medium">
        <color rgb="FF041C2C"/>
      </right>
      <top style="hair">
        <color theme="0" tint="-0.499984740745262"/>
      </top>
      <bottom/>
      <diagonal/>
    </border>
    <border>
      <left style="medium">
        <color rgb="FF041C2C"/>
      </left>
      <right/>
      <top style="thin">
        <color rgb="FF041C2C"/>
      </top>
      <bottom/>
      <diagonal/>
    </border>
    <border>
      <left/>
      <right style="medium">
        <color rgb="FF041C2C"/>
      </right>
      <top style="thin">
        <color rgb="FF041C2C"/>
      </top>
      <bottom/>
      <diagonal/>
    </border>
    <border>
      <left style="medium">
        <color rgb="FF041C2C"/>
      </left>
      <right/>
      <top/>
      <bottom style="medium">
        <color rgb="FF041C2C"/>
      </bottom>
      <diagonal/>
    </border>
    <border>
      <left/>
      <right style="medium">
        <color rgb="FF041C2C"/>
      </right>
      <top/>
      <bottom style="medium">
        <color rgb="FF041C2C"/>
      </bottom>
      <diagonal/>
    </border>
    <border>
      <left/>
      <right/>
      <top style="medium">
        <color rgb="FF041C2C"/>
      </top>
      <bottom style="thin">
        <color rgb="FF041C2C"/>
      </bottom>
      <diagonal/>
    </border>
    <border>
      <left/>
      <right style="thin">
        <color rgb="FF041C2C"/>
      </right>
      <top style="medium">
        <color rgb="FF041C2C"/>
      </top>
      <bottom style="thin">
        <color rgb="FF041C2C"/>
      </bottom>
      <diagonal/>
    </border>
    <border>
      <left style="medium">
        <color rgb="FF041C2C"/>
      </left>
      <right style="hair">
        <color indexed="64"/>
      </right>
      <top style="thin">
        <color rgb="FF041C2C"/>
      </top>
      <bottom style="hair">
        <color indexed="64"/>
      </bottom>
      <diagonal/>
    </border>
    <border>
      <left style="hair">
        <color rgb="FF041C2C"/>
      </left>
      <right style="medium">
        <color rgb="FF041C2C"/>
      </right>
      <top style="thin">
        <color rgb="FF041C2C"/>
      </top>
      <bottom style="hair">
        <color rgb="FF041C2C"/>
      </bottom>
      <diagonal/>
    </border>
    <border>
      <left style="medium">
        <color rgb="FF041C2C"/>
      </left>
      <right style="hair">
        <color indexed="64"/>
      </right>
      <top style="hair">
        <color indexed="64"/>
      </top>
      <bottom style="hair">
        <color indexed="64"/>
      </bottom>
      <diagonal/>
    </border>
    <border>
      <left style="hair">
        <color rgb="FF041C2C"/>
      </left>
      <right style="medium">
        <color rgb="FF041C2C"/>
      </right>
      <top style="hair">
        <color rgb="FF041C2C"/>
      </top>
      <bottom style="hair">
        <color rgb="FF041C2C"/>
      </bottom>
      <diagonal/>
    </border>
    <border>
      <left style="medium">
        <color rgb="FF041C2C"/>
      </left>
      <right style="hair">
        <color indexed="64"/>
      </right>
      <top style="hair">
        <color indexed="64"/>
      </top>
      <bottom/>
      <diagonal/>
    </border>
    <border>
      <left style="hair">
        <color rgb="FF041C2C"/>
      </left>
      <right style="medium">
        <color rgb="FF041C2C"/>
      </right>
      <top style="hair">
        <color rgb="FF041C2C"/>
      </top>
      <bottom style="thin">
        <color rgb="FF041C2C"/>
      </bottom>
      <diagonal/>
    </border>
    <border>
      <left style="medium">
        <color rgb="FF041C2C"/>
      </left>
      <right/>
      <top/>
      <bottom/>
      <diagonal/>
    </border>
    <border>
      <left/>
      <right style="medium">
        <color rgb="FF041C2C"/>
      </right>
      <top/>
      <bottom/>
      <diagonal/>
    </border>
    <border>
      <left style="medium">
        <color rgb="FF041C2C"/>
      </left>
      <right style="hair">
        <color theme="0" tint="-0.499984740745262"/>
      </right>
      <top style="medium">
        <color rgb="FF041C2C"/>
      </top>
      <bottom style="medium">
        <color rgb="FF041C2C"/>
      </bottom>
      <diagonal/>
    </border>
    <border>
      <left style="hair">
        <color theme="0" tint="-0.499984740745262"/>
      </left>
      <right style="hair">
        <color theme="0" tint="-0.499984740745262"/>
      </right>
      <top style="medium">
        <color rgb="FF041C2C"/>
      </top>
      <bottom style="medium">
        <color rgb="FF041C2C"/>
      </bottom>
      <diagonal/>
    </border>
    <border>
      <left style="hair">
        <color theme="0" tint="-0.499984740745262"/>
      </left>
      <right style="medium">
        <color rgb="FF041C2C"/>
      </right>
      <top style="medium">
        <color rgb="FF041C2C"/>
      </top>
      <bottom style="medium">
        <color rgb="FF041C2C"/>
      </bottom>
      <diagonal/>
    </border>
    <border>
      <left style="medium">
        <color rgb="FF041C2C"/>
      </left>
      <right/>
      <top style="medium">
        <color rgb="FF041C2C"/>
      </top>
      <bottom style="thin">
        <color rgb="FF041C2C"/>
      </bottom>
      <diagonal/>
    </border>
    <border>
      <left style="medium">
        <color rgb="FF041C2C"/>
      </left>
      <right style="hair">
        <color indexed="64"/>
      </right>
      <top style="thin">
        <color indexed="64"/>
      </top>
      <bottom style="hair">
        <color theme="0" tint="-0.499984740745262"/>
      </bottom>
      <diagonal/>
    </border>
    <border>
      <left style="hair">
        <color theme="0" tint="-0.499984740745262"/>
      </left>
      <right style="medium">
        <color rgb="FF041C2C"/>
      </right>
      <top style="thin">
        <color indexed="64"/>
      </top>
      <bottom style="hair">
        <color theme="0" tint="-0.499984740745262"/>
      </bottom>
      <diagonal/>
    </border>
    <border>
      <left style="medium">
        <color rgb="FF041C2C"/>
      </left>
      <right style="hair">
        <color indexed="64"/>
      </right>
      <top style="hair">
        <color theme="0" tint="-0.499984740745262"/>
      </top>
      <bottom style="hair">
        <color theme="0" tint="-0.499984740745262"/>
      </bottom>
      <diagonal/>
    </border>
    <border>
      <left style="hair">
        <color theme="0" tint="-0.499984740745262"/>
      </left>
      <right style="medium">
        <color rgb="FF041C2C"/>
      </right>
      <top style="hair">
        <color theme="0" tint="-0.499984740745262"/>
      </top>
      <bottom style="hair">
        <color theme="0" tint="-0.499984740745262"/>
      </bottom>
      <diagonal/>
    </border>
    <border>
      <left style="medium">
        <color rgb="FF041C2C"/>
      </left>
      <right style="hair">
        <color indexed="64"/>
      </right>
      <top style="hair">
        <color theme="0" tint="-0.499984740745262"/>
      </top>
      <bottom style="thin">
        <color theme="0" tint="-0.499984740745262"/>
      </bottom>
      <diagonal/>
    </border>
    <border>
      <left style="medium">
        <color rgb="FF041C2C"/>
      </left>
      <right/>
      <top style="thin">
        <color theme="0" tint="-0.499984740745262"/>
      </top>
      <bottom style="thin">
        <color theme="0" tint="-0.499984740745262"/>
      </bottom>
      <diagonal/>
    </border>
    <border>
      <left/>
      <right style="medium">
        <color rgb="FF041C2C"/>
      </right>
      <top style="thin">
        <color theme="0" tint="-0.499984740745262"/>
      </top>
      <bottom style="thin">
        <color theme="0" tint="-0.499984740745262"/>
      </bottom>
      <diagonal/>
    </border>
    <border>
      <left style="medium">
        <color rgb="FF041C2C"/>
      </left>
      <right style="hair">
        <color theme="0" tint="-0.499984740745262"/>
      </right>
      <top style="thin">
        <color theme="0" tint="-0.499984740745262"/>
      </top>
      <bottom style="hair">
        <color theme="0" tint="-0.499984740745262"/>
      </bottom>
      <diagonal/>
    </border>
    <border>
      <left style="hair">
        <color theme="0" tint="-0.499984740745262"/>
      </left>
      <right style="medium">
        <color rgb="FF041C2C"/>
      </right>
      <top style="thin">
        <color theme="0" tint="-0.499984740745262"/>
      </top>
      <bottom style="hair">
        <color theme="0" tint="-0.499984740745262"/>
      </bottom>
      <diagonal/>
    </border>
    <border>
      <left style="medium">
        <color rgb="FF041C2C"/>
      </left>
      <right style="hair">
        <color theme="0" tint="-0.499984740745262"/>
      </right>
      <top style="hair">
        <color theme="0" tint="-0.499984740745262"/>
      </top>
      <bottom style="hair">
        <color theme="0" tint="-0.499984740745262"/>
      </bottom>
      <diagonal/>
    </border>
    <border>
      <left style="medium">
        <color rgb="FF041C2C"/>
      </left>
      <right style="hair">
        <color theme="0" tint="-0.499984740745262"/>
      </right>
      <top style="hair">
        <color theme="0" tint="-0.499984740745262"/>
      </top>
      <bottom style="medium">
        <color rgb="FF041C2C"/>
      </bottom>
      <diagonal/>
    </border>
    <border>
      <left style="hair">
        <color theme="0" tint="-0.499984740745262"/>
      </left>
      <right style="hair">
        <color theme="0" tint="-0.499984740745262"/>
      </right>
      <top style="hair">
        <color theme="0" tint="-0.499984740745262"/>
      </top>
      <bottom style="medium">
        <color rgb="FF041C2C"/>
      </bottom>
      <diagonal/>
    </border>
    <border>
      <left style="hair">
        <color theme="0" tint="-0.499984740745262"/>
      </left>
      <right/>
      <top style="hair">
        <color theme="0" tint="-0.499984740745262"/>
      </top>
      <bottom style="medium">
        <color rgb="FF041C2C"/>
      </bottom>
      <diagonal/>
    </border>
    <border>
      <left/>
      <right/>
      <top style="hair">
        <color theme="0" tint="-0.499984740745262"/>
      </top>
      <bottom style="medium">
        <color rgb="FF041C2C"/>
      </bottom>
      <diagonal/>
    </border>
    <border>
      <left style="thin">
        <color rgb="FF041C2C"/>
      </left>
      <right style="hair">
        <color theme="0" tint="-0.499984740745262"/>
      </right>
      <top style="hair">
        <color theme="0" tint="-0.499984740745262"/>
      </top>
      <bottom style="medium">
        <color rgb="FF041C2C"/>
      </bottom>
      <diagonal/>
    </border>
    <border>
      <left/>
      <right style="hair">
        <color theme="0" tint="-0.499984740745262"/>
      </right>
      <top style="hair">
        <color theme="0" tint="-0.499984740745262"/>
      </top>
      <bottom style="medium">
        <color rgb="FF041C2C"/>
      </bottom>
      <diagonal/>
    </border>
    <border>
      <left style="hair">
        <color theme="0" tint="-0.499984740745262"/>
      </left>
      <right style="medium">
        <color rgb="FF041C2C"/>
      </right>
      <top style="hair">
        <color theme="0" tint="-0.499984740745262"/>
      </top>
      <bottom style="medium">
        <color rgb="FF041C2C"/>
      </bottom>
      <diagonal/>
    </border>
    <border>
      <left style="medium">
        <color rgb="FF041C2C"/>
      </left>
      <right/>
      <top/>
      <bottom style="thin">
        <color indexed="64"/>
      </bottom>
      <diagonal/>
    </border>
    <border>
      <left style="medium">
        <color rgb="FF041C2C"/>
      </left>
      <right/>
      <top style="thin">
        <color rgb="FF041C2C"/>
      </top>
      <bottom style="hair">
        <color theme="0" tint="-0.499984740745262"/>
      </bottom>
      <diagonal/>
    </border>
    <border>
      <left style="hair">
        <color theme="0" tint="-0.499984740745262"/>
      </left>
      <right style="medium">
        <color rgb="FF041C2C"/>
      </right>
      <top/>
      <bottom style="hair">
        <color theme="0" tint="-0.499984740745262"/>
      </bottom>
      <diagonal/>
    </border>
    <border>
      <left style="medium">
        <color rgb="FF041C2C"/>
      </left>
      <right/>
      <top style="hair">
        <color theme="0" tint="-0.499984740745262"/>
      </top>
      <bottom style="hair">
        <color theme="0" tint="-0.499984740745262"/>
      </bottom>
      <diagonal/>
    </border>
    <border>
      <left style="medium">
        <color rgb="FF041C2C"/>
      </left>
      <right/>
      <top style="hair">
        <color theme="0" tint="-0.499984740745262"/>
      </top>
      <bottom style="thin">
        <color rgb="FF041C2C"/>
      </bottom>
      <diagonal/>
    </border>
    <border>
      <left style="hair">
        <color theme="0" tint="-0.499984740745262"/>
      </left>
      <right style="medium">
        <color rgb="FF041C2C"/>
      </right>
      <top style="hair">
        <color theme="0" tint="-0.499984740745262"/>
      </top>
      <bottom/>
      <diagonal/>
    </border>
    <border>
      <left style="medium">
        <color rgb="FF041C2C"/>
      </left>
      <right style="hair">
        <color theme="0" tint="-0.499984740745262"/>
      </right>
      <top style="hair">
        <color theme="0" tint="-0.499984740745262"/>
      </top>
      <bottom style="thin">
        <color rgb="FF041C2C"/>
      </bottom>
      <diagonal/>
    </border>
    <border>
      <left style="hair">
        <color theme="0" tint="-0.499984740745262"/>
      </left>
      <right style="medium">
        <color rgb="FF041C2C"/>
      </right>
      <top style="hair">
        <color theme="0" tint="-0.499984740745262"/>
      </top>
      <bottom style="thin">
        <color rgb="FF041C2C"/>
      </bottom>
      <diagonal/>
    </border>
    <border>
      <left style="medium">
        <color rgb="FF041C2C"/>
      </left>
      <right/>
      <top style="thin">
        <color rgb="FF000000"/>
      </top>
      <bottom style="hair">
        <color theme="0" tint="-0.499984740745262"/>
      </bottom>
      <diagonal/>
    </border>
    <border>
      <left/>
      <right style="medium">
        <color rgb="FF041C2C"/>
      </right>
      <top style="thin">
        <color indexed="64"/>
      </top>
      <bottom style="hair">
        <color theme="0" tint="-0.499984740745262"/>
      </bottom>
      <diagonal/>
    </border>
    <border>
      <left/>
      <right style="medium">
        <color rgb="FF041C2C"/>
      </right>
      <top/>
      <bottom style="hair">
        <color theme="0" tint="-0.499984740745262"/>
      </bottom>
      <diagonal/>
    </border>
    <border>
      <left style="medium">
        <color rgb="FF041C2C"/>
      </left>
      <right/>
      <top style="hair">
        <color theme="0" tint="-0.499984740745262"/>
      </top>
      <bottom style="thin">
        <color rgb="FF000000"/>
      </bottom>
      <diagonal/>
    </border>
    <border>
      <left/>
      <right style="medium">
        <color rgb="FF041C2C"/>
      </right>
      <top style="hair">
        <color theme="0" tint="-0.499984740745262"/>
      </top>
      <bottom style="thin">
        <color indexed="64"/>
      </bottom>
      <diagonal/>
    </border>
    <border>
      <left/>
      <right style="medium">
        <color rgb="FF041C2C"/>
      </right>
      <top style="thin">
        <color indexed="64"/>
      </top>
      <bottom style="hair">
        <color rgb="FF041C2C"/>
      </bottom>
      <diagonal/>
    </border>
    <border>
      <left/>
      <right style="medium">
        <color rgb="FF041C2C"/>
      </right>
      <top style="hair">
        <color rgb="FF041C2C"/>
      </top>
      <bottom style="hair">
        <color rgb="FF041C2C"/>
      </bottom>
      <diagonal/>
    </border>
    <border>
      <left style="medium">
        <color rgb="FF041C2C"/>
      </left>
      <right/>
      <top style="hair">
        <color rgb="FF041C2C"/>
      </top>
      <bottom style="thin">
        <color rgb="FF041C2C"/>
      </bottom>
      <diagonal/>
    </border>
    <border>
      <left/>
      <right style="medium">
        <color rgb="FF041C2C"/>
      </right>
      <top style="hair">
        <color rgb="FF041C2C"/>
      </top>
      <bottom style="thin">
        <color rgb="FF041C2C"/>
      </bottom>
      <diagonal/>
    </border>
    <border>
      <left style="medium">
        <color rgb="FF041C2C"/>
      </left>
      <right style="hair">
        <color theme="0" tint="-0.499984740745262"/>
      </right>
      <top/>
      <bottom style="hair">
        <color theme="0" tint="-0.499984740745262"/>
      </bottom>
      <diagonal/>
    </border>
    <border>
      <left style="medium">
        <color rgb="FF041C2C"/>
      </left>
      <right style="hair">
        <color theme="0" tint="-0.499984740745262"/>
      </right>
      <top style="hair">
        <color theme="0" tint="-0.499984740745262"/>
      </top>
      <bottom/>
      <diagonal/>
    </border>
    <border>
      <left style="medium">
        <color rgb="FF041C2C"/>
      </left>
      <right style="hair">
        <color theme="0" tint="-0.499984740745262"/>
      </right>
      <top style="thin">
        <color rgb="FF041C2C"/>
      </top>
      <bottom style="hair">
        <color rgb="FF041C2C"/>
      </bottom>
      <diagonal/>
    </border>
    <border>
      <left style="medium">
        <color rgb="FF041C2C"/>
      </left>
      <right style="hair">
        <color theme="0" tint="-0.499984740745262"/>
      </right>
      <top style="hair">
        <color rgb="FF041C2C"/>
      </top>
      <bottom style="hair">
        <color rgb="FF041C2C"/>
      </bottom>
      <diagonal/>
    </border>
    <border>
      <left style="medium">
        <color rgb="FF041C2C"/>
      </left>
      <right style="hair">
        <color theme="0" tint="-0.499984740745262"/>
      </right>
      <top style="hair">
        <color rgb="FF041C2C"/>
      </top>
      <bottom/>
      <diagonal/>
    </border>
    <border>
      <left style="medium">
        <color rgb="FF041C2C"/>
      </left>
      <right/>
      <top style="medium">
        <color rgb="FF041C2C"/>
      </top>
      <bottom/>
      <diagonal/>
    </border>
    <border>
      <left/>
      <right style="thin">
        <color rgb="FF041C2C"/>
      </right>
      <top style="medium">
        <color rgb="FF041C2C"/>
      </top>
      <bottom/>
      <diagonal/>
    </border>
    <border>
      <left style="hair">
        <color theme="0" tint="-0.499984740745262"/>
      </left>
      <right style="medium">
        <color rgb="FF041C2C"/>
      </right>
      <top style="thin">
        <color rgb="FF041C2C"/>
      </top>
      <bottom/>
      <diagonal/>
    </border>
    <border>
      <left style="hair">
        <color theme="0" tint="-0.499984740745262"/>
      </left>
      <right style="medium">
        <color rgb="FF041C2C"/>
      </right>
      <top/>
      <bottom/>
      <diagonal/>
    </border>
    <border>
      <left style="hair">
        <color theme="0" tint="-0.499984740745262"/>
      </left>
      <right style="medium">
        <color rgb="FF041C2C"/>
      </right>
      <top/>
      <bottom style="thin">
        <color rgb="FF041C2C"/>
      </bottom>
      <diagonal/>
    </border>
    <border>
      <left style="thin">
        <color rgb="FF041C2C"/>
      </left>
      <right style="hair">
        <color theme="0" tint="-0.499984740745262"/>
      </right>
      <top style="medium">
        <color rgb="FF041C2C"/>
      </top>
      <bottom/>
      <diagonal/>
    </border>
    <border>
      <left style="hair">
        <color theme="0" tint="-0.499984740745262"/>
      </left>
      <right/>
      <top style="medium">
        <color rgb="FF041C2C"/>
      </top>
      <bottom/>
      <diagonal/>
    </border>
    <border>
      <left style="hair">
        <color theme="0" tint="-0.499984740745262"/>
      </left>
      <right style="medium">
        <color rgb="FF041C2C"/>
      </right>
      <top style="medium">
        <color rgb="FF041C2C"/>
      </top>
      <bottom/>
      <diagonal/>
    </border>
    <border>
      <left/>
      <right style="thin">
        <color rgb="FF041C2C"/>
      </right>
      <top/>
      <bottom style="medium">
        <color rgb="FF041C2C"/>
      </bottom>
      <diagonal/>
    </border>
    <border>
      <left style="thin">
        <color rgb="FF041C2C"/>
      </left>
      <right style="hair">
        <color theme="0" tint="-0.499984740745262"/>
      </right>
      <top/>
      <bottom style="medium">
        <color rgb="FF041C2C"/>
      </bottom>
      <diagonal/>
    </border>
    <border>
      <left style="hair">
        <color theme="0" tint="-0.499984740745262"/>
      </left>
      <right/>
      <top/>
      <bottom style="medium">
        <color rgb="FF041C2C"/>
      </bottom>
      <diagonal/>
    </border>
    <border>
      <left style="hair">
        <color theme="0" tint="-0.499984740745262"/>
      </left>
      <right style="medium">
        <color rgb="FF041C2C"/>
      </right>
      <top/>
      <bottom style="medium">
        <color rgb="FF041C2C"/>
      </bottom>
      <diagonal/>
    </border>
    <border>
      <left/>
      <right style="hair">
        <color theme="0" tint="-0.499984740745262"/>
      </right>
      <top style="medium">
        <color rgb="FF041C2C"/>
      </top>
      <bottom/>
      <diagonal/>
    </border>
    <border>
      <left/>
      <right style="hair">
        <color theme="0" tint="-0.499984740745262"/>
      </right>
      <top/>
      <bottom style="medium">
        <color rgb="FF041C2C"/>
      </bottom>
      <diagonal/>
    </border>
    <border>
      <left style="medium">
        <color rgb="FF041C2C"/>
      </left>
      <right/>
      <top style="thin">
        <color indexed="64"/>
      </top>
      <bottom/>
      <diagonal/>
    </border>
    <border>
      <left/>
      <right style="thin">
        <color theme="0" tint="-0.499984740745262"/>
      </right>
      <top/>
      <bottom style="medium">
        <color rgb="FF041C2C"/>
      </bottom>
      <diagonal/>
    </border>
    <border>
      <left style="thin">
        <color theme="0" tint="-0.499984740745262"/>
      </left>
      <right style="hair">
        <color theme="0" tint="-0.499984740745262"/>
      </right>
      <top/>
      <bottom style="medium">
        <color rgb="FF041C2C"/>
      </bottom>
      <diagonal/>
    </border>
    <border>
      <left style="hair">
        <color theme="0" tint="-0.499984740745262"/>
      </left>
      <right style="thin">
        <color rgb="FF041C2C"/>
      </right>
      <top/>
      <bottom style="medium">
        <color rgb="FF041C2C"/>
      </bottom>
      <diagonal/>
    </border>
    <border>
      <left style="medium">
        <color rgb="FF041C2C"/>
      </left>
      <right style="hair">
        <color indexed="64"/>
      </right>
      <top style="thin">
        <color indexed="64"/>
      </top>
      <bottom/>
      <diagonal/>
    </border>
    <border>
      <left style="medium">
        <color rgb="FF041C2C"/>
      </left>
      <right style="hair">
        <color indexed="64"/>
      </right>
      <top/>
      <bottom/>
      <diagonal/>
    </border>
    <border>
      <left style="medium">
        <color rgb="FF041C2C"/>
      </left>
      <right style="hair">
        <color indexed="64"/>
      </right>
      <top/>
      <bottom style="thin">
        <color indexed="64"/>
      </bottom>
      <diagonal/>
    </border>
    <border>
      <left style="thin">
        <color rgb="FF041C2C"/>
      </left>
      <right style="hair">
        <color rgb="FF041C2C"/>
      </right>
      <top/>
      <bottom style="medium">
        <color rgb="FF041C2C"/>
      </bottom>
      <diagonal/>
    </border>
    <border>
      <left style="hair">
        <color rgb="FF041C2C"/>
      </left>
      <right style="thin">
        <color rgb="FF041C2C"/>
      </right>
      <top/>
      <bottom style="medium">
        <color rgb="FF041C2C"/>
      </bottom>
      <diagonal/>
    </border>
    <border>
      <left style="thin">
        <color theme="0" tint="-0.499984740745262"/>
      </left>
      <right style="thin">
        <color theme="0" tint="-0.499984740745262"/>
      </right>
      <top/>
      <bottom style="medium">
        <color rgb="FF041C2C"/>
      </bottom>
      <diagonal/>
    </border>
    <border>
      <left/>
      <right style="medium">
        <color rgb="FF041C2C"/>
      </right>
      <top style="thin">
        <color indexed="64"/>
      </top>
      <bottom style="thin">
        <color indexed="64"/>
      </bottom>
      <diagonal/>
    </border>
    <border>
      <left style="medium">
        <color rgb="FF041C2C"/>
      </left>
      <right/>
      <top style="thin">
        <color rgb="FF041C2C"/>
      </top>
      <bottom style="medium">
        <color rgb="FF041C2C"/>
      </bottom>
      <diagonal/>
    </border>
    <border>
      <left style="medium">
        <color rgb="FF041C2C"/>
      </left>
      <right/>
      <top style="thin">
        <color indexed="64"/>
      </top>
      <bottom style="thin">
        <color indexed="64"/>
      </bottom>
      <diagonal/>
    </border>
    <border>
      <left style="hair">
        <color theme="0" tint="-0.499984740745262"/>
      </left>
      <right style="medium">
        <color rgb="FF041C2C"/>
      </right>
      <top style="thin">
        <color rgb="FF041C2C"/>
      </top>
      <bottom style="hair">
        <color theme="0" tint="-0.499984740745262"/>
      </bottom>
      <diagonal/>
    </border>
    <border>
      <left style="medium">
        <color rgb="FF041C2C"/>
      </left>
      <right/>
      <top style="thin">
        <color theme="0" tint="-0.499984740745262"/>
      </top>
      <bottom style="hair">
        <color theme="0" tint="-0.499984740745262"/>
      </bottom>
      <diagonal/>
    </border>
    <border>
      <left style="hair">
        <color rgb="FF041C2C"/>
      </left>
      <right style="medium">
        <color rgb="FF041C2C"/>
      </right>
      <top/>
      <bottom style="hair">
        <color theme="0" tint="-0.499984740745262"/>
      </bottom>
      <diagonal/>
    </border>
    <border>
      <left style="hair">
        <color rgb="FF041C2C"/>
      </left>
      <right style="medium">
        <color rgb="FF041C2C"/>
      </right>
      <top style="hair">
        <color theme="0" tint="-0.499984740745262"/>
      </top>
      <bottom style="thin">
        <color indexed="64"/>
      </bottom>
      <diagonal/>
    </border>
    <border>
      <left style="hair">
        <color theme="0" tint="-0.499984740745262"/>
      </left>
      <right style="thin">
        <color rgb="FF041C2C"/>
      </right>
      <top style="hair">
        <color theme="0" tint="-0.499984740745262"/>
      </top>
      <bottom style="medium">
        <color rgb="FF041C2C"/>
      </bottom>
      <diagonal/>
    </border>
    <border>
      <left style="medium">
        <color rgb="FF041C2C"/>
      </left>
      <right/>
      <top/>
      <bottom style="thin">
        <color theme="0" tint="-0.499984740745262"/>
      </bottom>
      <diagonal/>
    </border>
    <border>
      <left/>
      <right/>
      <top/>
      <bottom style="thin">
        <color theme="0" tint="-0.499984740745262"/>
      </bottom>
      <diagonal/>
    </border>
    <border>
      <left style="thin">
        <color theme="0" tint="-0.499984740745262"/>
      </left>
      <right/>
      <top style="medium">
        <color rgb="FF041C2C"/>
      </top>
      <bottom style="medium">
        <color rgb="FF041C2C"/>
      </bottom>
      <diagonal/>
    </border>
    <border>
      <left/>
      <right style="thin">
        <color rgb="FF041C2C"/>
      </right>
      <top style="thin">
        <color rgb="FF041C2C"/>
      </top>
      <bottom style="medium">
        <color rgb="FF041C2C"/>
      </bottom>
      <diagonal/>
    </border>
    <border>
      <left/>
      <right style="medium">
        <color rgb="FF041C2C"/>
      </right>
      <top style="hair">
        <color theme="0" tint="-0.499984740745262"/>
      </top>
      <bottom style="medium">
        <color rgb="FF041C2C"/>
      </bottom>
      <diagonal/>
    </border>
    <border>
      <left style="medium">
        <color rgb="FF041C2C"/>
      </left>
      <right style="thin">
        <color rgb="FF041C2C"/>
      </right>
      <top style="medium">
        <color rgb="FF041C2C"/>
      </top>
      <bottom style="medium">
        <color rgb="FF041C2C"/>
      </bottom>
      <diagonal/>
    </border>
    <border>
      <left style="thin">
        <color rgb="FF041C2C"/>
      </left>
      <right style="thin">
        <color rgb="FF041C2C"/>
      </right>
      <top style="medium">
        <color rgb="FF041C2C"/>
      </top>
      <bottom style="medium">
        <color rgb="FF041C2C"/>
      </bottom>
      <diagonal/>
    </border>
    <border>
      <left style="thin">
        <color rgb="FF041C2C"/>
      </left>
      <right style="medium">
        <color rgb="FF041C2C"/>
      </right>
      <top style="medium">
        <color rgb="FF041C2C"/>
      </top>
      <bottom style="medium">
        <color rgb="FF041C2C"/>
      </bottom>
      <diagonal/>
    </border>
    <border>
      <left style="thin">
        <color theme="0"/>
      </left>
      <right/>
      <top/>
      <bottom/>
      <diagonal/>
    </border>
    <border>
      <left/>
      <right style="thin">
        <color theme="0"/>
      </right>
      <top/>
      <bottom/>
      <diagonal/>
    </border>
  </borders>
  <cellStyleXfs count="4">
    <xf numFmtId="0" fontId="0" fillId="0" borderId="0"/>
    <xf numFmtId="43" fontId="1" fillId="0" borderId="0" applyFont="0" applyFill="0" applyBorder="0" applyAlignment="0" applyProtection="0"/>
    <xf numFmtId="0" fontId="3" fillId="0" borderId="0" applyNumberFormat="0" applyFill="0" applyBorder="0" applyAlignment="0" applyProtection="0"/>
    <xf numFmtId="0" fontId="48" fillId="10" borderId="0" applyNumberFormat="0" applyBorder="0" applyAlignment="0" applyProtection="0"/>
  </cellStyleXfs>
  <cellXfs count="1153">
    <xf numFmtId="0" fontId="0" fillId="0" borderId="0" xfId="0"/>
    <xf numFmtId="0" fontId="0" fillId="2" borderId="0" xfId="0" applyFill="1"/>
    <xf numFmtId="0" fontId="4" fillId="3" borderId="0" xfId="0" applyFont="1" applyFill="1" applyAlignment="1">
      <alignment horizontal="left" vertical="center"/>
    </xf>
    <xf numFmtId="0" fontId="0" fillId="3" borderId="0" xfId="0" applyFill="1"/>
    <xf numFmtId="0" fontId="2" fillId="3" borderId="0" xfId="0" applyFont="1" applyFill="1"/>
    <xf numFmtId="0" fontId="6" fillId="2" borderId="0" xfId="0" applyFont="1" applyFill="1"/>
    <xf numFmtId="0" fontId="7" fillId="2" borderId="0" xfId="0" applyFont="1" applyFill="1" applyAlignment="1">
      <alignment vertical="center"/>
    </xf>
    <xf numFmtId="0" fontId="0" fillId="2" borderId="0" xfId="0" applyFill="1" applyAlignment="1">
      <alignment horizontal="center"/>
    </xf>
    <xf numFmtId="14" fontId="0" fillId="2" borderId="0" xfId="0" applyNumberFormat="1" applyFill="1"/>
    <xf numFmtId="0" fontId="10" fillId="2" borderId="0" xfId="0" applyFont="1" applyFill="1"/>
    <xf numFmtId="14" fontId="0" fillId="3" borderId="0" xfId="0" applyNumberFormat="1" applyFill="1"/>
    <xf numFmtId="14" fontId="10" fillId="2" borderId="0" xfId="0" applyNumberFormat="1" applyFont="1" applyFill="1"/>
    <xf numFmtId="14" fontId="5" fillId="3" borderId="0" xfId="0" applyNumberFormat="1" applyFont="1" applyFill="1" applyAlignment="1">
      <alignment horizontal="left" vertical="center"/>
    </xf>
    <xf numFmtId="0" fontId="5" fillId="3" borderId="0" xfId="0" applyFont="1" applyFill="1" applyAlignment="1">
      <alignment horizontal="center" vertical="center"/>
    </xf>
    <xf numFmtId="166" fontId="0" fillId="3" borderId="0" xfId="0" applyNumberFormat="1" applyFill="1"/>
    <xf numFmtId="166" fontId="0" fillId="2" borderId="0" xfId="0" applyNumberFormat="1" applyFill="1"/>
    <xf numFmtId="14" fontId="0" fillId="2" borderId="40" xfId="0" applyNumberFormat="1" applyFill="1" applyBorder="1"/>
    <xf numFmtId="14" fontId="0" fillId="2" borderId="43" xfId="0" applyNumberFormat="1" applyFill="1" applyBorder="1"/>
    <xf numFmtId="0" fontId="0" fillId="2" borderId="44" xfId="0" applyFill="1" applyBorder="1"/>
    <xf numFmtId="14" fontId="0" fillId="2" borderId="45" xfId="0" applyNumberFormat="1" applyFill="1" applyBorder="1"/>
    <xf numFmtId="166" fontId="0" fillId="2" borderId="46" xfId="0" applyNumberFormat="1" applyFill="1" applyBorder="1"/>
    <xf numFmtId="0" fontId="0" fillId="2" borderId="46" xfId="0" applyFill="1" applyBorder="1"/>
    <xf numFmtId="0" fontId="0" fillId="2" borderId="47" xfId="0" applyFill="1" applyBorder="1"/>
    <xf numFmtId="166" fontId="0" fillId="2" borderId="41" xfId="0" applyNumberFormat="1" applyFill="1" applyBorder="1"/>
    <xf numFmtId="0" fontId="0" fillId="2" borderId="41" xfId="0" applyFill="1" applyBorder="1"/>
    <xf numFmtId="0" fontId="0" fillId="2" borderId="42" xfId="0" applyFill="1" applyBorder="1"/>
    <xf numFmtId="14" fontId="8" fillId="2" borderId="43" xfId="0" applyNumberFormat="1" applyFont="1" applyFill="1" applyBorder="1"/>
    <xf numFmtId="166" fontId="8" fillId="2" borderId="0" xfId="0" applyNumberFormat="1" applyFont="1" applyFill="1"/>
    <xf numFmtId="0" fontId="8" fillId="2" borderId="0" xfId="0" applyFont="1" applyFill="1"/>
    <xf numFmtId="0" fontId="0" fillId="2" borderId="2" xfId="0" applyFill="1" applyBorder="1"/>
    <xf numFmtId="0" fontId="0" fillId="2" borderId="3" xfId="0" applyFill="1" applyBorder="1"/>
    <xf numFmtId="0" fontId="0" fillId="2" borderId="4" xfId="0" applyFill="1" applyBorder="1"/>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0" fillId="2" borderId="0" xfId="0" quotePrefix="1" applyFill="1"/>
    <xf numFmtId="14" fontId="0" fillId="2" borderId="1" xfId="0" applyNumberFormat="1" applyFill="1" applyBorder="1"/>
    <xf numFmtId="14" fontId="0" fillId="2" borderId="4" xfId="0" applyNumberFormat="1" applyFill="1" applyBorder="1"/>
    <xf numFmtId="14" fontId="0" fillId="2" borderId="6" xfId="0" applyNumberFormat="1" applyFill="1" applyBorder="1"/>
    <xf numFmtId="166" fontId="0" fillId="2" borderId="7" xfId="0" applyNumberFormat="1" applyFill="1" applyBorder="1"/>
    <xf numFmtId="14" fontId="0" fillId="2" borderId="7" xfId="0" applyNumberFormat="1" applyFill="1" applyBorder="1"/>
    <xf numFmtId="166" fontId="0" fillId="2" borderId="2" xfId="0" applyNumberFormat="1" applyFill="1" applyBorder="1"/>
    <xf numFmtId="14" fontId="0" fillId="2" borderId="2" xfId="0" applyNumberFormat="1" applyFill="1" applyBorder="1"/>
    <xf numFmtId="0" fontId="13" fillId="8" borderId="0" xfId="0" applyFont="1" applyFill="1"/>
    <xf numFmtId="0" fontId="18" fillId="2" borderId="0" xfId="0" applyFont="1" applyFill="1"/>
    <xf numFmtId="0" fontId="18" fillId="2" borderId="0" xfId="0" applyFont="1" applyFill="1" applyAlignment="1">
      <alignment horizontal="left"/>
    </xf>
    <xf numFmtId="0" fontId="13" fillId="8" borderId="0" xfId="0" applyFont="1" applyFill="1" applyAlignment="1">
      <alignment horizontal="left" vertical="center"/>
    </xf>
    <xf numFmtId="0" fontId="18" fillId="8" borderId="0" xfId="0" applyFont="1" applyFill="1"/>
    <xf numFmtId="0" fontId="17" fillId="8" borderId="0" xfId="0" applyFont="1" applyFill="1" applyAlignment="1">
      <alignment horizontal="left" vertical="center"/>
    </xf>
    <xf numFmtId="0" fontId="19" fillId="8" borderId="0" xfId="0" applyFont="1" applyFill="1" applyAlignment="1">
      <alignment horizontal="left" vertical="center"/>
    </xf>
    <xf numFmtId="0" fontId="22" fillId="8" borderId="0" xfId="0" applyFont="1" applyFill="1" applyAlignment="1">
      <alignment horizontal="center" vertical="center"/>
    </xf>
    <xf numFmtId="0" fontId="23" fillId="8" borderId="0" xfId="0" applyFont="1" applyFill="1"/>
    <xf numFmtId="0" fontId="20" fillId="8" borderId="0" xfId="0" applyFont="1" applyFill="1"/>
    <xf numFmtId="0" fontId="24" fillId="8" borderId="0" xfId="0" applyFont="1" applyFill="1"/>
    <xf numFmtId="0" fontId="25" fillId="2" borderId="0" xfId="0" applyFont="1" applyFill="1"/>
    <xf numFmtId="0" fontId="18" fillId="2" borderId="0" xfId="0" applyFont="1" applyFill="1" applyAlignment="1">
      <alignment horizontal="center"/>
    </xf>
    <xf numFmtId="0" fontId="28" fillId="2" borderId="0" xfId="0" applyFont="1" applyFill="1" applyAlignment="1">
      <alignment vertical="center" wrapText="1"/>
    </xf>
    <xf numFmtId="0" fontId="29" fillId="0" borderId="0" xfId="0" applyFont="1" applyAlignment="1">
      <alignment vertical="center"/>
    </xf>
    <xf numFmtId="0" fontId="27" fillId="2" borderId="0" xfId="0" applyFont="1" applyFill="1" applyAlignment="1">
      <alignment vertical="center"/>
    </xf>
    <xf numFmtId="0" fontId="27" fillId="2" borderId="0" xfId="0" applyFont="1" applyFill="1" applyAlignment="1">
      <alignment horizontal="center" vertical="center"/>
    </xf>
    <xf numFmtId="0" fontId="26" fillId="2" borderId="0" xfId="0" applyFont="1" applyFill="1" applyAlignment="1">
      <alignment vertical="center"/>
    </xf>
    <xf numFmtId="0" fontId="20" fillId="2" borderId="0" xfId="0" applyFont="1" applyFill="1" applyAlignment="1">
      <alignment vertical="center"/>
    </xf>
    <xf numFmtId="0" fontId="18" fillId="0" borderId="0" xfId="0" applyFont="1"/>
    <xf numFmtId="0" fontId="27" fillId="0" borderId="0" xfId="0" applyFont="1" applyAlignment="1">
      <alignment vertical="center"/>
    </xf>
    <xf numFmtId="0" fontId="28" fillId="2" borderId="0" xfId="0" applyFont="1" applyFill="1" applyAlignment="1">
      <alignment vertical="center"/>
    </xf>
    <xf numFmtId="0" fontId="27" fillId="2" borderId="0" xfId="0" applyFont="1" applyFill="1" applyAlignment="1">
      <alignment vertical="center" wrapText="1"/>
    </xf>
    <xf numFmtId="0" fontId="27" fillId="2" borderId="0" xfId="0" applyFont="1" applyFill="1" applyAlignment="1">
      <alignment horizontal="center" vertical="center" wrapText="1"/>
    </xf>
    <xf numFmtId="164" fontId="18" fillId="2" borderId="0" xfId="1" applyNumberFormat="1" applyFont="1" applyFill="1"/>
    <xf numFmtId="0" fontId="25" fillId="2" borderId="0" xfId="0" applyFont="1" applyFill="1" applyAlignment="1">
      <alignment vertical="center"/>
    </xf>
    <xf numFmtId="14" fontId="13" fillId="8" borderId="0" xfId="0" applyNumberFormat="1" applyFont="1" applyFill="1"/>
    <xf numFmtId="14" fontId="18" fillId="2" borderId="0" xfId="0" applyNumberFormat="1" applyFont="1" applyFill="1"/>
    <xf numFmtId="14" fontId="25" fillId="2" borderId="0" xfId="0" applyNumberFormat="1" applyFont="1" applyFill="1"/>
    <xf numFmtId="0" fontId="31" fillId="2" borderId="0" xfId="0" applyFont="1" applyFill="1"/>
    <xf numFmtId="0" fontId="31" fillId="2" borderId="0" xfId="0" applyFont="1" applyFill="1" applyAlignment="1">
      <alignment horizontal="left" vertical="top" wrapText="1"/>
    </xf>
    <xf numFmtId="0" fontId="31" fillId="2" borderId="0" xfId="0" applyFont="1" applyFill="1" applyAlignment="1">
      <alignment horizontal="left"/>
    </xf>
    <xf numFmtId="0" fontId="32" fillId="2" borderId="0" xfId="0" applyFont="1" applyFill="1" applyAlignment="1">
      <alignment horizontal="left" vertical="center"/>
    </xf>
    <xf numFmtId="2" fontId="18" fillId="2" borderId="0" xfId="0" applyNumberFormat="1" applyFont="1" applyFill="1"/>
    <xf numFmtId="0" fontId="33" fillId="8" borderId="0" xfId="0" applyFont="1" applyFill="1" applyAlignment="1">
      <alignment horizontal="left" vertical="center"/>
    </xf>
    <xf numFmtId="0" fontId="34" fillId="8" borderId="0" xfId="0" quotePrefix="1" applyFont="1" applyFill="1" applyAlignment="1">
      <alignment horizontal="left" vertical="center"/>
    </xf>
    <xf numFmtId="0" fontId="30" fillId="2" borderId="0" xfId="0" applyFont="1" applyFill="1"/>
    <xf numFmtId="0" fontId="11" fillId="2" borderId="0" xfId="0" applyFont="1" applyFill="1"/>
    <xf numFmtId="0" fontId="35" fillId="2" borderId="0" xfId="0" applyFont="1" applyFill="1" applyAlignment="1">
      <alignment vertical="center"/>
    </xf>
    <xf numFmtId="0" fontId="38" fillId="2" borderId="0" xfId="0" applyFont="1" applyFill="1"/>
    <xf numFmtId="0" fontId="30" fillId="2" borderId="0" xfId="0" applyFont="1" applyFill="1" applyAlignment="1">
      <alignment horizontal="left"/>
    </xf>
    <xf numFmtId="43" fontId="39" fillId="2" borderId="23" xfId="1" applyFont="1" applyFill="1" applyBorder="1" applyProtection="1"/>
    <xf numFmtId="43" fontId="39" fillId="2" borderId="24" xfId="1" applyFont="1" applyFill="1" applyBorder="1" applyProtection="1"/>
    <xf numFmtId="43" fontId="41" fillId="4" borderId="18" xfId="0" applyNumberFormat="1" applyFont="1" applyFill="1" applyBorder="1"/>
    <xf numFmtId="43" fontId="39" fillId="2" borderId="29" xfId="1" applyFont="1" applyFill="1" applyBorder="1" applyProtection="1"/>
    <xf numFmtId="43" fontId="39" fillId="2" borderId="26" xfId="1" applyFont="1" applyFill="1" applyBorder="1" applyProtection="1"/>
    <xf numFmtId="43" fontId="39" fillId="2" borderId="0" xfId="1" applyFont="1" applyFill="1" applyBorder="1" applyProtection="1"/>
    <xf numFmtId="167" fontId="18" fillId="2" borderId="0" xfId="0" applyNumberFormat="1" applyFont="1" applyFill="1"/>
    <xf numFmtId="167" fontId="18" fillId="2" borderId="0" xfId="1" applyNumberFormat="1" applyFont="1" applyFill="1"/>
    <xf numFmtId="167" fontId="35" fillId="2" borderId="0" xfId="0" applyNumberFormat="1" applyFont="1" applyFill="1" applyAlignment="1">
      <alignment vertical="center"/>
    </xf>
    <xf numFmtId="167" fontId="27" fillId="2" borderId="0" xfId="0" applyNumberFormat="1" applyFont="1" applyFill="1" applyAlignment="1">
      <alignment vertical="center"/>
    </xf>
    <xf numFmtId="167" fontId="27" fillId="2" borderId="0" xfId="0" applyNumberFormat="1" applyFont="1" applyFill="1" applyAlignment="1">
      <alignment vertical="center" wrapText="1"/>
    </xf>
    <xf numFmtId="167" fontId="0" fillId="2" borderId="0" xfId="0" applyNumberFormat="1" applyFill="1"/>
    <xf numFmtId="167" fontId="18" fillId="8" borderId="0" xfId="0" applyNumberFormat="1" applyFont="1" applyFill="1"/>
    <xf numFmtId="167" fontId="18" fillId="0" borderId="0" xfId="0" applyNumberFormat="1" applyFont="1"/>
    <xf numFmtId="167" fontId="0" fillId="0" borderId="0" xfId="0" applyNumberFormat="1"/>
    <xf numFmtId="167" fontId="30" fillId="2" borderId="0" xfId="0" applyNumberFormat="1" applyFont="1" applyFill="1"/>
    <xf numFmtId="167" fontId="13" fillId="8" borderId="0" xfId="0" applyNumberFormat="1" applyFont="1" applyFill="1"/>
    <xf numFmtId="0" fontId="19" fillId="8" borderId="0" xfId="0" applyFont="1" applyFill="1" applyAlignment="1">
      <alignment vertical="center" wrapText="1"/>
    </xf>
    <xf numFmtId="0" fontId="39" fillId="2" borderId="0" xfId="0" applyFont="1" applyFill="1"/>
    <xf numFmtId="0" fontId="39" fillId="2" borderId="0" xfId="0" applyFont="1" applyFill="1" applyAlignment="1">
      <alignment horizontal="center"/>
    </xf>
    <xf numFmtId="0" fontId="30" fillId="2" borderId="0" xfId="0" applyFont="1" applyFill="1" applyAlignment="1">
      <alignment vertical="top"/>
    </xf>
    <xf numFmtId="0" fontId="30" fillId="2" borderId="0" xfId="0" applyFont="1" applyFill="1" applyAlignment="1">
      <alignment vertical="center" wrapText="1"/>
    </xf>
    <xf numFmtId="0" fontId="20" fillId="2" borderId="0" xfId="0" applyFont="1" applyFill="1"/>
    <xf numFmtId="0" fontId="39" fillId="2" borderId="37" xfId="0" applyFont="1" applyFill="1" applyBorder="1"/>
    <xf numFmtId="43" fontId="39" fillId="2" borderId="0" xfId="1" applyFont="1" applyFill="1"/>
    <xf numFmtId="14" fontId="39" fillId="2" borderId="0" xfId="0" applyNumberFormat="1" applyFont="1" applyFill="1"/>
    <xf numFmtId="0" fontId="13" fillId="8" borderId="0" xfId="0" applyFont="1" applyFill="1" applyAlignment="1">
      <alignment vertical="center"/>
    </xf>
    <xf numFmtId="0" fontId="12" fillId="8" borderId="0" xfId="0" applyFont="1" applyFill="1" applyAlignment="1">
      <alignment vertical="center"/>
    </xf>
    <xf numFmtId="14" fontId="0" fillId="2" borderId="56" xfId="0" applyNumberFormat="1" applyFill="1" applyBorder="1"/>
    <xf numFmtId="2" fontId="0" fillId="2" borderId="1" xfId="0" applyNumberFormat="1" applyFill="1" applyBorder="1"/>
    <xf numFmtId="2" fontId="0" fillId="2" borderId="2" xfId="0" applyNumberFormat="1" applyFill="1" applyBorder="1"/>
    <xf numFmtId="2" fontId="0" fillId="2" borderId="3" xfId="0" applyNumberFormat="1" applyFill="1" applyBorder="1"/>
    <xf numFmtId="2" fontId="0" fillId="2" borderId="0" xfId="0" applyNumberFormat="1" applyFill="1"/>
    <xf numFmtId="2" fontId="0" fillId="2" borderId="5" xfId="0" applyNumberFormat="1" applyFill="1" applyBorder="1"/>
    <xf numFmtId="0" fontId="0" fillId="2" borderId="2" xfId="0" applyFill="1" applyBorder="1" applyAlignment="1">
      <alignment horizontal="center"/>
    </xf>
    <xf numFmtId="0" fontId="0" fillId="2" borderId="7" xfId="0" applyFill="1" applyBorder="1" applyAlignment="1">
      <alignment horizontal="center"/>
    </xf>
    <xf numFmtId="2" fontId="0" fillId="2" borderId="4" xfId="0" applyNumberFormat="1" applyFill="1" applyBorder="1"/>
    <xf numFmtId="43" fontId="39" fillId="2" borderId="38" xfId="0" applyNumberFormat="1" applyFont="1" applyFill="1" applyBorder="1"/>
    <xf numFmtId="43" fontId="39" fillId="2" borderId="39" xfId="0" applyNumberFormat="1" applyFont="1" applyFill="1" applyBorder="1"/>
    <xf numFmtId="43" fontId="39" fillId="2" borderId="34" xfId="1" applyFont="1" applyFill="1" applyBorder="1"/>
    <xf numFmtId="43" fontId="39" fillId="2" borderId="0" xfId="0" applyNumberFormat="1" applyFont="1" applyFill="1"/>
    <xf numFmtId="0" fontId="50" fillId="8" borderId="0" xfId="0" applyFont="1" applyFill="1"/>
    <xf numFmtId="0" fontId="50" fillId="9" borderId="0" xfId="0" applyFont="1" applyFill="1"/>
    <xf numFmtId="0" fontId="43" fillId="2" borderId="0" xfId="0" applyFont="1" applyFill="1"/>
    <xf numFmtId="0" fontId="35" fillId="2" borderId="0" xfId="0" applyFont="1" applyFill="1" applyAlignment="1">
      <alignment vertical="center" wrapText="1"/>
    </xf>
    <xf numFmtId="0" fontId="51" fillId="2" borderId="0" xfId="0" applyFont="1" applyFill="1" applyAlignment="1">
      <alignment vertical="center" wrapText="1"/>
    </xf>
    <xf numFmtId="0" fontId="53" fillId="2" borderId="0" xfId="0" applyFont="1" applyFill="1" applyAlignment="1">
      <alignment wrapText="1"/>
    </xf>
    <xf numFmtId="0" fontId="37" fillId="2" borderId="0" xfId="0" applyFont="1" applyFill="1" applyAlignment="1">
      <alignment vertical="center" wrapText="1"/>
    </xf>
    <xf numFmtId="0" fontId="37" fillId="2" borderId="0" xfId="0" applyFont="1" applyFill="1" applyAlignment="1">
      <alignment horizontal="center" vertical="center" wrapText="1"/>
    </xf>
    <xf numFmtId="0" fontId="36" fillId="2" borderId="61" xfId="0" applyFont="1" applyFill="1" applyBorder="1"/>
    <xf numFmtId="0" fontId="18" fillId="2" borderId="62" xfId="0" applyFont="1" applyFill="1" applyBorder="1"/>
    <xf numFmtId="0" fontId="18" fillId="2" borderId="65" xfId="0" applyFont="1" applyFill="1" applyBorder="1"/>
    <xf numFmtId="0" fontId="37" fillId="2" borderId="58" xfId="0" applyFont="1" applyFill="1" applyBorder="1" applyAlignment="1">
      <alignment vertical="center" wrapText="1"/>
    </xf>
    <xf numFmtId="0" fontId="37" fillId="2" borderId="59" xfId="0" applyFont="1" applyFill="1" applyBorder="1" applyAlignment="1">
      <alignment vertical="center" wrapText="1"/>
    </xf>
    <xf numFmtId="0" fontId="37" fillId="2" borderId="60" xfId="0" applyFont="1" applyFill="1" applyBorder="1" applyAlignment="1">
      <alignment vertical="center" wrapText="1"/>
    </xf>
    <xf numFmtId="0" fontId="18" fillId="2" borderId="63" xfId="0" applyFont="1" applyFill="1" applyBorder="1"/>
    <xf numFmtId="0" fontId="18" fillId="2" borderId="64" xfId="0" applyFont="1" applyFill="1" applyBorder="1"/>
    <xf numFmtId="0" fontId="21" fillId="8" borderId="0" xfId="0" applyFont="1" applyFill="1" applyAlignment="1">
      <alignment horizontal="left" vertical="center"/>
    </xf>
    <xf numFmtId="0" fontId="49" fillId="8" borderId="74" xfId="0" applyFont="1" applyFill="1" applyBorder="1" applyAlignment="1">
      <alignment horizontal="center" vertical="center"/>
    </xf>
    <xf numFmtId="0" fontId="42" fillId="4" borderId="0" xfId="0" applyFont="1" applyFill="1" applyAlignment="1">
      <alignment horizontal="center"/>
    </xf>
    <xf numFmtId="43" fontId="39" fillId="2" borderId="76" xfId="1" applyFont="1" applyFill="1" applyBorder="1" applyProtection="1"/>
    <xf numFmtId="0" fontId="42" fillId="4" borderId="74" xfId="0" applyFont="1" applyFill="1" applyBorder="1" applyAlignment="1">
      <alignment horizontal="center"/>
    </xf>
    <xf numFmtId="0" fontId="45" fillId="4" borderId="74" xfId="0" applyFont="1" applyFill="1" applyBorder="1"/>
    <xf numFmtId="0" fontId="49" fillId="8" borderId="59" xfId="0" applyFont="1" applyFill="1" applyBorder="1" applyAlignment="1">
      <alignment vertical="center"/>
    </xf>
    <xf numFmtId="0" fontId="39" fillId="4" borderId="74" xfId="0" applyFont="1" applyFill="1" applyBorder="1"/>
    <xf numFmtId="0" fontId="21" fillId="8" borderId="73" xfId="0" applyFont="1" applyFill="1" applyBorder="1"/>
    <xf numFmtId="0" fontId="21" fillId="8" borderId="74" xfId="0" applyFont="1" applyFill="1" applyBorder="1" applyAlignment="1">
      <alignment horizontal="left"/>
    </xf>
    <xf numFmtId="0" fontId="21" fillId="8" borderId="73" xfId="0" applyFont="1" applyFill="1" applyBorder="1" applyAlignment="1">
      <alignment horizontal="left" vertical="center"/>
    </xf>
    <xf numFmtId="0" fontId="21" fillId="8" borderId="74" xfId="0" applyFont="1" applyFill="1" applyBorder="1" applyAlignment="1">
      <alignment horizontal="center" vertical="center"/>
    </xf>
    <xf numFmtId="2" fontId="21" fillId="8" borderId="74" xfId="0" applyNumberFormat="1" applyFont="1" applyFill="1" applyBorder="1" applyAlignment="1">
      <alignment horizontal="center" vertical="center"/>
    </xf>
    <xf numFmtId="2" fontId="21" fillId="8" borderId="75" xfId="0" applyNumberFormat="1" applyFont="1" applyFill="1" applyBorder="1" applyAlignment="1">
      <alignment horizontal="center" vertical="center"/>
    </xf>
    <xf numFmtId="0" fontId="21" fillId="8" borderId="57" xfId="0" applyFont="1" applyFill="1" applyBorder="1"/>
    <xf numFmtId="0" fontId="19" fillId="8" borderId="0" xfId="0" applyFont="1" applyFill="1" applyAlignment="1">
      <alignment horizontal="center" vertical="center" wrapText="1"/>
    </xf>
    <xf numFmtId="0" fontId="40" fillId="2" borderId="0" xfId="0" applyFont="1" applyFill="1" applyAlignment="1">
      <alignment vertical="center" wrapText="1"/>
    </xf>
    <xf numFmtId="43" fontId="39" fillId="2" borderId="72" xfId="1" applyFont="1" applyFill="1" applyBorder="1" applyProtection="1"/>
    <xf numFmtId="43" fontId="39" fillId="2" borderId="71" xfId="1" applyFont="1" applyFill="1" applyBorder="1" applyProtection="1"/>
    <xf numFmtId="43" fontId="39" fillId="2" borderId="95" xfId="1" applyFont="1" applyFill="1" applyBorder="1" applyProtection="1"/>
    <xf numFmtId="43" fontId="39" fillId="2" borderId="92" xfId="1" applyFont="1" applyFill="1" applyBorder="1" applyProtection="1"/>
    <xf numFmtId="43" fontId="39" fillId="2" borderId="94" xfId="1" applyFont="1" applyFill="1" applyBorder="1" applyProtection="1"/>
    <xf numFmtId="43" fontId="39" fillId="2" borderId="91" xfId="1" applyFont="1" applyFill="1" applyBorder="1" applyProtection="1"/>
    <xf numFmtId="43" fontId="39" fillId="2" borderId="93" xfId="1" applyFont="1" applyFill="1" applyBorder="1" applyProtection="1"/>
    <xf numFmtId="43" fontId="39" fillId="2" borderId="67" xfId="1" applyFont="1" applyFill="1" applyBorder="1" applyProtection="1"/>
    <xf numFmtId="43" fontId="39" fillId="2" borderId="0" xfId="1" applyFont="1" applyFill="1" applyBorder="1"/>
    <xf numFmtId="0" fontId="39" fillId="2" borderId="0" xfId="0" applyFont="1" applyFill="1" applyAlignment="1" applyProtection="1">
      <alignment horizontal="center"/>
      <protection locked="0"/>
    </xf>
    <xf numFmtId="0" fontId="49" fillId="8" borderId="74" xfId="0" applyFont="1" applyFill="1" applyBorder="1" applyAlignment="1">
      <alignment vertical="center"/>
    </xf>
    <xf numFmtId="43" fontId="39" fillId="2" borderId="39" xfId="1" applyFont="1" applyFill="1" applyBorder="1" applyProtection="1"/>
    <xf numFmtId="0" fontId="21" fillId="8" borderId="100" xfId="0" applyFont="1" applyFill="1" applyBorder="1" applyAlignment="1">
      <alignment horizontal="left"/>
    </xf>
    <xf numFmtId="0" fontId="58" fillId="2" borderId="0" xfId="0" applyFont="1" applyFill="1"/>
    <xf numFmtId="0" fontId="39" fillId="2" borderId="0" xfId="0" applyFont="1" applyFill="1" applyAlignment="1">
      <alignment horizontal="left"/>
    </xf>
    <xf numFmtId="166" fontId="0" fillId="2" borderId="0" xfId="0" applyNumberFormat="1" applyFill="1" applyAlignment="1">
      <alignment horizontal="center" vertical="center"/>
    </xf>
    <xf numFmtId="166" fontId="0" fillId="2" borderId="2" xfId="0" applyNumberFormat="1" applyFill="1" applyBorder="1" applyAlignment="1">
      <alignment horizontal="center" vertical="center"/>
    </xf>
    <xf numFmtId="166" fontId="0" fillId="2" borderId="7" xfId="0" applyNumberFormat="1" applyFill="1" applyBorder="1" applyAlignment="1">
      <alignment horizontal="center" vertical="center"/>
    </xf>
    <xf numFmtId="0" fontId="39" fillId="4" borderId="0" xfId="0" applyFont="1" applyFill="1"/>
    <xf numFmtId="43" fontId="39" fillId="2" borderId="98" xfId="1" applyFont="1" applyFill="1" applyBorder="1" applyProtection="1"/>
    <xf numFmtId="43" fontId="39" fillId="2" borderId="108" xfId="1" applyFont="1" applyFill="1" applyBorder="1" applyProtection="1"/>
    <xf numFmtId="43" fontId="39" fillId="2" borderId="98" xfId="1" applyFont="1" applyFill="1" applyBorder="1" applyAlignment="1" applyProtection="1">
      <alignment horizontal="center"/>
    </xf>
    <xf numFmtId="43" fontId="39" fillId="2" borderId="95" xfId="1" applyFont="1" applyFill="1" applyBorder="1" applyAlignment="1" applyProtection="1">
      <alignment horizontal="center"/>
    </xf>
    <xf numFmtId="0" fontId="48" fillId="2" borderId="0" xfId="3" applyFill="1" applyBorder="1" applyAlignment="1">
      <alignment horizontal="center" vertical="center"/>
    </xf>
    <xf numFmtId="0" fontId="48" fillId="2" borderId="0" xfId="3" applyFill="1" applyBorder="1"/>
    <xf numFmtId="2" fontId="48" fillId="2" borderId="0" xfId="3" applyNumberFormat="1" applyFill="1" applyBorder="1" applyProtection="1"/>
    <xf numFmtId="2" fontId="48" fillId="2" borderId="0" xfId="3" applyNumberFormat="1" applyFill="1" applyBorder="1"/>
    <xf numFmtId="0" fontId="49" fillId="2" borderId="0" xfId="0" applyFont="1" applyFill="1" applyAlignment="1">
      <alignment horizontal="center" vertical="center"/>
    </xf>
    <xf numFmtId="43" fontId="39" fillId="2" borderId="68" xfId="1" applyFont="1" applyFill="1" applyBorder="1" applyProtection="1"/>
    <xf numFmtId="43" fontId="39" fillId="2" borderId="79" xfId="1" applyFont="1" applyFill="1" applyBorder="1" applyProtection="1"/>
    <xf numFmtId="43" fontId="39" fillId="2" borderId="34" xfId="1" applyFont="1" applyFill="1" applyBorder="1" applyProtection="1"/>
    <xf numFmtId="43" fontId="39" fillId="2" borderId="49" xfId="1" applyFont="1" applyFill="1" applyBorder="1" applyProtection="1"/>
    <xf numFmtId="43" fontId="39" fillId="2" borderId="77" xfId="1" applyFont="1" applyFill="1" applyBorder="1" applyProtection="1"/>
    <xf numFmtId="43" fontId="39" fillId="2" borderId="30" xfId="1" applyFont="1" applyFill="1" applyBorder="1" applyProtection="1"/>
    <xf numFmtId="43" fontId="39" fillId="2" borderId="122" xfId="1" applyFont="1" applyFill="1" applyBorder="1" applyProtection="1"/>
    <xf numFmtId="43" fontId="39" fillId="2" borderId="123" xfId="1" applyFont="1" applyFill="1" applyBorder="1" applyProtection="1"/>
    <xf numFmtId="0" fontId="44" fillId="4" borderId="0" xfId="0" applyFont="1" applyFill="1" applyAlignment="1">
      <alignment horizontal="center"/>
    </xf>
    <xf numFmtId="14" fontId="0" fillId="2" borderId="124" xfId="0" applyNumberFormat="1" applyFill="1" applyBorder="1"/>
    <xf numFmtId="0" fontId="37" fillId="2" borderId="61" xfId="0" applyFont="1" applyFill="1" applyBorder="1" applyAlignment="1">
      <alignment vertical="center" wrapText="1"/>
    </xf>
    <xf numFmtId="0" fontId="36" fillId="2" borderId="7" xfId="0" applyFont="1" applyFill="1" applyBorder="1" applyProtection="1">
      <protection locked="0"/>
    </xf>
    <xf numFmtId="0" fontId="36" fillId="2" borderId="27" xfId="0" applyFont="1" applyFill="1" applyBorder="1" applyProtection="1">
      <protection locked="0"/>
    </xf>
    <xf numFmtId="0" fontId="53" fillId="2" borderId="61" xfId="0" applyFont="1" applyFill="1" applyBorder="1" applyAlignment="1">
      <alignment wrapText="1"/>
    </xf>
    <xf numFmtId="0" fontId="13" fillId="2" borderId="0" xfId="0" applyFont="1" applyFill="1"/>
    <xf numFmtId="0" fontId="30"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30" fillId="2" borderId="0" xfId="0" applyFont="1" applyFill="1" applyAlignment="1">
      <alignment horizontal="center" vertical="center" wrapText="1"/>
    </xf>
    <xf numFmtId="0" fontId="42" fillId="4" borderId="27" xfId="0" applyFont="1" applyFill="1" applyBorder="1" applyAlignment="1">
      <alignment horizontal="center"/>
    </xf>
    <xf numFmtId="43" fontId="41" fillId="4" borderId="27" xfId="0" applyNumberFormat="1" applyFont="1" applyFill="1" applyBorder="1"/>
    <xf numFmtId="0" fontId="30" fillId="2" borderId="0" xfId="0" applyFont="1" applyFill="1" applyAlignment="1">
      <alignment horizontal="center"/>
    </xf>
    <xf numFmtId="43" fontId="52" fillId="2" borderId="39" xfId="1" applyFont="1" applyFill="1" applyBorder="1" applyProtection="1"/>
    <xf numFmtId="43" fontId="52" fillId="2" borderId="26" xfId="1" applyFont="1" applyFill="1" applyBorder="1" applyProtection="1"/>
    <xf numFmtId="43" fontId="52" fillId="2" borderId="23" xfId="1" applyFont="1" applyFill="1" applyBorder="1" applyProtection="1"/>
    <xf numFmtId="43" fontId="52" fillId="2" borderId="125" xfId="1" applyFont="1" applyFill="1" applyBorder="1" applyProtection="1"/>
    <xf numFmtId="43" fontId="52" fillId="2" borderId="126" xfId="1" applyFont="1" applyFill="1" applyBorder="1" applyProtection="1"/>
    <xf numFmtId="43" fontId="52" fillId="2" borderId="127" xfId="1" applyFont="1" applyFill="1" applyBorder="1" applyProtection="1"/>
    <xf numFmtId="43" fontId="52" fillId="2" borderId="131" xfId="1" applyFont="1" applyFill="1" applyBorder="1" applyProtection="1"/>
    <xf numFmtId="43" fontId="52" fillId="2" borderId="132" xfId="1" applyFont="1" applyFill="1" applyBorder="1" applyProtection="1"/>
    <xf numFmtId="43" fontId="52" fillId="2" borderId="133" xfId="1" applyFont="1" applyFill="1" applyBorder="1" applyProtection="1"/>
    <xf numFmtId="0" fontId="36" fillId="2" borderId="0" xfId="0" applyFont="1" applyFill="1" applyAlignment="1">
      <alignment horizontal="center" vertical="center"/>
    </xf>
    <xf numFmtId="43" fontId="52" fillId="2" borderId="70" xfId="1" applyFont="1" applyFill="1" applyBorder="1" applyProtection="1"/>
    <xf numFmtId="43" fontId="52" fillId="2" borderId="72" xfId="1" applyFont="1" applyFill="1" applyBorder="1" applyProtection="1"/>
    <xf numFmtId="0" fontId="39" fillId="2" borderId="59" xfId="0" applyFont="1" applyFill="1" applyBorder="1" applyAlignment="1">
      <alignment horizontal="left"/>
    </xf>
    <xf numFmtId="0" fontId="39" fillId="2" borderId="64" xfId="0" applyFont="1" applyFill="1" applyBorder="1" applyAlignment="1">
      <alignment horizontal="left"/>
    </xf>
    <xf numFmtId="0" fontId="35" fillId="2" borderId="0" xfId="0" applyFont="1" applyFill="1"/>
    <xf numFmtId="167" fontId="35" fillId="2" borderId="0" xfId="0" applyNumberFormat="1" applyFont="1" applyFill="1"/>
    <xf numFmtId="164" fontId="18" fillId="2" borderId="0" xfId="1" applyNumberFormat="1" applyFont="1" applyFill="1" applyBorder="1"/>
    <xf numFmtId="167" fontId="18" fillId="2" borderId="0" xfId="1" applyNumberFormat="1" applyFont="1" applyFill="1" applyBorder="1"/>
    <xf numFmtId="0" fontId="39" fillId="4" borderId="64" xfId="0" applyFont="1" applyFill="1" applyBorder="1"/>
    <xf numFmtId="0" fontId="10" fillId="2" borderId="1" xfId="0" applyFont="1" applyFill="1" applyBorder="1"/>
    <xf numFmtId="0" fontId="42" fillId="4" borderId="59" xfId="0" applyFont="1" applyFill="1" applyBorder="1" applyAlignment="1">
      <alignment horizontal="center"/>
    </xf>
    <xf numFmtId="0" fontId="39" fillId="2" borderId="145" xfId="0" applyFont="1" applyFill="1" applyBorder="1" applyAlignment="1">
      <alignment horizontal="left"/>
    </xf>
    <xf numFmtId="0" fontId="39" fillId="2" borderId="149" xfId="0" applyFont="1" applyFill="1" applyBorder="1" applyAlignment="1">
      <alignment horizontal="left"/>
    </xf>
    <xf numFmtId="0" fontId="49" fillId="9" borderId="0" xfId="0" applyFont="1" applyFill="1"/>
    <xf numFmtId="0" fontId="49" fillId="8" borderId="0" xfId="0" applyFont="1" applyFill="1"/>
    <xf numFmtId="0" fontId="39" fillId="0" borderId="0" xfId="0" applyFont="1"/>
    <xf numFmtId="0" fontId="39" fillId="9" borderId="0" xfId="0" applyFont="1" applyFill="1"/>
    <xf numFmtId="0" fontId="17" fillId="2" borderId="0" xfId="0" applyFont="1" applyFill="1" applyAlignment="1">
      <alignment horizontal="left" vertical="center"/>
    </xf>
    <xf numFmtId="0" fontId="19" fillId="2" borderId="0" xfId="0" applyFont="1" applyFill="1" applyAlignment="1">
      <alignment horizontal="center" vertical="center" wrapText="1"/>
    </xf>
    <xf numFmtId="0" fontId="51" fillId="4" borderId="74" xfId="0" applyFont="1" applyFill="1" applyBorder="1"/>
    <xf numFmtId="0" fontId="41" fillId="4" borderId="18" xfId="0" applyFont="1" applyFill="1" applyBorder="1"/>
    <xf numFmtId="0" fontId="39" fillId="2" borderId="147" xfId="0" applyFont="1" applyFill="1" applyBorder="1" applyAlignment="1">
      <alignment horizontal="left"/>
    </xf>
    <xf numFmtId="0" fontId="50" fillId="2" borderId="0" xfId="0" applyFont="1" applyFill="1" applyAlignment="1">
      <alignment horizontal="left"/>
    </xf>
    <xf numFmtId="0" fontId="41" fillId="4" borderId="0" xfId="0" applyFont="1" applyFill="1" applyAlignment="1">
      <alignment horizontal="left"/>
    </xf>
    <xf numFmtId="0" fontId="52" fillId="2" borderId="25" xfId="0" applyFont="1" applyFill="1" applyBorder="1"/>
    <xf numFmtId="0" fontId="51" fillId="4" borderId="0" xfId="0" applyFont="1" applyFill="1"/>
    <xf numFmtId="0" fontId="52" fillId="2" borderId="24" xfId="1" applyNumberFormat="1" applyFont="1" applyFill="1" applyBorder="1" applyAlignment="1" applyProtection="1">
      <alignment horizontal="left"/>
    </xf>
    <xf numFmtId="0" fontId="52" fillId="2" borderId="193" xfId="1" applyNumberFormat="1" applyFont="1" applyFill="1" applyBorder="1" applyAlignment="1" applyProtection="1">
      <alignment horizontal="left"/>
    </xf>
    <xf numFmtId="0" fontId="52" fillId="2" borderId="189" xfId="1" applyNumberFormat="1" applyFont="1" applyFill="1" applyBorder="1" applyAlignment="1" applyProtection="1">
      <alignment horizontal="left"/>
    </xf>
    <xf numFmtId="0" fontId="52" fillId="2" borderId="187" xfId="0" applyFont="1" applyFill="1" applyBorder="1"/>
    <xf numFmtId="0" fontId="52" fillId="2" borderId="194" xfId="0" applyFont="1" applyFill="1" applyBorder="1" applyAlignment="1">
      <alignment horizontal="left"/>
    </xf>
    <xf numFmtId="0" fontId="52" fillId="2" borderId="190" xfId="0" applyFont="1" applyFill="1" applyBorder="1"/>
    <xf numFmtId="43" fontId="52" fillId="2" borderId="89" xfId="1" applyFont="1" applyFill="1" applyBorder="1" applyProtection="1"/>
    <xf numFmtId="43" fontId="52" fillId="2" borderId="108" xfId="1" applyFont="1" applyFill="1" applyBorder="1" applyProtection="1"/>
    <xf numFmtId="2" fontId="39" fillId="0" borderId="0" xfId="0" applyNumberFormat="1" applyFont="1"/>
    <xf numFmtId="0" fontId="52" fillId="0" borderId="0" xfId="0" applyFont="1"/>
    <xf numFmtId="2" fontId="52" fillId="0" borderId="0" xfId="1" applyNumberFormat="1" applyFont="1" applyFill="1" applyBorder="1" applyAlignment="1" applyProtection="1">
      <alignment horizontal="right"/>
    </xf>
    <xf numFmtId="2" fontId="39" fillId="0" borderId="0" xfId="0" applyNumberFormat="1" applyFont="1" applyAlignment="1">
      <alignment horizontal="right"/>
    </xf>
    <xf numFmtId="0" fontId="36" fillId="2" borderId="0" xfId="0" applyFont="1" applyFill="1" applyAlignment="1">
      <alignment vertical="center" wrapText="1"/>
    </xf>
    <xf numFmtId="43" fontId="52" fillId="2" borderId="24" xfId="1" applyFont="1" applyFill="1" applyBorder="1" applyProtection="1"/>
    <xf numFmtId="43" fontId="52" fillId="2" borderId="184" xfId="1" applyFont="1" applyFill="1" applyBorder="1" applyProtection="1"/>
    <xf numFmtId="43" fontId="52" fillId="2" borderId="134" xfId="1" applyFont="1" applyFill="1" applyBorder="1" applyProtection="1"/>
    <xf numFmtId="43" fontId="52" fillId="2" borderId="71" xfId="1" applyFont="1" applyFill="1" applyBorder="1" applyProtection="1"/>
    <xf numFmtId="20" fontId="39" fillId="2" borderId="0" xfId="0" applyNumberFormat="1" applyFont="1" applyFill="1"/>
    <xf numFmtId="0" fontId="50" fillId="11" borderId="0" xfId="0" applyFont="1" applyFill="1"/>
    <xf numFmtId="0" fontId="39" fillId="2" borderId="0" xfId="0" applyFont="1" applyFill="1" applyAlignment="1">
      <alignment horizontal="right"/>
    </xf>
    <xf numFmtId="43" fontId="52" fillId="2" borderId="180" xfId="1" applyFont="1" applyFill="1" applyBorder="1" applyProtection="1"/>
    <xf numFmtId="0" fontId="51" fillId="4" borderId="64" xfId="0" applyFont="1" applyFill="1" applyBorder="1"/>
    <xf numFmtId="43" fontId="52" fillId="2" borderId="38" xfId="1" applyFont="1" applyFill="1" applyBorder="1" applyProtection="1"/>
    <xf numFmtId="43" fontId="52" fillId="2" borderId="88" xfId="1" applyFont="1" applyFill="1" applyBorder="1" applyProtection="1"/>
    <xf numFmtId="43" fontId="52" fillId="2" borderId="98" xfId="1" applyFont="1" applyFill="1" applyBorder="1" applyProtection="1"/>
    <xf numFmtId="43" fontId="52" fillId="2" borderId="117" xfId="1" applyFont="1" applyFill="1" applyBorder="1" applyProtection="1"/>
    <xf numFmtId="43" fontId="52" fillId="2" borderId="91" xfId="1" applyFont="1" applyFill="1" applyBorder="1" applyProtection="1"/>
    <xf numFmtId="43" fontId="52" fillId="2" borderId="93" xfId="1" applyFont="1" applyFill="1" applyBorder="1" applyProtection="1"/>
    <xf numFmtId="0" fontId="49" fillId="8" borderId="73" xfId="0" applyFont="1" applyFill="1" applyBorder="1" applyAlignment="1">
      <alignment horizontal="center" vertical="center"/>
    </xf>
    <xf numFmtId="0" fontId="41" fillId="4" borderId="0" xfId="0" applyFont="1" applyFill="1"/>
    <xf numFmtId="43" fontId="52" fillId="2" borderId="204" xfId="1" applyFont="1" applyFill="1" applyBorder="1" applyProtection="1"/>
    <xf numFmtId="43" fontId="52" fillId="2" borderId="205" xfId="1" applyFont="1" applyFill="1" applyBorder="1" applyProtection="1"/>
    <xf numFmtId="43" fontId="52" fillId="2" borderId="206" xfId="1" applyFont="1" applyFill="1" applyBorder="1" applyProtection="1"/>
    <xf numFmtId="43" fontId="52" fillId="2" borderId="25" xfId="1" applyFont="1" applyFill="1" applyBorder="1" applyProtection="1"/>
    <xf numFmtId="43" fontId="52" fillId="2" borderId="69" xfId="1" applyFont="1" applyFill="1" applyBorder="1" applyProtection="1"/>
    <xf numFmtId="0" fontId="49" fillId="8" borderId="201" xfId="0" applyFont="1" applyFill="1" applyBorder="1" applyAlignment="1">
      <alignment horizontal="center" vertical="center" wrapText="1"/>
    </xf>
    <xf numFmtId="0" fontId="67" fillId="13" borderId="201" xfId="0" applyFont="1" applyFill="1" applyBorder="1" applyAlignment="1" applyProtection="1">
      <alignment horizontal="center"/>
      <protection locked="0"/>
    </xf>
    <xf numFmtId="43" fontId="39" fillId="2" borderId="184" xfId="1" applyFont="1" applyFill="1" applyBorder="1" applyProtection="1"/>
    <xf numFmtId="0" fontId="49" fillId="9" borderId="201" xfId="0" applyFont="1" applyFill="1" applyBorder="1" applyAlignment="1">
      <alignment horizontal="center" vertical="center"/>
    </xf>
    <xf numFmtId="43" fontId="41" fillId="12" borderId="39" xfId="1" applyFont="1" applyFill="1" applyBorder="1" applyProtection="1"/>
    <xf numFmtId="43" fontId="41" fillId="12" borderId="34" xfId="1" applyFont="1" applyFill="1" applyBorder="1" applyProtection="1"/>
    <xf numFmtId="43" fontId="41" fillId="12" borderId="26" xfId="1" applyFont="1" applyFill="1" applyBorder="1" applyProtection="1"/>
    <xf numFmtId="43" fontId="41" fillId="12" borderId="23" xfId="1" applyFont="1" applyFill="1" applyBorder="1" applyProtection="1"/>
    <xf numFmtId="43" fontId="41" fillId="12" borderId="67" xfId="1" applyFont="1" applyFill="1" applyBorder="1" applyProtection="1"/>
    <xf numFmtId="43" fontId="41" fillId="12" borderId="68" xfId="1" applyFont="1" applyFill="1" applyBorder="1" applyProtection="1"/>
    <xf numFmtId="43" fontId="41" fillId="12" borderId="70" xfId="1" applyFont="1" applyFill="1" applyBorder="1" applyProtection="1"/>
    <xf numFmtId="43" fontId="41" fillId="12" borderId="72" xfId="1" applyFont="1" applyFill="1" applyBorder="1" applyProtection="1"/>
    <xf numFmtId="43" fontId="51" fillId="12" borderId="209" xfId="1" applyFont="1" applyFill="1" applyBorder="1" applyProtection="1"/>
    <xf numFmtId="43" fontId="51" fillId="12" borderId="198" xfId="1" applyFont="1" applyFill="1" applyBorder="1" applyProtection="1"/>
    <xf numFmtId="43" fontId="51" fillId="12" borderId="210" xfId="1" applyFont="1" applyFill="1" applyBorder="1" applyProtection="1"/>
    <xf numFmtId="43" fontId="51" fillId="12" borderId="199" xfId="1" applyFont="1" applyFill="1" applyBorder="1" applyProtection="1"/>
    <xf numFmtId="43" fontId="51" fillId="12" borderId="211" xfId="1" applyFont="1" applyFill="1" applyBorder="1" applyProtection="1"/>
    <xf numFmtId="43" fontId="51" fillId="12" borderId="200" xfId="1" applyFont="1" applyFill="1" applyBorder="1" applyProtection="1"/>
    <xf numFmtId="43" fontId="41" fillId="12" borderId="121" xfId="1" applyFont="1" applyFill="1" applyBorder="1" applyProtection="1"/>
    <xf numFmtId="43" fontId="41" fillId="12" borderId="28" xfId="1" applyFont="1" applyFill="1" applyBorder="1" applyProtection="1"/>
    <xf numFmtId="43" fontId="41" fillId="12" borderId="22" xfId="1" applyFont="1" applyFill="1" applyBorder="1" applyProtection="1"/>
    <xf numFmtId="43" fontId="41" fillId="12" borderId="19" xfId="1" applyFont="1" applyFill="1" applyBorder="1" applyProtection="1"/>
    <xf numFmtId="167" fontId="42" fillId="4" borderId="59" xfId="0" applyNumberFormat="1" applyFont="1" applyFill="1" applyBorder="1" applyAlignment="1">
      <alignment horizontal="center"/>
    </xf>
    <xf numFmtId="0" fontId="42" fillId="4" borderId="59" xfId="0" applyFont="1" applyFill="1" applyBorder="1"/>
    <xf numFmtId="167" fontId="44" fillId="4" borderId="59" xfId="0" applyNumberFormat="1" applyFont="1" applyFill="1" applyBorder="1" applyAlignment="1">
      <alignment horizontal="center"/>
    </xf>
    <xf numFmtId="0" fontId="44" fillId="4" borderId="59" xfId="0" applyFont="1" applyFill="1" applyBorder="1"/>
    <xf numFmtId="167" fontId="67" fillId="13" borderId="201" xfId="0" applyNumberFormat="1" applyFont="1" applyFill="1" applyBorder="1" applyAlignment="1" applyProtection="1">
      <alignment horizontal="center"/>
      <protection locked="0"/>
    </xf>
    <xf numFmtId="0" fontId="52" fillId="12" borderId="59" xfId="0" applyFont="1" applyFill="1" applyBorder="1"/>
    <xf numFmtId="0" fontId="65" fillId="2" borderId="59" xfId="0" applyFont="1" applyFill="1" applyBorder="1"/>
    <xf numFmtId="0" fontId="65" fillId="2" borderId="0" xfId="0" applyFont="1" applyFill="1"/>
    <xf numFmtId="0" fontId="67" fillId="13" borderId="202" xfId="0" applyFont="1" applyFill="1" applyBorder="1" applyAlignment="1" applyProtection="1">
      <alignment horizontal="center"/>
      <protection locked="0"/>
    </xf>
    <xf numFmtId="167" fontId="67" fillId="13" borderId="202" xfId="0" applyNumberFormat="1" applyFont="1" applyFill="1" applyBorder="1" applyAlignment="1" applyProtection="1">
      <alignment horizontal="center"/>
      <protection locked="0"/>
    </xf>
    <xf numFmtId="43" fontId="39" fillId="2" borderId="223" xfId="1" applyFont="1" applyFill="1" applyBorder="1" applyProtection="1"/>
    <xf numFmtId="43" fontId="39" fillId="2" borderId="221" xfId="1" applyFont="1" applyFill="1" applyBorder="1" applyProtection="1"/>
    <xf numFmtId="43" fontId="39" fillId="2" borderId="222" xfId="1" applyFont="1" applyFill="1" applyBorder="1" applyProtection="1"/>
    <xf numFmtId="43" fontId="67" fillId="12" borderId="198" xfId="1" applyFont="1" applyFill="1" applyBorder="1" applyProtection="1"/>
    <xf numFmtId="43" fontId="67" fillId="12" borderId="199" xfId="1" applyFont="1" applyFill="1" applyBorder="1" applyProtection="1"/>
    <xf numFmtId="43" fontId="67" fillId="12" borderId="200" xfId="1" applyFont="1" applyFill="1" applyBorder="1" applyProtection="1"/>
    <xf numFmtId="43" fontId="39" fillId="2" borderId="97" xfId="1" applyFont="1" applyFill="1" applyBorder="1" applyProtection="1"/>
    <xf numFmtId="43" fontId="39" fillId="2" borderId="224" xfId="1" applyFont="1" applyFill="1" applyBorder="1" applyProtection="1"/>
    <xf numFmtId="43" fontId="39" fillId="2" borderId="225" xfId="1" applyFont="1" applyFill="1" applyBorder="1" applyProtection="1"/>
    <xf numFmtId="0" fontId="39" fillId="4" borderId="0" xfId="0" applyFont="1" applyFill="1" applyAlignment="1">
      <alignment horizontal="center"/>
    </xf>
    <xf numFmtId="43" fontId="39" fillId="2" borderId="64" xfId="1" applyFont="1" applyFill="1" applyBorder="1"/>
    <xf numFmtId="43" fontId="39" fillId="2" borderId="80" xfId="1" applyFont="1" applyFill="1" applyBorder="1" applyProtection="1"/>
    <xf numFmtId="43" fontId="39" fillId="2" borderId="59" xfId="1" applyFont="1" applyFill="1" applyBorder="1" applyProtection="1"/>
    <xf numFmtId="0" fontId="67" fillId="2" borderId="59" xfId="0" applyFont="1" applyFill="1" applyBorder="1" applyAlignment="1" applyProtection="1">
      <alignment horizontal="center"/>
      <protection locked="0"/>
    </xf>
    <xf numFmtId="14" fontId="39" fillId="2" borderId="59" xfId="0" applyNumberFormat="1" applyFont="1" applyFill="1" applyBorder="1" applyAlignment="1" applyProtection="1">
      <alignment horizontal="center"/>
      <protection locked="0"/>
    </xf>
    <xf numFmtId="0" fontId="42" fillId="4" borderId="64" xfId="0" applyFont="1" applyFill="1" applyBorder="1" applyAlignment="1">
      <alignment horizontal="center"/>
    </xf>
    <xf numFmtId="0" fontId="49" fillId="8" borderId="201" xfId="0" applyFont="1" applyFill="1" applyBorder="1" applyAlignment="1">
      <alignment horizontal="center" vertical="center"/>
    </xf>
    <xf numFmtId="0" fontId="39" fillId="4" borderId="229" xfId="0" applyFont="1" applyFill="1" applyBorder="1"/>
    <xf numFmtId="43" fontId="39" fillId="2" borderId="231" xfId="1" applyFont="1" applyFill="1" applyBorder="1" applyProtection="1"/>
    <xf numFmtId="43" fontId="39" fillId="2" borderId="233" xfId="1" applyFont="1" applyFill="1" applyBorder="1" applyProtection="1"/>
    <xf numFmtId="43" fontId="39" fillId="2" borderId="238" xfId="1" applyFont="1" applyFill="1" applyBorder="1" applyProtection="1"/>
    <xf numFmtId="43" fontId="39" fillId="2" borderId="240" xfId="1" applyFont="1" applyFill="1" applyBorder="1" applyProtection="1"/>
    <xf numFmtId="0" fontId="69" fillId="2" borderId="241" xfId="0" applyFont="1" applyFill="1" applyBorder="1"/>
    <xf numFmtId="43" fontId="39" fillId="2" borderId="242" xfId="1" applyFont="1" applyFill="1" applyBorder="1" applyProtection="1"/>
    <xf numFmtId="0" fontId="69" fillId="2" borderId="243" xfId="0" applyFont="1" applyFill="1" applyBorder="1"/>
    <xf numFmtId="0" fontId="65" fillId="2" borderId="215" xfId="0" applyFont="1" applyFill="1" applyBorder="1"/>
    <xf numFmtId="0" fontId="39" fillId="2" borderId="215" xfId="0" applyFont="1" applyFill="1" applyBorder="1" applyAlignment="1">
      <alignment horizontal="left"/>
    </xf>
    <xf numFmtId="43" fontId="39" fillId="2" borderId="215" xfId="1" applyFont="1" applyFill="1" applyBorder="1" applyProtection="1"/>
    <xf numFmtId="0" fontId="67" fillId="2" borderId="215" xfId="0" applyFont="1" applyFill="1" applyBorder="1" applyAlignment="1" applyProtection="1">
      <alignment horizontal="center"/>
      <protection locked="0"/>
    </xf>
    <xf numFmtId="14" fontId="39" fillId="2" borderId="215" xfId="0" applyNumberFormat="1" applyFont="1" applyFill="1" applyBorder="1" applyAlignment="1" applyProtection="1">
      <alignment horizontal="center"/>
      <protection locked="0"/>
    </xf>
    <xf numFmtId="43" fontId="39" fillId="2" borderId="244" xfId="1" applyFont="1" applyFill="1" applyBorder="1" applyProtection="1"/>
    <xf numFmtId="0" fontId="49" fillId="8" borderId="235" xfId="0" applyFont="1" applyFill="1" applyBorder="1" applyAlignment="1">
      <alignment horizontal="center" vertical="center"/>
    </xf>
    <xf numFmtId="0" fontId="45" fillId="4" borderId="235" xfId="0" applyFont="1" applyFill="1" applyBorder="1"/>
    <xf numFmtId="43" fontId="67" fillId="12" borderId="248" xfId="1" applyFont="1" applyFill="1" applyBorder="1" applyProtection="1"/>
    <xf numFmtId="43" fontId="67" fillId="12" borderId="250" xfId="1" applyFont="1" applyFill="1" applyBorder="1" applyProtection="1"/>
    <xf numFmtId="43" fontId="67" fillId="12" borderId="252" xfId="1" applyFont="1" applyFill="1" applyBorder="1" applyProtection="1"/>
    <xf numFmtId="0" fontId="52" fillId="12" borderId="241" xfId="0" applyFont="1" applyFill="1" applyBorder="1"/>
    <xf numFmtId="0" fontId="52" fillId="12" borderId="242" xfId="0" applyFont="1" applyFill="1" applyBorder="1"/>
    <xf numFmtId="0" fontId="65" fillId="2" borderId="242" xfId="0" applyFont="1" applyFill="1" applyBorder="1"/>
    <xf numFmtId="0" fontId="69" fillId="2" borderId="253" xfId="0" applyFont="1" applyFill="1" applyBorder="1"/>
    <xf numFmtId="0" fontId="65" fillId="2" borderId="254" xfId="0" applyFont="1" applyFill="1" applyBorder="1"/>
    <xf numFmtId="0" fontId="65" fillId="2" borderId="244" xfId="0" applyFont="1" applyFill="1" applyBorder="1"/>
    <xf numFmtId="0" fontId="49" fillId="8" borderId="64" xfId="0" applyFont="1" applyFill="1" applyBorder="1" applyAlignment="1">
      <alignment horizontal="center" vertical="center"/>
    </xf>
    <xf numFmtId="167" fontId="49" fillId="8" borderId="64" xfId="0" applyNumberFormat="1" applyFont="1" applyFill="1" applyBorder="1" applyAlignment="1">
      <alignment horizontal="center" vertical="center"/>
    </xf>
    <xf numFmtId="0" fontId="41" fillId="4" borderId="254" xfId="0" applyFont="1" applyFill="1" applyBorder="1" applyAlignment="1">
      <alignment horizontal="left"/>
    </xf>
    <xf numFmtId="43" fontId="41" fillId="12" borderId="260" xfId="1" applyFont="1" applyFill="1" applyBorder="1" applyProtection="1"/>
    <xf numFmtId="43" fontId="41" fillId="12" borderId="262" xfId="1" applyFont="1" applyFill="1" applyBorder="1" applyProtection="1"/>
    <xf numFmtId="43" fontId="41" fillId="4" borderId="265" xfId="0" applyNumberFormat="1" applyFont="1" applyFill="1" applyBorder="1"/>
    <xf numFmtId="43" fontId="41" fillId="12" borderId="267" xfId="1" applyFont="1" applyFill="1" applyBorder="1" applyProtection="1"/>
    <xf numFmtId="43" fontId="39" fillId="2" borderId="273" xfId="1" applyFont="1" applyFill="1" applyBorder="1" applyProtection="1"/>
    <xf numFmtId="43" fontId="39" fillId="2" borderId="270" xfId="1" applyFont="1" applyFill="1" applyBorder="1" applyProtection="1"/>
    <xf numFmtId="43" fontId="39" fillId="2" borderId="271" xfId="1" applyFont="1" applyFill="1" applyBorder="1" applyProtection="1"/>
    <xf numFmtId="43" fontId="41" fillId="12" borderId="274" xfId="1" applyFont="1" applyFill="1" applyBorder="1" applyProtection="1"/>
    <xf numFmtId="43" fontId="41" fillId="12" borderId="270" xfId="1" applyFont="1" applyFill="1" applyBorder="1" applyProtection="1"/>
    <xf numFmtId="43" fontId="41" fillId="12" borderId="275" xfId="1" applyFont="1" applyFill="1" applyBorder="1" applyProtection="1"/>
    <xf numFmtId="43" fontId="67" fillId="12" borderId="195" xfId="1" applyFont="1" applyFill="1" applyBorder="1" applyProtection="1"/>
    <xf numFmtId="43" fontId="67" fillId="12" borderId="196" xfId="1" applyFont="1" applyFill="1" applyBorder="1" applyProtection="1"/>
    <xf numFmtId="43" fontId="67" fillId="12" borderId="197" xfId="1" applyFont="1" applyFill="1" applyBorder="1" applyProtection="1"/>
    <xf numFmtId="165" fontId="67" fillId="12" borderId="106" xfId="0" applyNumberFormat="1" applyFont="1" applyFill="1" applyBorder="1" applyAlignment="1">
      <alignment horizontal="center"/>
    </xf>
    <xf numFmtId="165" fontId="67" fillId="12" borderId="66" xfId="0" applyNumberFormat="1" applyFont="1" applyFill="1" applyBorder="1" applyAlignment="1">
      <alignment horizontal="center"/>
    </xf>
    <xf numFmtId="165" fontId="67" fillId="12" borderId="107" xfId="0" applyNumberFormat="1" applyFont="1" applyFill="1" applyBorder="1" applyAlignment="1">
      <alignment horizontal="center"/>
    </xf>
    <xf numFmtId="0" fontId="39" fillId="4" borderId="235" xfId="0" applyFont="1" applyFill="1" applyBorder="1"/>
    <xf numFmtId="43" fontId="41" fillId="12" borderId="278" xfId="1" applyFont="1" applyFill="1" applyBorder="1" applyProtection="1"/>
    <xf numFmtId="43" fontId="41" fillId="12" borderId="281" xfId="1" applyFont="1" applyFill="1" applyBorder="1" applyProtection="1"/>
    <xf numFmtId="43" fontId="41" fillId="12" borderId="283" xfId="1" applyFont="1" applyFill="1" applyBorder="1" applyProtection="1"/>
    <xf numFmtId="43" fontId="51" fillId="12" borderId="285" xfId="1" applyFont="1" applyFill="1" applyBorder="1" applyProtection="1"/>
    <xf numFmtId="43" fontId="51" fillId="12" borderId="286" xfId="1" applyFont="1" applyFill="1" applyBorder="1" applyProtection="1"/>
    <xf numFmtId="43" fontId="51" fillId="12" borderId="238" xfId="1" applyFont="1" applyFill="1" applyBorder="1" applyProtection="1"/>
    <xf numFmtId="43" fontId="51" fillId="12" borderId="288" xfId="1" applyFont="1" applyFill="1" applyBorder="1" applyProtection="1"/>
    <xf numFmtId="0" fontId="51" fillId="4" borderId="253" xfId="0" applyFont="1" applyFill="1" applyBorder="1"/>
    <xf numFmtId="0" fontId="51" fillId="4" borderId="254" xfId="0" applyFont="1" applyFill="1" applyBorder="1"/>
    <xf numFmtId="43" fontId="51" fillId="12" borderId="289" xfId="1" applyFont="1" applyFill="1" applyBorder="1" applyProtection="1"/>
    <xf numFmtId="43" fontId="51" fillId="12" borderId="290" xfId="1" applyFont="1" applyFill="1" applyBorder="1" applyProtection="1"/>
    <xf numFmtId="43" fontId="51" fillId="12" borderId="292" xfId="1" applyFont="1" applyFill="1" applyBorder="1" applyProtection="1"/>
    <xf numFmtId="0" fontId="51" fillId="4" borderId="235" xfId="0" applyFont="1" applyFill="1" applyBorder="1"/>
    <xf numFmtId="43" fontId="51" fillId="12" borderId="248" xfId="1" applyFont="1" applyFill="1" applyBorder="1" applyProtection="1"/>
    <xf numFmtId="43" fontId="51" fillId="12" borderId="250" xfId="1" applyFont="1" applyFill="1" applyBorder="1" applyProtection="1"/>
    <xf numFmtId="43" fontId="51" fillId="12" borderId="252" xfId="1" applyFont="1" applyFill="1" applyBorder="1" applyProtection="1"/>
    <xf numFmtId="0" fontId="51" fillId="4" borderId="229" xfId="0" applyFont="1" applyFill="1" applyBorder="1"/>
    <xf numFmtId="14" fontId="41" fillId="13" borderId="201" xfId="0" applyNumberFormat="1" applyFont="1" applyFill="1" applyBorder="1" applyAlignment="1" applyProtection="1">
      <alignment horizontal="center"/>
      <protection locked="0"/>
    </xf>
    <xf numFmtId="14" fontId="41" fillId="13" borderId="202" xfId="0" applyNumberFormat="1" applyFont="1" applyFill="1" applyBorder="1" applyAlignment="1" applyProtection="1">
      <alignment horizontal="center"/>
      <protection locked="0"/>
    </xf>
    <xf numFmtId="0" fontId="49" fillId="8" borderId="0" xfId="0" applyFont="1" applyFill="1" applyAlignment="1">
      <alignment horizontal="center" vertical="center"/>
    </xf>
    <xf numFmtId="0" fontId="50" fillId="2" borderId="241" xfId="0" applyFont="1" applyFill="1" applyBorder="1" applyAlignment="1">
      <alignment horizontal="left"/>
    </xf>
    <xf numFmtId="0" fontId="39" fillId="2" borderId="253" xfId="0" applyFont="1" applyFill="1" applyBorder="1" applyAlignment="1">
      <alignment horizontal="left"/>
    </xf>
    <xf numFmtId="0" fontId="50" fillId="2" borderId="253" xfId="0" applyFont="1" applyFill="1" applyBorder="1" applyAlignment="1">
      <alignment horizontal="left"/>
    </xf>
    <xf numFmtId="0" fontId="50" fillId="2" borderId="228" xfId="0" applyFont="1" applyFill="1" applyBorder="1" applyAlignment="1">
      <alignment horizontal="left"/>
    </xf>
    <xf numFmtId="0" fontId="44" fillId="4" borderId="0" xfId="0" applyFont="1" applyFill="1"/>
    <xf numFmtId="0" fontId="46" fillId="4" borderId="0" xfId="0" applyFont="1" applyFill="1" applyAlignment="1">
      <alignment horizontal="center"/>
    </xf>
    <xf numFmtId="167" fontId="46" fillId="4" borderId="0" xfId="0" applyNumberFormat="1" applyFont="1" applyFill="1" applyAlignment="1">
      <alignment horizontal="center"/>
    </xf>
    <xf numFmtId="0" fontId="44" fillId="4" borderId="254" xfId="0" applyFont="1" applyFill="1" applyBorder="1"/>
    <xf numFmtId="0" fontId="0" fillId="2" borderId="254" xfId="0" applyFill="1" applyBorder="1"/>
    <xf numFmtId="0" fontId="50" fillId="2" borderId="215" xfId="0" applyFont="1" applyFill="1" applyBorder="1" applyAlignment="1">
      <alignment horizontal="left"/>
    </xf>
    <xf numFmtId="0" fontId="0" fillId="2" borderId="215" xfId="0" applyFill="1" applyBorder="1"/>
    <xf numFmtId="0" fontId="0" fillId="2" borderId="244" xfId="0" applyFill="1" applyBorder="1"/>
    <xf numFmtId="0" fontId="49" fillId="8" borderId="201" xfId="0" applyFont="1" applyFill="1" applyBorder="1" applyAlignment="1">
      <alignment vertical="center"/>
    </xf>
    <xf numFmtId="167" fontId="54" fillId="4" borderId="0" xfId="0" applyNumberFormat="1" applyFont="1" applyFill="1" applyAlignment="1">
      <alignment horizontal="center"/>
    </xf>
    <xf numFmtId="167" fontId="67" fillId="13" borderId="201" xfId="1" applyNumberFormat="1" applyFont="1" applyFill="1" applyBorder="1" applyProtection="1">
      <protection locked="0"/>
    </xf>
    <xf numFmtId="164" fontId="67" fillId="13" borderId="201" xfId="1" applyNumberFormat="1" applyFont="1" applyFill="1" applyBorder="1" applyProtection="1">
      <protection locked="0"/>
    </xf>
    <xf numFmtId="0" fontId="50" fillId="2" borderId="298" xfId="0" applyFont="1" applyFill="1" applyBorder="1" applyAlignment="1">
      <alignment horizontal="left"/>
    </xf>
    <xf numFmtId="0" fontId="39" fillId="2" borderId="212" xfId="0" applyFont="1" applyFill="1" applyBorder="1" applyAlignment="1">
      <alignment horizontal="left"/>
    </xf>
    <xf numFmtId="0" fontId="50" fillId="2" borderId="243" xfId="0" applyFont="1" applyFill="1" applyBorder="1" applyAlignment="1">
      <alignment horizontal="left"/>
    </xf>
    <xf numFmtId="167" fontId="67" fillId="13" borderId="202" xfId="1" applyNumberFormat="1" applyFont="1" applyFill="1" applyBorder="1" applyProtection="1">
      <protection locked="0"/>
    </xf>
    <xf numFmtId="164" fontId="67" fillId="13" borderId="202" xfId="1" applyNumberFormat="1" applyFont="1" applyFill="1" applyBorder="1" applyProtection="1">
      <protection locked="0"/>
    </xf>
    <xf numFmtId="0" fontId="67" fillId="13" borderId="203" xfId="0" applyFont="1" applyFill="1" applyBorder="1" applyAlignment="1" applyProtection="1">
      <alignment horizontal="center"/>
      <protection locked="0"/>
    </xf>
    <xf numFmtId="167" fontId="67" fillId="13" borderId="203" xfId="1" applyNumberFormat="1" applyFont="1" applyFill="1" applyBorder="1" applyProtection="1">
      <protection locked="0"/>
    </xf>
    <xf numFmtId="164" fontId="67" fillId="13" borderId="203" xfId="1" applyNumberFormat="1" applyFont="1" applyFill="1" applyBorder="1" applyProtection="1">
      <protection locked="0"/>
    </xf>
    <xf numFmtId="0" fontId="0" fillId="2" borderId="253" xfId="0" applyFill="1" applyBorder="1"/>
    <xf numFmtId="0" fontId="0" fillId="2" borderId="218" xfId="0" applyFill="1" applyBorder="1"/>
    <xf numFmtId="0" fontId="0" fillId="2" borderId="220" xfId="0" applyFill="1" applyBorder="1"/>
    <xf numFmtId="0" fontId="0" fillId="2" borderId="219" xfId="0" applyFill="1" applyBorder="1"/>
    <xf numFmtId="0" fontId="49" fillId="8" borderId="202" xfId="0" applyFont="1" applyFill="1" applyBorder="1" applyAlignment="1">
      <alignment horizontal="center" vertical="center"/>
    </xf>
    <xf numFmtId="167" fontId="49" fillId="8" borderId="0" xfId="0" applyNumberFormat="1" applyFont="1" applyFill="1" applyAlignment="1">
      <alignment horizontal="center" vertical="center"/>
    </xf>
    <xf numFmtId="0" fontId="39" fillId="4" borderId="220" xfId="0" applyFont="1" applyFill="1" applyBorder="1" applyAlignment="1">
      <alignment horizontal="center"/>
    </xf>
    <xf numFmtId="43" fontId="39" fillId="4" borderId="220" xfId="0" applyNumberFormat="1" applyFont="1" applyFill="1" applyBorder="1"/>
    <xf numFmtId="0" fontId="42" fillId="4" borderId="220" xfId="0" applyFont="1" applyFill="1" applyBorder="1" applyAlignment="1">
      <alignment horizontal="center"/>
    </xf>
    <xf numFmtId="167" fontId="39" fillId="4" borderId="220" xfId="0" applyNumberFormat="1" applyFont="1" applyFill="1" applyBorder="1"/>
    <xf numFmtId="0" fontId="39" fillId="4" borderId="220" xfId="0" applyFont="1" applyFill="1" applyBorder="1"/>
    <xf numFmtId="0" fontId="42" fillId="6" borderId="220" xfId="0" applyFont="1" applyFill="1" applyBorder="1" applyAlignment="1">
      <alignment horizontal="center"/>
    </xf>
    <xf numFmtId="43" fontId="39" fillId="4" borderId="219" xfId="0" applyNumberFormat="1" applyFont="1" applyFill="1" applyBorder="1"/>
    <xf numFmtId="2" fontId="39" fillId="4" borderId="220" xfId="0" applyNumberFormat="1" applyFont="1" applyFill="1" applyBorder="1" applyAlignment="1">
      <alignment horizontal="right"/>
    </xf>
    <xf numFmtId="167" fontId="67" fillId="13" borderId="201" xfId="1" applyNumberFormat="1" applyFont="1" applyFill="1" applyBorder="1" applyAlignment="1" applyProtection="1">
      <alignment horizontal="center"/>
      <protection locked="0"/>
    </xf>
    <xf numFmtId="0" fontId="0" fillId="2" borderId="220" xfId="0" applyFill="1" applyBorder="1" applyAlignment="1">
      <alignment horizontal="center"/>
    </xf>
    <xf numFmtId="167" fontId="67" fillId="13" borderId="203" xfId="1" applyNumberFormat="1" applyFont="1" applyFill="1" applyBorder="1" applyAlignment="1" applyProtection="1">
      <alignment horizontal="center"/>
      <protection locked="0"/>
    </xf>
    <xf numFmtId="167" fontId="67" fillId="13" borderId="202" xfId="1" applyNumberFormat="1" applyFont="1" applyFill="1" applyBorder="1" applyAlignment="1" applyProtection="1">
      <alignment horizontal="center"/>
      <protection locked="0"/>
    </xf>
    <xf numFmtId="0" fontId="39" fillId="4" borderId="219" xfId="0" applyFont="1" applyFill="1" applyBorder="1"/>
    <xf numFmtId="0" fontId="39" fillId="4" borderId="216" xfId="0" applyFont="1" applyFill="1" applyBorder="1" applyAlignment="1">
      <alignment horizontal="center"/>
    </xf>
    <xf numFmtId="43" fontId="39" fillId="4" borderId="216" xfId="0" applyNumberFormat="1" applyFont="1" applyFill="1" applyBorder="1"/>
    <xf numFmtId="0" fontId="42" fillId="4" borderId="216" xfId="0" applyFont="1" applyFill="1" applyBorder="1" applyAlignment="1">
      <alignment horizontal="center"/>
    </xf>
    <xf numFmtId="167" fontId="39" fillId="4" borderId="216" xfId="0" applyNumberFormat="1" applyFont="1" applyFill="1" applyBorder="1"/>
    <xf numFmtId="0" fontId="39" fillId="4" borderId="216" xfId="0" applyFont="1" applyFill="1" applyBorder="1"/>
    <xf numFmtId="0" fontId="42" fillId="6" borderId="216" xfId="0" applyFont="1" applyFill="1" applyBorder="1" applyAlignment="1">
      <alignment horizontal="center"/>
    </xf>
    <xf numFmtId="43" fontId="39" fillId="4" borderId="217" xfId="0" applyNumberFormat="1" applyFont="1" applyFill="1" applyBorder="1"/>
    <xf numFmtId="0" fontId="64" fillId="4" borderId="220" xfId="0" applyFont="1" applyFill="1" applyBorder="1" applyAlignment="1">
      <alignment horizontal="center"/>
    </xf>
    <xf numFmtId="167" fontId="39" fillId="4" borderId="220" xfId="0" applyNumberFormat="1" applyFont="1" applyFill="1" applyBorder="1" applyProtection="1">
      <protection locked="0"/>
    </xf>
    <xf numFmtId="0" fontId="39" fillId="4" borderId="220" xfId="0" applyFont="1" applyFill="1" applyBorder="1" applyProtection="1">
      <protection locked="0"/>
    </xf>
    <xf numFmtId="0" fontId="39" fillId="4" borderId="254" xfId="0" applyFont="1" applyFill="1" applyBorder="1"/>
    <xf numFmtId="43" fontId="41" fillId="4" borderId="322" xfId="0" applyNumberFormat="1" applyFont="1" applyFill="1" applyBorder="1"/>
    <xf numFmtId="43" fontId="39" fillId="2" borderId="329" xfId="1" applyFont="1" applyFill="1" applyBorder="1" applyAlignment="1" applyProtection="1">
      <alignment horizontal="center"/>
    </xf>
    <xf numFmtId="0" fontId="49" fillId="8" borderId="216" xfId="0" applyFont="1" applyFill="1" applyBorder="1" applyAlignment="1">
      <alignment horizontal="center" vertical="center"/>
    </xf>
    <xf numFmtId="0" fontId="49" fillId="8" borderId="217" xfId="0" applyFont="1" applyFill="1" applyBorder="1" applyAlignment="1">
      <alignment horizontal="center" vertical="center"/>
    </xf>
    <xf numFmtId="43" fontId="41" fillId="12" borderId="108" xfId="1" applyFont="1" applyFill="1" applyBorder="1" applyProtection="1"/>
    <xf numFmtId="43" fontId="41" fillId="12" borderId="325" xfId="1" applyFont="1" applyFill="1" applyBorder="1" applyProtection="1"/>
    <xf numFmtId="43" fontId="41" fillId="12" borderId="98" xfId="1" applyFont="1" applyFill="1" applyBorder="1" applyProtection="1"/>
    <xf numFmtId="43" fontId="41" fillId="12" borderId="91" xfId="1" applyFont="1" applyFill="1" applyBorder="1" applyProtection="1"/>
    <xf numFmtId="43" fontId="41" fillId="12" borderId="137" xfId="1" applyFont="1" applyFill="1" applyBorder="1" applyProtection="1"/>
    <xf numFmtId="43" fontId="41" fillId="12" borderId="327" xfId="1" applyFont="1" applyFill="1" applyBorder="1" applyProtection="1"/>
    <xf numFmtId="43" fontId="41" fillId="12" borderId="136" xfId="1" applyFont="1" applyFill="1" applyBorder="1" applyProtection="1"/>
    <xf numFmtId="43" fontId="41" fillId="12" borderId="328" xfId="1" applyFont="1" applyFill="1" applyBorder="1" applyProtection="1"/>
    <xf numFmtId="43" fontId="41" fillId="12" borderId="98" xfId="1" applyFont="1" applyFill="1" applyBorder="1" applyAlignment="1" applyProtection="1">
      <alignment horizontal="center"/>
    </xf>
    <xf numFmtId="43" fontId="41" fillId="12" borderId="325" xfId="1" applyFont="1" applyFill="1" applyBorder="1" applyAlignment="1" applyProtection="1">
      <alignment horizontal="center"/>
    </xf>
    <xf numFmtId="43" fontId="41" fillId="12" borderId="273" xfId="1" applyFont="1" applyFill="1" applyBorder="1" applyAlignment="1" applyProtection="1">
      <alignment horizontal="center"/>
    </xf>
    <xf numFmtId="43" fontId="41" fillId="12" borderId="275" xfId="1" applyFont="1" applyFill="1" applyBorder="1" applyAlignment="1" applyProtection="1">
      <alignment horizontal="center"/>
    </xf>
    <xf numFmtId="0" fontId="21" fillId="8" borderId="336" xfId="0" applyFont="1" applyFill="1" applyBorder="1" applyAlignment="1">
      <alignment horizontal="right"/>
    </xf>
    <xf numFmtId="0" fontId="39" fillId="12" borderId="84" xfId="0" applyFont="1" applyFill="1" applyBorder="1"/>
    <xf numFmtId="0" fontId="39" fillId="12" borderId="87" xfId="0" applyFont="1" applyFill="1" applyBorder="1"/>
    <xf numFmtId="0" fontId="39" fillId="12" borderId="55" xfId="0" applyFont="1" applyFill="1" applyBorder="1"/>
    <xf numFmtId="0" fontId="39" fillId="12" borderId="50" xfId="0" applyFont="1" applyFill="1" applyBorder="1" applyAlignment="1">
      <alignment horizontal="left"/>
    </xf>
    <xf numFmtId="0" fontId="39" fillId="12" borderId="101" xfId="0" applyFont="1" applyFill="1" applyBorder="1" applyAlignment="1">
      <alignment horizontal="left"/>
    </xf>
    <xf numFmtId="0" fontId="39" fillId="12" borderId="102" xfId="0" applyFont="1" applyFill="1" applyBorder="1" applyAlignment="1">
      <alignment horizontal="left"/>
    </xf>
    <xf numFmtId="0" fontId="39" fillId="12" borderId="103" xfId="0" applyFont="1" applyFill="1" applyBorder="1" applyAlignment="1">
      <alignment horizontal="left"/>
    </xf>
    <xf numFmtId="0" fontId="41" fillId="2" borderId="38" xfId="0" applyFont="1" applyFill="1" applyBorder="1" applyAlignment="1">
      <alignment horizontal="center"/>
    </xf>
    <xf numFmtId="14" fontId="41" fillId="5" borderId="57" xfId="0" applyNumberFormat="1" applyFont="1" applyFill="1" applyBorder="1" applyAlignment="1">
      <alignment horizontal="left" vertical="center"/>
    </xf>
    <xf numFmtId="0" fontId="41" fillId="5" borderId="57" xfId="0" applyFont="1" applyFill="1" applyBorder="1" applyAlignment="1">
      <alignment horizontal="left" vertical="center"/>
    </xf>
    <xf numFmtId="0" fontId="41" fillId="5" borderId="57" xfId="0" applyFont="1" applyFill="1" applyBorder="1" applyAlignment="1">
      <alignment horizontal="center" vertical="center"/>
    </xf>
    <xf numFmtId="0" fontId="39" fillId="12" borderId="57" xfId="0" applyFont="1" applyFill="1" applyBorder="1"/>
    <xf numFmtId="164" fontId="41" fillId="12" borderId="57" xfId="1" applyNumberFormat="1" applyFont="1" applyFill="1" applyBorder="1" applyAlignment="1">
      <alignment horizontal="center"/>
    </xf>
    <xf numFmtId="43" fontId="41" fillId="12" borderId="57" xfId="1" applyFont="1" applyFill="1" applyBorder="1"/>
    <xf numFmtId="0" fontId="3" fillId="14" borderId="0" xfId="2" applyFill="1" applyAlignment="1">
      <alignment horizontal="left" vertical="center"/>
    </xf>
    <xf numFmtId="0" fontId="0" fillId="14" borderId="0" xfId="0" applyFill="1" applyAlignment="1">
      <alignment wrapText="1"/>
    </xf>
    <xf numFmtId="0" fontId="32" fillId="2" borderId="0" xfId="0" applyFont="1" applyFill="1" applyAlignment="1">
      <alignment vertical="center" wrapText="1"/>
    </xf>
    <xf numFmtId="0" fontId="0" fillId="14" borderId="0" xfId="0" applyFill="1"/>
    <xf numFmtId="0" fontId="30" fillId="14" borderId="0" xfId="0" applyFont="1" applyFill="1"/>
    <xf numFmtId="0" fontId="30" fillId="14" borderId="0" xfId="0" applyFont="1" applyFill="1" applyAlignment="1">
      <alignment horizontal="left"/>
    </xf>
    <xf numFmtId="0" fontId="18" fillId="14" borderId="0" xfId="0" applyFont="1" applyFill="1"/>
    <xf numFmtId="0" fontId="61" fillId="14" borderId="59" xfId="0" applyFont="1" applyFill="1" applyBorder="1"/>
    <xf numFmtId="0" fontId="30" fillId="14" borderId="0" xfId="0" applyFont="1" applyFill="1" applyAlignment="1">
      <alignment vertical="top" wrapText="1"/>
    </xf>
    <xf numFmtId="0" fontId="30" fillId="14" borderId="0" xfId="0" applyFont="1" applyFill="1" applyAlignment="1">
      <alignment vertical="top"/>
    </xf>
    <xf numFmtId="0" fontId="30" fillId="14" borderId="0" xfId="0" applyFont="1" applyFill="1" applyAlignment="1">
      <alignment horizontal="center" vertical="top" wrapText="1"/>
    </xf>
    <xf numFmtId="0" fontId="22" fillId="8" borderId="0" xfId="0" applyFont="1" applyFill="1" applyAlignment="1">
      <alignment horizontal="center" wrapText="1"/>
    </xf>
    <xf numFmtId="0" fontId="22" fillId="8" borderId="62" xfId="0" applyFont="1" applyFill="1" applyBorder="1" applyAlignment="1">
      <alignment horizontal="center" wrapText="1"/>
    </xf>
    <xf numFmtId="0" fontId="17" fillId="8" borderId="0" xfId="0" applyFont="1" applyFill="1" applyAlignment="1">
      <alignment vertical="center"/>
    </xf>
    <xf numFmtId="0" fontId="17" fillId="8" borderId="62" xfId="0" applyFont="1" applyFill="1" applyBorder="1" applyAlignment="1">
      <alignment vertical="center"/>
    </xf>
    <xf numFmtId="0" fontId="17" fillId="8" borderId="61" xfId="0" applyFont="1" applyFill="1" applyBorder="1" applyAlignment="1">
      <alignment vertical="center"/>
    </xf>
    <xf numFmtId="0" fontId="17" fillId="8" borderId="0" xfId="0" applyFont="1" applyFill="1" applyAlignment="1">
      <alignment vertical="top"/>
    </xf>
    <xf numFmtId="0" fontId="17" fillId="8" borderId="62" xfId="0" applyFont="1" applyFill="1" applyBorder="1" applyAlignment="1">
      <alignment vertical="top"/>
    </xf>
    <xf numFmtId="0" fontId="17" fillId="8" borderId="63" xfId="0" applyFont="1" applyFill="1" applyBorder="1" applyAlignment="1">
      <alignment vertical="top"/>
    </xf>
    <xf numFmtId="0" fontId="17" fillId="8" borderId="64" xfId="0" applyFont="1" applyFill="1" applyBorder="1" applyAlignment="1">
      <alignment vertical="top"/>
    </xf>
    <xf numFmtId="0" fontId="17" fillId="8" borderId="65" xfId="0" applyFont="1" applyFill="1" applyBorder="1" applyAlignment="1">
      <alignment vertical="top"/>
    </xf>
    <xf numFmtId="0" fontId="18" fillId="2" borderId="1" xfId="0" applyFont="1" applyFill="1" applyBorder="1"/>
    <xf numFmtId="0" fontId="18" fillId="2" borderId="2" xfId="0" applyFont="1" applyFill="1" applyBorder="1"/>
    <xf numFmtId="0" fontId="40" fillId="2" borderId="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51" fillId="2" borderId="0" xfId="0" applyFont="1" applyFill="1" applyAlignment="1">
      <alignment horizontal="center" vertical="center" wrapText="1"/>
    </xf>
    <xf numFmtId="0" fontId="18" fillId="2" borderId="4" xfId="0" applyFont="1" applyFill="1" applyBorder="1"/>
    <xf numFmtId="0" fontId="35" fillId="2" borderId="0" xfId="0" applyFont="1" applyFill="1" applyAlignment="1">
      <alignment horizontal="left" vertical="center" wrapText="1"/>
    </xf>
    <xf numFmtId="0" fontId="18" fillId="2" borderId="5" xfId="0" applyFont="1" applyFill="1" applyBorder="1"/>
    <xf numFmtId="0" fontId="37" fillId="2" borderId="5" xfId="0" applyFont="1" applyFill="1" applyBorder="1" applyAlignment="1">
      <alignment vertical="center" wrapText="1"/>
    </xf>
    <xf numFmtId="0" fontId="30" fillId="2" borderId="5" xfId="0" applyFont="1" applyFill="1" applyBorder="1"/>
    <xf numFmtId="0" fontId="36" fillId="2" borderId="0" xfId="0" applyFont="1" applyFill="1"/>
    <xf numFmtId="0" fontId="38" fillId="2" borderId="5" xfId="0" applyFont="1" applyFill="1" applyBorder="1"/>
    <xf numFmtId="0" fontId="18" fillId="2" borderId="6" xfId="0" applyFont="1" applyFill="1" applyBorder="1"/>
    <xf numFmtId="0" fontId="18" fillId="2" borderId="7" xfId="0" applyFont="1" applyFill="1" applyBorder="1"/>
    <xf numFmtId="0" fontId="18" fillId="2" borderId="8" xfId="0" applyFont="1" applyFill="1" applyBorder="1"/>
    <xf numFmtId="0" fontId="49" fillId="9" borderId="201" xfId="0" applyFont="1" applyFill="1" applyBorder="1" applyAlignment="1">
      <alignment vertical="center"/>
    </xf>
    <xf numFmtId="0" fontId="49" fillId="2" borderId="0" xfId="0" applyFont="1" applyFill="1" applyAlignment="1">
      <alignment vertical="center"/>
    </xf>
    <xf numFmtId="43" fontId="39" fillId="2" borderId="273" xfId="1" applyFont="1" applyFill="1" applyBorder="1" applyAlignment="1">
      <alignment horizontal="center"/>
    </xf>
    <xf numFmtId="43" fontId="67" fillId="13" borderId="201" xfId="1" applyFont="1" applyFill="1" applyBorder="1" applyAlignment="1" applyProtection="1">
      <alignment horizontal="center"/>
      <protection locked="0"/>
    </xf>
    <xf numFmtId="0" fontId="71" fillId="9" borderId="1" xfId="0" applyFont="1" applyFill="1" applyBorder="1" applyAlignment="1">
      <alignment vertical="center"/>
    </xf>
    <xf numFmtId="0" fontId="71" fillId="9" borderId="2" xfId="0" applyFont="1" applyFill="1" applyBorder="1" applyAlignment="1">
      <alignment vertical="center"/>
    </xf>
    <xf numFmtId="0" fontId="71" fillId="9" borderId="3" xfId="0" applyFont="1" applyFill="1" applyBorder="1" applyAlignment="1">
      <alignment vertical="center"/>
    </xf>
    <xf numFmtId="0" fontId="41" fillId="4" borderId="2" xfId="0" applyFont="1" applyFill="1" applyBorder="1"/>
    <xf numFmtId="43" fontId="39" fillId="2" borderId="117" xfId="1" applyFont="1" applyFill="1" applyBorder="1" applyProtection="1"/>
    <xf numFmtId="0" fontId="14" fillId="8" borderId="1" xfId="0" applyFont="1" applyFill="1" applyBorder="1" applyAlignment="1">
      <alignment horizontal="center"/>
    </xf>
    <xf numFmtId="0" fontId="14" fillId="8" borderId="2" xfId="0" applyFont="1" applyFill="1" applyBorder="1" applyAlignment="1">
      <alignment horizontal="center"/>
    </xf>
    <xf numFmtId="0" fontId="14" fillId="8" borderId="3" xfId="0" applyFont="1" applyFill="1" applyBorder="1" applyAlignment="1">
      <alignment horizontal="center"/>
    </xf>
    <xf numFmtId="0" fontId="14" fillId="8" borderId="4" xfId="0" applyFont="1" applyFill="1" applyBorder="1" applyAlignment="1">
      <alignment horizontal="center"/>
    </xf>
    <xf numFmtId="0" fontId="14" fillId="8" borderId="0" xfId="0" applyFont="1" applyFill="1" applyAlignment="1">
      <alignment horizontal="center"/>
    </xf>
    <xf numFmtId="0" fontId="14" fillId="8" borderId="5" xfId="0" applyFont="1" applyFill="1" applyBorder="1" applyAlignment="1">
      <alignment horizontal="center"/>
    </xf>
    <xf numFmtId="0" fontId="15" fillId="8" borderId="4" xfId="0" applyFont="1" applyFill="1" applyBorder="1" applyAlignment="1">
      <alignment horizontal="center" vertical="center"/>
    </xf>
    <xf numFmtId="0" fontId="15" fillId="8" borderId="0" xfId="0" applyFont="1" applyFill="1" applyAlignment="1">
      <alignment horizontal="center" vertical="center"/>
    </xf>
    <xf numFmtId="0" fontId="15" fillId="8" borderId="5" xfId="0" applyFont="1" applyFill="1" applyBorder="1" applyAlignment="1">
      <alignment horizontal="center" vertical="center"/>
    </xf>
    <xf numFmtId="0" fontId="15" fillId="8" borderId="4" xfId="0" applyFont="1" applyFill="1" applyBorder="1" applyAlignment="1">
      <alignment horizontal="center" vertical="top"/>
    </xf>
    <xf numFmtId="0" fontId="15" fillId="8" borderId="0" xfId="0" applyFont="1" applyFill="1" applyAlignment="1">
      <alignment horizontal="center" vertical="top"/>
    </xf>
    <xf numFmtId="0" fontId="15" fillId="8" borderId="5" xfId="0" applyFont="1" applyFill="1" applyBorder="1" applyAlignment="1">
      <alignment horizontal="center" vertical="top"/>
    </xf>
    <xf numFmtId="0" fontId="15" fillId="8" borderId="6" xfId="0" applyFont="1" applyFill="1" applyBorder="1" applyAlignment="1">
      <alignment horizontal="center" vertical="top"/>
    </xf>
    <xf numFmtId="0" fontId="15" fillId="8" borderId="7" xfId="0" applyFont="1" applyFill="1" applyBorder="1" applyAlignment="1">
      <alignment horizontal="center" vertical="top"/>
    </xf>
    <xf numFmtId="0" fontId="15" fillId="8" borderId="8" xfId="0" applyFont="1" applyFill="1" applyBorder="1" applyAlignment="1">
      <alignment horizontal="center" vertical="top"/>
    </xf>
    <xf numFmtId="0" fontId="12" fillId="8" borderId="0" xfId="0" applyFont="1" applyFill="1" applyAlignment="1">
      <alignment horizontal="center"/>
    </xf>
    <xf numFmtId="0" fontId="62" fillId="8" borderId="0" xfId="0" applyFont="1" applyFill="1" applyAlignment="1">
      <alignment horizontal="center" vertical="center"/>
    </xf>
    <xf numFmtId="0" fontId="21" fillId="9" borderId="61" xfId="0" applyFont="1" applyFill="1" applyBorder="1" applyAlignment="1">
      <alignment horizontal="center" vertical="center"/>
    </xf>
    <xf numFmtId="0" fontId="21" fillId="9" borderId="0" xfId="0" applyFont="1" applyFill="1" applyAlignment="1">
      <alignment horizontal="center" vertical="center"/>
    </xf>
    <xf numFmtId="0" fontId="21" fillId="9" borderId="62" xfId="0" applyFont="1" applyFill="1" applyBorder="1" applyAlignment="1">
      <alignment horizontal="center" vertical="center"/>
    </xf>
    <xf numFmtId="0" fontId="21" fillId="9" borderId="63" xfId="0" applyFont="1" applyFill="1" applyBorder="1" applyAlignment="1">
      <alignment horizontal="center" vertical="center"/>
    </xf>
    <xf numFmtId="0" fontId="21" fillId="9" borderId="64" xfId="0" applyFont="1" applyFill="1" applyBorder="1" applyAlignment="1">
      <alignment horizontal="center" vertical="center"/>
    </xf>
    <xf numFmtId="0" fontId="21" fillId="9" borderId="65" xfId="0" applyFont="1" applyFill="1" applyBorder="1" applyAlignment="1">
      <alignment horizontal="center" vertical="center"/>
    </xf>
    <xf numFmtId="0" fontId="21" fillId="8" borderId="73" xfId="0" applyFont="1" applyFill="1" applyBorder="1" applyAlignment="1">
      <alignment horizontal="center"/>
    </xf>
    <xf numFmtId="0" fontId="21" fillId="8" borderId="74" xfId="0" applyFont="1" applyFill="1" applyBorder="1" applyAlignment="1">
      <alignment horizontal="center"/>
    </xf>
    <xf numFmtId="0" fontId="21" fillId="8" borderId="75" xfId="0" applyFont="1" applyFill="1" applyBorder="1" applyAlignment="1">
      <alignment horizontal="center"/>
    </xf>
    <xf numFmtId="0" fontId="61" fillId="9" borderId="73" xfId="0" applyFont="1" applyFill="1" applyBorder="1" applyAlignment="1">
      <alignment horizontal="center"/>
    </xf>
    <xf numFmtId="0" fontId="61" fillId="9" borderId="74" xfId="0" applyFont="1" applyFill="1" applyBorder="1" applyAlignment="1">
      <alignment horizontal="center"/>
    </xf>
    <xf numFmtId="0" fontId="61" fillId="9" borderId="75" xfId="0" applyFont="1" applyFill="1" applyBorder="1" applyAlignment="1">
      <alignment horizontal="center"/>
    </xf>
    <xf numFmtId="0" fontId="21" fillId="9" borderId="58" xfId="0" quotePrefix="1" applyFont="1" applyFill="1" applyBorder="1" applyAlignment="1">
      <alignment horizontal="center" vertical="center"/>
    </xf>
    <xf numFmtId="0" fontId="21" fillId="9" borderId="59" xfId="0" quotePrefix="1" applyFont="1" applyFill="1" applyBorder="1" applyAlignment="1">
      <alignment horizontal="center" vertical="center"/>
    </xf>
    <xf numFmtId="0" fontId="21" fillId="9" borderId="60" xfId="0" quotePrefix="1" applyFont="1" applyFill="1" applyBorder="1" applyAlignment="1">
      <alignment horizontal="center" vertical="center"/>
    </xf>
    <xf numFmtId="0" fontId="21" fillId="9" borderId="61" xfId="0" quotePrefix="1" applyFont="1" applyFill="1" applyBorder="1" applyAlignment="1">
      <alignment horizontal="center" vertical="center"/>
    </xf>
    <xf numFmtId="0" fontId="21" fillId="9" borderId="0" xfId="0" quotePrefix="1" applyFont="1" applyFill="1" applyAlignment="1">
      <alignment horizontal="center" vertical="center"/>
    </xf>
    <xf numFmtId="0" fontId="21" fillId="9" borderId="62" xfId="0" quotePrefix="1" applyFont="1" applyFill="1" applyBorder="1" applyAlignment="1">
      <alignment horizontal="center" vertical="center"/>
    </xf>
    <xf numFmtId="0" fontId="16" fillId="8" borderId="0" xfId="0" applyFont="1" applyFill="1" applyAlignment="1">
      <alignment horizontal="center" vertical="center"/>
    </xf>
    <xf numFmtId="0" fontId="17" fillId="8" borderId="0" xfId="0" applyFont="1" applyFill="1" applyAlignment="1">
      <alignment horizontal="center" vertical="center"/>
    </xf>
    <xf numFmtId="0" fontId="17" fillId="8" borderId="0" xfId="0" applyFont="1" applyFill="1" applyAlignment="1">
      <alignment horizontal="center"/>
    </xf>
    <xf numFmtId="0" fontId="22" fillId="8" borderId="15" xfId="2" applyFont="1" applyFill="1" applyBorder="1" applyAlignment="1">
      <alignment horizontal="center" vertical="center"/>
    </xf>
    <xf numFmtId="0" fontId="22" fillId="8" borderId="16" xfId="2" applyFont="1" applyFill="1" applyBorder="1" applyAlignment="1">
      <alignment horizontal="center" vertical="center"/>
    </xf>
    <xf numFmtId="0" fontId="22" fillId="8" borderId="17" xfId="2" applyFont="1" applyFill="1" applyBorder="1" applyAlignment="1">
      <alignment horizontal="center" vertical="center"/>
    </xf>
    <xf numFmtId="0" fontId="17" fillId="9" borderId="9" xfId="2" quotePrefix="1" applyFont="1" applyFill="1" applyBorder="1" applyAlignment="1">
      <alignment horizontal="center" vertical="center"/>
    </xf>
    <xf numFmtId="0" fontId="17" fillId="9" borderId="10" xfId="2" quotePrefix="1" applyFont="1" applyFill="1" applyBorder="1" applyAlignment="1">
      <alignment horizontal="center" vertical="center"/>
    </xf>
    <xf numFmtId="0" fontId="17" fillId="9" borderId="11" xfId="2" quotePrefix="1" applyFont="1" applyFill="1" applyBorder="1" applyAlignment="1">
      <alignment horizontal="center" vertical="center"/>
    </xf>
    <xf numFmtId="0" fontId="17" fillId="9" borderId="12" xfId="2" quotePrefix="1" applyFont="1" applyFill="1" applyBorder="1" applyAlignment="1">
      <alignment horizontal="center" vertical="center"/>
    </xf>
    <xf numFmtId="0" fontId="17" fillId="9" borderId="13" xfId="2" quotePrefix="1" applyFont="1" applyFill="1" applyBorder="1" applyAlignment="1">
      <alignment horizontal="center" vertical="center"/>
    </xf>
    <xf numFmtId="0" fontId="17" fillId="9" borderId="14" xfId="2" quotePrefix="1" applyFont="1" applyFill="1" applyBorder="1" applyAlignment="1">
      <alignment horizontal="center" vertical="center"/>
    </xf>
    <xf numFmtId="0" fontId="47" fillId="8" borderId="0" xfId="2" quotePrefix="1" applyFont="1" applyFill="1" applyAlignment="1">
      <alignment horizontal="center" vertical="center" wrapText="1"/>
    </xf>
    <xf numFmtId="0" fontId="17" fillId="8" borderId="0" xfId="0" quotePrefix="1" applyFont="1" applyFill="1" applyAlignment="1">
      <alignment horizontal="center" vertical="center"/>
    </xf>
    <xf numFmtId="0" fontId="21" fillId="8" borderId="0" xfId="0" applyFont="1" applyFill="1" applyAlignment="1">
      <alignment horizontal="left" vertical="center"/>
    </xf>
    <xf numFmtId="0" fontId="30" fillId="2" borderId="58" xfId="0" applyFont="1" applyFill="1" applyBorder="1" applyAlignment="1">
      <alignment horizontal="center" vertical="center" wrapText="1"/>
    </xf>
    <xf numFmtId="0" fontId="30" fillId="2" borderId="59" xfId="0" applyFont="1" applyFill="1" applyBorder="1" applyAlignment="1">
      <alignment horizontal="center" vertical="center" wrapText="1"/>
    </xf>
    <xf numFmtId="0" fontId="30" fillId="2" borderId="60" xfId="0" applyFont="1" applyFill="1" applyBorder="1" applyAlignment="1">
      <alignment horizontal="center" vertical="center" wrapText="1"/>
    </xf>
    <xf numFmtId="0" fontId="30" fillId="2" borderId="61"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62" xfId="0" applyFont="1" applyFill="1" applyBorder="1" applyAlignment="1">
      <alignment horizontal="center" vertical="center" wrapText="1"/>
    </xf>
    <xf numFmtId="0" fontId="30" fillId="2" borderId="63" xfId="0" applyFont="1" applyFill="1" applyBorder="1" applyAlignment="1">
      <alignment horizontal="center" vertical="center" wrapText="1"/>
    </xf>
    <xf numFmtId="0" fontId="30" fillId="2" borderId="64" xfId="0" applyFont="1" applyFill="1" applyBorder="1" applyAlignment="1">
      <alignment horizontal="center" vertical="center" wrapText="1"/>
    </xf>
    <xf numFmtId="0" fontId="30" fillId="2" borderId="65" xfId="0" applyFont="1" applyFill="1" applyBorder="1" applyAlignment="1">
      <alignment horizontal="center" vertical="center" wrapText="1"/>
    </xf>
    <xf numFmtId="0" fontId="30" fillId="2" borderId="73" xfId="0" applyFont="1" applyFill="1" applyBorder="1" applyAlignment="1">
      <alignment horizontal="center" vertical="center"/>
    </xf>
    <xf numFmtId="0" fontId="30" fillId="2" borderId="74" xfId="0" applyFont="1" applyFill="1" applyBorder="1" applyAlignment="1">
      <alignment horizontal="center" vertical="center"/>
    </xf>
    <xf numFmtId="0" fontId="30" fillId="2" borderId="75" xfId="0" applyFont="1" applyFill="1" applyBorder="1" applyAlignment="1">
      <alignment horizontal="center" vertical="center"/>
    </xf>
    <xf numFmtId="0" fontId="61" fillId="8" borderId="58" xfId="0" applyFont="1" applyFill="1" applyBorder="1" applyAlignment="1">
      <alignment horizontal="center"/>
    </xf>
    <xf numFmtId="0" fontId="61" fillId="8" borderId="59" xfId="0" applyFont="1" applyFill="1" applyBorder="1" applyAlignment="1">
      <alignment horizontal="center"/>
    </xf>
    <xf numFmtId="0" fontId="61" fillId="8" borderId="60" xfId="0" applyFont="1" applyFill="1" applyBorder="1" applyAlignment="1">
      <alignment horizontal="center"/>
    </xf>
    <xf numFmtId="0" fontId="22" fillId="8" borderId="58" xfId="0" applyFont="1" applyFill="1" applyBorder="1" applyAlignment="1">
      <alignment horizontal="center" wrapText="1"/>
    </xf>
    <xf numFmtId="0" fontId="22" fillId="8" borderId="59" xfId="0" applyFont="1" applyFill="1" applyBorder="1" applyAlignment="1">
      <alignment horizontal="center" wrapText="1"/>
    </xf>
    <xf numFmtId="0" fontId="22" fillId="8" borderId="60" xfId="0" applyFont="1" applyFill="1" applyBorder="1" applyAlignment="1">
      <alignment horizontal="center" wrapText="1"/>
    </xf>
    <xf numFmtId="0" fontId="22" fillId="8" borderId="61" xfId="0" applyFont="1" applyFill="1" applyBorder="1" applyAlignment="1">
      <alignment horizontal="center" wrapText="1"/>
    </xf>
    <xf numFmtId="0" fontId="22" fillId="8" borderId="0" xfId="0" applyFont="1" applyFill="1" applyAlignment="1">
      <alignment horizontal="center" wrapText="1"/>
    </xf>
    <xf numFmtId="0" fontId="22" fillId="8" borderId="62" xfId="0" applyFont="1" applyFill="1" applyBorder="1" applyAlignment="1">
      <alignment horizontal="center" wrapText="1"/>
    </xf>
    <xf numFmtId="0" fontId="4" fillId="9" borderId="9" xfId="2" applyFont="1" applyFill="1" applyBorder="1" applyAlignment="1">
      <alignment horizontal="center" vertical="center" wrapText="1"/>
    </xf>
    <xf numFmtId="0" fontId="4" fillId="9" borderId="10" xfId="2" applyFont="1" applyFill="1" applyBorder="1" applyAlignment="1">
      <alignment horizontal="center" vertical="center" wrapText="1"/>
    </xf>
    <xf numFmtId="0" fontId="4" fillId="9" borderId="11" xfId="2" applyFont="1" applyFill="1" applyBorder="1" applyAlignment="1">
      <alignment horizontal="center" vertical="center" wrapText="1"/>
    </xf>
    <xf numFmtId="0" fontId="4" fillId="9" borderId="338" xfId="2" applyFont="1" applyFill="1" applyBorder="1" applyAlignment="1">
      <alignment horizontal="center" vertical="center" wrapText="1"/>
    </xf>
    <xf numFmtId="0" fontId="4" fillId="9" borderId="0" xfId="2" applyFont="1" applyFill="1" applyBorder="1" applyAlignment="1">
      <alignment horizontal="center" vertical="center" wrapText="1"/>
    </xf>
    <xf numFmtId="0" fontId="4" fillId="9" borderId="339" xfId="2" applyFont="1" applyFill="1" applyBorder="1" applyAlignment="1">
      <alignment horizontal="center" vertical="center" wrapText="1"/>
    </xf>
    <xf numFmtId="0" fontId="4" fillId="9" borderId="12" xfId="2" applyFont="1" applyFill="1" applyBorder="1" applyAlignment="1">
      <alignment horizontal="center" vertical="center" wrapText="1"/>
    </xf>
    <xf numFmtId="0" fontId="4" fillId="9" borderId="13" xfId="2" applyFont="1" applyFill="1" applyBorder="1" applyAlignment="1">
      <alignment horizontal="center" vertical="center" wrapText="1"/>
    </xf>
    <xf numFmtId="0" fontId="4" fillId="9" borderId="14" xfId="2" applyFont="1" applyFill="1" applyBorder="1" applyAlignment="1">
      <alignment horizontal="center" vertical="center" wrapText="1"/>
    </xf>
    <xf numFmtId="0" fontId="30" fillId="2" borderId="63" xfId="0" applyFont="1" applyFill="1" applyBorder="1" applyAlignment="1">
      <alignment horizontal="center" vertical="center"/>
    </xf>
    <xf numFmtId="0" fontId="30" fillId="2" borderId="64" xfId="0" applyFont="1" applyFill="1" applyBorder="1" applyAlignment="1">
      <alignment horizontal="center" vertical="center"/>
    </xf>
    <xf numFmtId="0" fontId="30" fillId="2" borderId="65" xfId="0" applyFont="1" applyFill="1" applyBorder="1" applyAlignment="1">
      <alignment horizontal="center" vertical="center"/>
    </xf>
    <xf numFmtId="0" fontId="61" fillId="8" borderId="73" xfId="0" applyFont="1" applyFill="1" applyBorder="1" applyAlignment="1">
      <alignment horizontal="center"/>
    </xf>
    <xf numFmtId="0" fontId="61" fillId="8" borderId="74" xfId="0" applyFont="1" applyFill="1" applyBorder="1" applyAlignment="1">
      <alignment horizontal="center"/>
    </xf>
    <xf numFmtId="0" fontId="61" fillId="8" borderId="75" xfId="0" applyFont="1" applyFill="1" applyBorder="1" applyAlignment="1">
      <alignment horizontal="center"/>
    </xf>
    <xf numFmtId="0" fontId="52" fillId="2" borderId="133" xfId="0" applyFont="1" applyFill="1" applyBorder="1" applyAlignment="1">
      <alignment horizontal="left"/>
    </xf>
    <xf numFmtId="0" fontId="52" fillId="2" borderId="134" xfId="0" applyFont="1" applyFill="1" applyBorder="1" applyAlignment="1">
      <alignment horizontal="left"/>
    </xf>
    <xf numFmtId="0" fontId="52" fillId="2" borderId="135" xfId="0" applyFont="1" applyFill="1" applyBorder="1" applyAlignment="1">
      <alignment horizontal="left"/>
    </xf>
    <xf numFmtId="0" fontId="36" fillId="2" borderId="1" xfId="0" applyFont="1" applyFill="1" applyBorder="1" applyAlignment="1">
      <alignment horizontal="center" vertical="center" wrapText="1"/>
    </xf>
    <xf numFmtId="0" fontId="36" fillId="2" borderId="2" xfId="0" applyFont="1" applyFill="1" applyBorder="1" applyAlignment="1">
      <alignment horizontal="center" vertical="center" wrapText="1"/>
    </xf>
    <xf numFmtId="0" fontId="36" fillId="2" borderId="3" xfId="0" applyFont="1" applyFill="1" applyBorder="1" applyAlignment="1">
      <alignment horizontal="center" vertical="center" wrapText="1"/>
    </xf>
    <xf numFmtId="0" fontId="36" fillId="2" borderId="4" xfId="0" applyFont="1" applyFill="1" applyBorder="1" applyAlignment="1">
      <alignment horizontal="center" vertical="center" wrapText="1"/>
    </xf>
    <xf numFmtId="0" fontId="36" fillId="2" borderId="0" xfId="0" applyFont="1" applyFill="1" applyAlignment="1">
      <alignment horizontal="center" vertical="center" wrapText="1"/>
    </xf>
    <xf numFmtId="0" fontId="36" fillId="2" borderId="5" xfId="0" applyFont="1" applyFill="1" applyBorder="1" applyAlignment="1">
      <alignment horizontal="center" vertical="center" wrapText="1"/>
    </xf>
    <xf numFmtId="0" fontId="36" fillId="2" borderId="6" xfId="0" applyFont="1" applyFill="1" applyBorder="1" applyAlignment="1">
      <alignment horizontal="center" vertical="center" wrapText="1"/>
    </xf>
    <xf numFmtId="0" fontId="36" fillId="2" borderId="7" xfId="0" applyFont="1" applyFill="1" applyBorder="1" applyAlignment="1">
      <alignment horizontal="center" vertical="center" wrapText="1"/>
    </xf>
    <xf numFmtId="0" fontId="36" fillId="2" borderId="8" xfId="0" applyFont="1" applyFill="1" applyBorder="1" applyAlignment="1">
      <alignment horizontal="center" vertical="center" wrapText="1"/>
    </xf>
    <xf numFmtId="0" fontId="52" fillId="2" borderId="297" xfId="0" applyFont="1" applyFill="1" applyBorder="1" applyAlignment="1">
      <alignment horizontal="left"/>
    </xf>
    <xf numFmtId="0" fontId="52" fillId="2" borderId="205" xfId="0" applyFont="1" applyFill="1" applyBorder="1" applyAlignment="1">
      <alignment horizontal="left"/>
    </xf>
    <xf numFmtId="0" fontId="52" fillId="2" borderId="206" xfId="0" applyFont="1" applyFill="1" applyBorder="1" applyAlignment="1">
      <alignment horizontal="left"/>
    </xf>
    <xf numFmtId="0" fontId="52" fillId="2" borderId="207" xfId="0" applyFont="1" applyFill="1" applyBorder="1" applyAlignment="1">
      <alignment horizontal="left"/>
    </xf>
    <xf numFmtId="0" fontId="52" fillId="2" borderId="208" xfId="0" applyFont="1" applyFill="1" applyBorder="1" applyAlignment="1">
      <alignment horizontal="left"/>
    </xf>
    <xf numFmtId="0" fontId="52" fillId="2" borderId="296" xfId="0" applyFont="1" applyFill="1" applyBorder="1" applyAlignment="1">
      <alignment horizontal="left"/>
    </xf>
    <xf numFmtId="0" fontId="52" fillId="2" borderId="132" xfId="0" applyFont="1" applyFill="1" applyBorder="1" applyAlignment="1">
      <alignment horizontal="left"/>
    </xf>
    <xf numFmtId="0" fontId="52" fillId="2" borderId="268" xfId="0" applyFont="1" applyFill="1" applyBorder="1" applyAlignment="1">
      <alignment horizontal="left"/>
    </xf>
    <xf numFmtId="0" fontId="52" fillId="2" borderId="23" xfId="0" applyFont="1" applyFill="1" applyBorder="1" applyAlignment="1">
      <alignment horizontal="left"/>
    </xf>
    <xf numFmtId="0" fontId="52" fillId="2" borderId="24" xfId="0" applyFont="1" applyFill="1" applyBorder="1" applyAlignment="1">
      <alignment horizontal="left"/>
    </xf>
    <xf numFmtId="0" fontId="52" fillId="2" borderId="25" xfId="0" applyFont="1" applyFill="1" applyBorder="1" applyAlignment="1">
      <alignment horizontal="left"/>
    </xf>
    <xf numFmtId="0" fontId="52" fillId="2" borderId="293" xfId="0" applyFont="1" applyFill="1" applyBorder="1" applyAlignment="1">
      <alignment horizontal="left"/>
    </xf>
    <xf numFmtId="0" fontId="52" fillId="2" borderId="34" xfId="0" applyFont="1" applyFill="1" applyBorder="1" applyAlignment="1">
      <alignment horizontal="left"/>
    </xf>
    <xf numFmtId="0" fontId="52" fillId="2" borderId="49" xfId="0" applyFont="1" applyFill="1" applyBorder="1" applyAlignment="1">
      <alignment horizontal="left"/>
    </xf>
    <xf numFmtId="0" fontId="52" fillId="2" borderId="38" xfId="0" applyFont="1" applyFill="1" applyBorder="1" applyAlignment="1">
      <alignment horizontal="left"/>
    </xf>
    <xf numFmtId="0" fontId="52" fillId="2" borderId="294" xfId="0" applyFont="1" applyFill="1" applyBorder="1" applyAlignment="1">
      <alignment horizontal="left"/>
    </xf>
    <xf numFmtId="0" fontId="52" fillId="2" borderId="68" xfId="0" applyFont="1" applyFill="1" applyBorder="1" applyAlignment="1">
      <alignment horizontal="left"/>
    </xf>
    <xf numFmtId="0" fontId="52" fillId="2" borderId="79" xfId="0" applyFont="1" applyFill="1" applyBorder="1" applyAlignment="1">
      <alignment horizontal="left"/>
    </xf>
    <xf numFmtId="0" fontId="52" fillId="2" borderId="81" xfId="0" applyFont="1" applyFill="1" applyBorder="1" applyAlignment="1">
      <alignment horizontal="left"/>
    </xf>
    <xf numFmtId="0" fontId="51" fillId="4" borderId="234" xfId="0" applyFont="1" applyFill="1" applyBorder="1" applyAlignment="1"/>
    <xf numFmtId="0" fontId="51" fillId="4" borderId="74" xfId="0" applyFont="1" applyFill="1" applyBorder="1" applyAlignment="1"/>
    <xf numFmtId="0" fontId="52" fillId="2" borderId="295" xfId="0" applyFont="1" applyFill="1" applyBorder="1" applyAlignment="1">
      <alignment horizontal="left"/>
    </xf>
    <xf numFmtId="0" fontId="52" fillId="2" borderId="126" xfId="0" applyFont="1" applyFill="1" applyBorder="1" applyAlignment="1">
      <alignment horizontal="left"/>
    </xf>
    <xf numFmtId="0" fontId="52" fillId="2" borderId="127" xfId="0" applyFont="1" applyFill="1" applyBorder="1" applyAlignment="1">
      <alignment horizontal="left"/>
    </xf>
    <xf numFmtId="0" fontId="52" fillId="2" borderId="128" xfId="0" applyFont="1" applyFill="1" applyBorder="1" applyAlignment="1">
      <alignment horizontal="left"/>
    </xf>
    <xf numFmtId="0" fontId="52" fillId="2" borderId="129" xfId="0" applyFont="1" applyFill="1" applyBorder="1" applyAlignment="1">
      <alignment horizontal="left"/>
    </xf>
    <xf numFmtId="0" fontId="49" fillId="9" borderId="201" xfId="0" applyFont="1" applyFill="1" applyBorder="1" applyAlignment="1">
      <alignment horizontal="center" vertical="center"/>
    </xf>
    <xf numFmtId="0" fontId="52" fillId="12" borderId="234" xfId="0" applyFont="1" applyFill="1" applyBorder="1" applyAlignment="1">
      <alignment horizontal="center"/>
    </xf>
    <xf numFmtId="0" fontId="52" fillId="12" borderId="74" xfId="0" applyFont="1" applyFill="1" applyBorder="1" applyAlignment="1">
      <alignment horizontal="center"/>
    </xf>
    <xf numFmtId="0" fontId="52" fillId="12" borderId="64" xfId="0" applyFont="1" applyFill="1" applyBorder="1" applyAlignment="1">
      <alignment horizontal="center"/>
    </xf>
    <xf numFmtId="0" fontId="52" fillId="12" borderId="235" xfId="0" applyFont="1" applyFill="1" applyBorder="1" applyAlignment="1">
      <alignment horizontal="center"/>
    </xf>
    <xf numFmtId="0" fontId="65" fillId="2" borderId="215" xfId="0" applyFont="1" applyFill="1" applyBorder="1" applyAlignment="1"/>
    <xf numFmtId="0" fontId="65" fillId="2" borderId="244" xfId="0" applyFont="1" applyFill="1" applyBorder="1" applyAlignment="1"/>
    <xf numFmtId="0" fontId="19" fillId="8" borderId="0" xfId="0" applyFont="1" applyFill="1" applyAlignment="1">
      <alignment horizontal="center" vertical="center" wrapText="1"/>
    </xf>
    <xf numFmtId="0" fontId="49" fillId="8" borderId="201" xfId="0" applyFont="1" applyFill="1" applyBorder="1" applyAlignment="1">
      <alignment horizontal="left" vertical="center"/>
    </xf>
    <xf numFmtId="0" fontId="51" fillId="4" borderId="228" xfId="0" applyFont="1" applyFill="1" applyBorder="1" applyAlignment="1"/>
    <xf numFmtId="0" fontId="51" fillId="4" borderId="64" xfId="0" applyFont="1" applyFill="1" applyBorder="1" applyAlignment="1"/>
    <xf numFmtId="0" fontId="51" fillId="4" borderId="253" xfId="0" applyFont="1" applyFill="1" applyBorder="1" applyAlignment="1"/>
    <xf numFmtId="0" fontId="51" fillId="4" borderId="0" xfId="0" applyFont="1" applyFill="1" applyAlignment="1"/>
    <xf numFmtId="0" fontId="52" fillId="2" borderId="279" xfId="0" applyFont="1" applyFill="1" applyBorder="1" applyAlignment="1"/>
    <xf numFmtId="0" fontId="52" fillId="2" borderId="25" xfId="0" applyFont="1" applyFill="1" applyBorder="1" applyAlignment="1"/>
    <xf numFmtId="0" fontId="52" fillId="2" borderId="26" xfId="0" applyFont="1" applyFill="1" applyBorder="1" applyAlignment="1"/>
    <xf numFmtId="0" fontId="52" fillId="2" borderId="284" xfId="0" applyFont="1" applyFill="1" applyBorder="1" applyAlignment="1"/>
    <xf numFmtId="0" fontId="52" fillId="2" borderId="187" xfId="0" applyFont="1" applyFill="1" applyBorder="1" applyAlignment="1"/>
    <xf numFmtId="0" fontId="52" fillId="2" borderId="188" xfId="0" applyFont="1" applyFill="1" applyBorder="1" applyAlignment="1"/>
    <xf numFmtId="0" fontId="52" fillId="2" borderId="189" xfId="0" applyFont="1" applyFill="1" applyBorder="1" applyAlignment="1"/>
    <xf numFmtId="0" fontId="52" fillId="2" borderId="24" xfId="0" applyFont="1" applyFill="1" applyBorder="1" applyAlignment="1"/>
    <xf numFmtId="0" fontId="52" fillId="2" borderId="192" xfId="0" applyFont="1" applyFill="1" applyBorder="1" applyAlignment="1"/>
    <xf numFmtId="0" fontId="52" fillId="2" borderId="190" xfId="0" applyFont="1" applyFill="1" applyBorder="1" applyAlignment="1"/>
    <xf numFmtId="0" fontId="52" fillId="0" borderId="24" xfId="0" applyFont="1" applyBorder="1" applyAlignment="1"/>
    <xf numFmtId="0" fontId="52" fillId="0" borderId="25" xfId="0" applyFont="1" applyBorder="1" applyAlignment="1"/>
    <xf numFmtId="0" fontId="52" fillId="2" borderId="236" xfId="1" applyNumberFormat="1" applyFont="1" applyFill="1" applyBorder="1" applyAlignment="1" applyProtection="1"/>
    <xf numFmtId="0" fontId="52" fillId="2" borderId="128" xfId="1" applyNumberFormat="1" applyFont="1" applyFill="1" applyBorder="1" applyAlignment="1" applyProtection="1"/>
    <xf numFmtId="0" fontId="52" fillId="2" borderId="195" xfId="1" applyNumberFormat="1" applyFont="1" applyFill="1" applyBorder="1" applyAlignment="1" applyProtection="1"/>
    <xf numFmtId="0" fontId="52" fillId="2" borderId="291" xfId="1" applyNumberFormat="1" applyFont="1" applyFill="1" applyBorder="1" applyAlignment="1" applyProtection="1"/>
    <xf numFmtId="0" fontId="52" fillId="2" borderId="130" xfId="1" applyNumberFormat="1" applyFont="1" applyFill="1" applyBorder="1" applyAlignment="1" applyProtection="1"/>
    <xf numFmtId="0" fontId="52" fillId="2" borderId="197" xfId="1" applyNumberFormat="1" applyFont="1" applyFill="1" applyBorder="1" applyAlignment="1" applyProtection="1"/>
    <xf numFmtId="0" fontId="52" fillId="2" borderId="237" xfId="1" applyNumberFormat="1" applyFont="1" applyFill="1" applyBorder="1" applyAlignment="1" applyProtection="1"/>
    <xf numFmtId="0" fontId="52" fillId="2" borderId="134" xfId="1" applyNumberFormat="1" applyFont="1" applyFill="1" applyBorder="1" applyAlignment="1" applyProtection="1"/>
    <xf numFmtId="0" fontId="52" fillId="2" borderId="196" xfId="1" applyNumberFormat="1" applyFont="1" applyFill="1" applyBorder="1" applyAlignment="1" applyProtection="1"/>
    <xf numFmtId="0" fontId="52" fillId="2" borderId="287" xfId="0" applyFont="1" applyFill="1" applyBorder="1" applyAlignment="1"/>
    <xf numFmtId="0" fontId="52" fillId="2" borderId="191" xfId="0" applyFont="1" applyFill="1" applyBorder="1" applyAlignment="1"/>
    <xf numFmtId="0" fontId="36" fillId="2" borderId="58" xfId="0" applyFont="1" applyFill="1" applyBorder="1" applyAlignment="1">
      <alignment horizontal="center" vertical="center" wrapText="1"/>
    </xf>
    <xf numFmtId="0" fontId="36" fillId="2" borderId="59" xfId="0" applyFont="1" applyFill="1" applyBorder="1" applyAlignment="1">
      <alignment horizontal="center" vertical="center" wrapText="1"/>
    </xf>
    <xf numFmtId="0" fontId="36" fillId="2" borderId="60" xfId="0" applyFont="1" applyFill="1" applyBorder="1" applyAlignment="1">
      <alignment horizontal="center" vertical="center" wrapText="1"/>
    </xf>
    <xf numFmtId="0" fontId="36" fillId="2" borderId="61" xfId="0" applyFont="1" applyFill="1" applyBorder="1" applyAlignment="1">
      <alignment horizontal="center" vertical="center" wrapText="1"/>
    </xf>
    <xf numFmtId="0" fontId="36" fillId="2" borderId="62" xfId="0" applyFont="1" applyFill="1" applyBorder="1" applyAlignment="1">
      <alignment horizontal="center" vertical="center" wrapText="1"/>
    </xf>
    <xf numFmtId="0" fontId="36" fillId="2" borderId="63" xfId="0" applyFont="1" applyFill="1" applyBorder="1" applyAlignment="1">
      <alignment horizontal="center" vertical="center" wrapText="1"/>
    </xf>
    <xf numFmtId="0" fontId="36" fillId="2" borderId="64" xfId="0" applyFont="1" applyFill="1" applyBorder="1" applyAlignment="1">
      <alignment horizontal="center" vertical="center" wrapText="1"/>
    </xf>
    <xf numFmtId="0" fontId="36" fillId="2" borderId="65" xfId="0" applyFont="1" applyFill="1" applyBorder="1" applyAlignment="1">
      <alignment horizontal="center" vertical="center" wrapText="1"/>
    </xf>
    <xf numFmtId="0" fontId="52" fillId="12" borderId="241" xfId="0" applyFont="1" applyFill="1" applyBorder="1" applyAlignment="1">
      <alignment horizontal="center"/>
    </xf>
    <xf numFmtId="0" fontId="52" fillId="12" borderId="59" xfId="0" applyFont="1" applyFill="1" applyBorder="1" applyAlignment="1">
      <alignment horizontal="center"/>
    </xf>
    <xf numFmtId="0" fontId="52" fillId="12" borderId="0" xfId="0" applyFont="1" applyFill="1" applyAlignment="1">
      <alignment horizontal="center"/>
    </xf>
    <xf numFmtId="0" fontId="52" fillId="12" borderId="242" xfId="0" applyFont="1" applyFill="1" applyBorder="1" applyAlignment="1">
      <alignment horizontal="center"/>
    </xf>
    <xf numFmtId="0" fontId="65" fillId="2" borderId="0" xfId="0" applyFont="1" applyFill="1" applyAlignment="1"/>
    <xf numFmtId="0" fontId="65" fillId="2" borderId="254" xfId="0" applyFont="1" applyFill="1" applyBorder="1" applyAlignment="1"/>
    <xf numFmtId="0" fontId="65" fillId="2" borderId="59" xfId="0" applyFont="1" applyFill="1" applyBorder="1" applyAlignment="1"/>
    <xf numFmtId="0" fontId="65" fillId="2" borderId="242" xfId="0" applyFont="1" applyFill="1" applyBorder="1" applyAlignment="1"/>
    <xf numFmtId="0" fontId="41" fillId="4" borderId="228" xfId="0" applyFont="1" applyFill="1" applyBorder="1" applyAlignment="1"/>
    <xf numFmtId="0" fontId="41" fillId="4" borderId="64" xfId="0" applyFont="1" applyFill="1" applyBorder="1" applyAlignment="1"/>
    <xf numFmtId="0" fontId="39" fillId="2" borderId="24" xfId="0" applyFont="1" applyFill="1" applyBorder="1" applyAlignment="1">
      <alignment horizontal="left"/>
    </xf>
    <xf numFmtId="0" fontId="39" fillId="2" borderId="25" xfId="0" applyFont="1" applyFill="1" applyBorder="1" applyAlignment="1">
      <alignment horizontal="left"/>
    </xf>
    <xf numFmtId="0" fontId="39" fillId="2" borderId="82" xfId="0" applyFont="1" applyFill="1" applyBorder="1" applyAlignment="1">
      <alignment horizontal="left"/>
    </xf>
    <xf numFmtId="0" fontId="39" fillId="2" borderId="279" xfId="0" applyFont="1" applyFill="1" applyBorder="1" applyAlignment="1">
      <alignment wrapText="1"/>
    </xf>
    <xf numFmtId="0" fontId="39" fillId="2" borderId="25" xfId="0" applyFont="1" applyFill="1" applyBorder="1" applyAlignment="1">
      <alignment wrapText="1"/>
    </xf>
    <xf numFmtId="0" fontId="39" fillId="2" borderId="26" xfId="0" applyFont="1" applyFill="1" applyBorder="1" applyAlignment="1">
      <alignment wrapText="1"/>
    </xf>
    <xf numFmtId="0" fontId="39" fillId="2" borderId="184" xfId="0" applyFont="1" applyFill="1" applyBorder="1" applyAlignment="1">
      <alignment horizontal="left"/>
    </xf>
    <xf numFmtId="0" fontId="39" fillId="2" borderId="88" xfId="0" applyFont="1" applyFill="1" applyBorder="1" applyAlignment="1">
      <alignment horizontal="left"/>
    </xf>
    <xf numFmtId="0" fontId="39" fillId="2" borderId="99" xfId="0" applyFont="1" applyFill="1" applyBorder="1" applyAlignment="1">
      <alignment horizontal="left"/>
    </xf>
    <xf numFmtId="0" fontId="39" fillId="2" borderId="277" xfId="0" applyFont="1" applyFill="1" applyBorder="1" applyAlignment="1">
      <alignment wrapText="1"/>
    </xf>
    <xf numFmtId="0" fontId="39" fillId="2" borderId="88" xfId="0" applyFont="1" applyFill="1" applyBorder="1" applyAlignment="1">
      <alignment wrapText="1"/>
    </xf>
    <xf numFmtId="0" fontId="39" fillId="2" borderId="89" xfId="0" applyFont="1" applyFill="1" applyBorder="1" applyAlignment="1">
      <alignment wrapText="1"/>
    </xf>
    <xf numFmtId="0" fontId="39" fillId="2" borderId="279" xfId="0" applyFont="1" applyFill="1" applyBorder="1" applyAlignment="1"/>
    <xf numFmtId="0" fontId="39" fillId="2" borderId="25" xfId="0" applyFont="1" applyFill="1" applyBorder="1" applyAlignment="1"/>
    <xf numFmtId="0" fontId="39" fillId="2" borderId="26" xfId="0" applyFont="1" applyFill="1" applyBorder="1" applyAlignment="1"/>
    <xf numFmtId="0" fontId="53" fillId="2" borderId="1" xfId="0" applyFont="1" applyFill="1" applyBorder="1" applyAlignment="1">
      <alignment horizontal="center" vertical="center" wrapText="1"/>
    </xf>
    <xf numFmtId="0" fontId="53" fillId="2" borderId="2" xfId="0" applyFont="1" applyFill="1" applyBorder="1" applyAlignment="1">
      <alignment horizontal="center" vertical="center" wrapText="1"/>
    </xf>
    <xf numFmtId="0" fontId="53" fillId="2" borderId="3" xfId="0" applyFont="1" applyFill="1" applyBorder="1" applyAlignment="1">
      <alignment horizontal="center" vertical="center" wrapText="1"/>
    </xf>
    <xf numFmtId="0" fontId="53" fillId="2" borderId="4" xfId="0" applyFont="1" applyFill="1" applyBorder="1" applyAlignment="1">
      <alignment horizontal="center" vertical="center" wrapText="1"/>
    </xf>
    <xf numFmtId="0" fontId="53" fillId="2" borderId="0" xfId="0" applyFont="1" applyFill="1" applyAlignment="1">
      <alignment horizontal="center" vertical="center" wrapText="1"/>
    </xf>
    <xf numFmtId="0" fontId="53" fillId="2" borderId="5" xfId="0" applyFont="1" applyFill="1" applyBorder="1" applyAlignment="1">
      <alignment horizontal="center" vertical="center" wrapText="1"/>
    </xf>
    <xf numFmtId="0" fontId="53" fillId="2" borderId="6" xfId="0" applyFont="1" applyFill="1" applyBorder="1" applyAlignment="1">
      <alignment horizontal="center" vertical="center" wrapText="1"/>
    </xf>
    <xf numFmtId="0" fontId="53" fillId="2" borderId="7" xfId="0" applyFont="1" applyFill="1" applyBorder="1" applyAlignment="1">
      <alignment horizontal="center" vertical="center" wrapText="1"/>
    </xf>
    <xf numFmtId="0" fontId="53" fillId="2" borderId="8" xfId="0" applyFont="1" applyFill="1" applyBorder="1" applyAlignment="1">
      <alignment horizontal="center" vertical="center" wrapText="1"/>
    </xf>
    <xf numFmtId="0" fontId="39" fillId="2" borderId="268" xfId="0" applyFont="1" applyFill="1" applyBorder="1" applyAlignment="1">
      <alignment horizontal="left"/>
    </xf>
    <xf numFmtId="0" fontId="39" fillId="2" borderId="23" xfId="0" applyFont="1" applyFill="1" applyBorder="1" applyAlignment="1">
      <alignment horizontal="left"/>
    </xf>
    <xf numFmtId="0" fontId="39" fillId="2" borderId="277" xfId="0" applyFont="1" applyFill="1" applyBorder="1" applyAlignment="1">
      <alignment horizontal="left"/>
    </xf>
    <xf numFmtId="0" fontId="39" fillId="2" borderId="89" xfId="0" applyFont="1" applyFill="1" applyBorder="1" applyAlignment="1">
      <alignment horizontal="left"/>
    </xf>
    <xf numFmtId="0" fontId="41" fillId="4" borderId="234" xfId="0" applyFont="1" applyFill="1" applyBorder="1" applyAlignment="1"/>
    <xf numFmtId="0" fontId="41" fillId="4" borderId="74" xfId="0" applyFont="1" applyFill="1" applyBorder="1" applyAlignment="1"/>
    <xf numFmtId="0" fontId="39" fillId="2" borderId="277" xfId="0" applyFont="1" applyFill="1" applyBorder="1" applyAlignment="1">
      <alignment horizontal="left" wrapText="1"/>
    </xf>
    <xf numFmtId="0" fontId="39" fillId="2" borderId="88" xfId="0" applyFont="1" applyFill="1" applyBorder="1" applyAlignment="1">
      <alignment horizontal="left" wrapText="1"/>
    </xf>
    <xf numFmtId="0" fontId="39" fillId="2" borderId="89" xfId="0" applyFont="1" applyFill="1" applyBorder="1" applyAlignment="1">
      <alignment horizontal="left" wrapText="1"/>
    </xf>
    <xf numFmtId="0" fontId="43" fillId="2" borderId="0" xfId="0" applyFont="1" applyFill="1" applyAlignment="1">
      <alignment horizontal="center"/>
    </xf>
    <xf numFmtId="0" fontId="36" fillId="2" borderId="0" xfId="0" applyFont="1" applyFill="1" applyAlignment="1">
      <alignment horizontal="right"/>
    </xf>
    <xf numFmtId="0" fontId="36" fillId="2" borderId="0" xfId="0" applyFont="1" applyFill="1" applyAlignment="1">
      <alignment horizontal="right" wrapText="1"/>
    </xf>
    <xf numFmtId="0" fontId="30" fillId="2" borderId="7" xfId="0" applyFont="1" applyFill="1" applyBorder="1" applyAlignment="1" applyProtection="1">
      <alignment horizontal="center"/>
      <protection locked="0"/>
    </xf>
    <xf numFmtId="0" fontId="35" fillId="2" borderId="7" xfId="0" applyFont="1" applyFill="1" applyBorder="1" applyAlignment="1" applyProtection="1">
      <alignment horizontal="center" vertical="center" wrapText="1"/>
      <protection locked="0"/>
    </xf>
    <xf numFmtId="0" fontId="39" fillId="2" borderId="282" xfId="0" applyFont="1" applyFill="1" applyBorder="1" applyAlignment="1">
      <alignment horizontal="left"/>
    </xf>
    <xf numFmtId="0" fontId="39" fillId="2" borderId="72" xfId="0" applyFont="1" applyFill="1" applyBorder="1" applyAlignment="1">
      <alignment horizontal="left"/>
    </xf>
    <xf numFmtId="0" fontId="55" fillId="2" borderId="4" xfId="0" applyFont="1" applyFill="1" applyBorder="1" applyAlignment="1">
      <alignment horizontal="center" vertical="center"/>
    </xf>
    <xf numFmtId="0" fontId="55" fillId="2" borderId="0" xfId="0" applyFont="1" applyFill="1" applyAlignment="1">
      <alignment horizontal="center" vertical="center"/>
    </xf>
    <xf numFmtId="0" fontId="55" fillId="2" borderId="5" xfId="0" applyFont="1" applyFill="1" applyBorder="1" applyAlignment="1">
      <alignment horizontal="center" vertical="center"/>
    </xf>
    <xf numFmtId="0" fontId="35" fillId="2" borderId="27" xfId="0" applyFont="1" applyFill="1" applyBorder="1" applyAlignment="1" applyProtection="1">
      <alignment horizontal="center" vertical="center" wrapText="1"/>
      <protection locked="0"/>
    </xf>
    <xf numFmtId="0" fontId="57" fillId="2" borderId="4" xfId="0" applyFont="1" applyFill="1" applyBorder="1" applyAlignment="1">
      <alignment horizontal="center" vertical="center"/>
    </xf>
    <xf numFmtId="0" fontId="56" fillId="2" borderId="0" xfId="0" applyFont="1" applyFill="1" applyAlignment="1">
      <alignment horizontal="center" vertical="center"/>
    </xf>
    <xf numFmtId="0" fontId="56" fillId="2" borderId="5" xfId="0" applyFont="1" applyFill="1" applyBorder="1" applyAlignment="1">
      <alignment horizontal="center" vertical="center"/>
    </xf>
    <xf numFmtId="0" fontId="37" fillId="2" borderId="0" xfId="0" applyFont="1" applyFill="1" applyAlignment="1">
      <alignment horizontal="right" vertical="center"/>
    </xf>
    <xf numFmtId="0" fontId="39" fillId="2" borderId="71" xfId="0" applyFont="1" applyFill="1" applyBorder="1" applyAlignment="1">
      <alignment horizontal="left"/>
    </xf>
    <xf numFmtId="0" fontId="39" fillId="2" borderId="69" xfId="0" applyFont="1" applyFill="1" applyBorder="1" applyAlignment="1">
      <alignment horizontal="left"/>
    </xf>
    <xf numFmtId="0" fontId="39" fillId="2" borderId="83" xfId="0" applyFont="1" applyFill="1" applyBorder="1" applyAlignment="1">
      <alignment horizontal="left"/>
    </xf>
    <xf numFmtId="0" fontId="39" fillId="2" borderId="280" xfId="0" applyFont="1" applyFill="1" applyBorder="1" applyAlignment="1"/>
    <xf numFmtId="0" fontId="39" fillId="2" borderId="69" xfId="0" applyFont="1" applyFill="1" applyBorder="1" applyAlignment="1"/>
    <xf numFmtId="0" fontId="39" fillId="2" borderId="70" xfId="0" applyFont="1" applyFill="1" applyBorder="1" applyAlignment="1"/>
    <xf numFmtId="0" fontId="39" fillId="2" borderId="280" xfId="0" applyFont="1" applyFill="1" applyBorder="1" applyAlignment="1">
      <alignment horizontal="left" wrapText="1"/>
    </xf>
    <xf numFmtId="0" fontId="39" fillId="2" borderId="69" xfId="0" applyFont="1" applyFill="1" applyBorder="1" applyAlignment="1">
      <alignment horizontal="left" wrapText="1"/>
    </xf>
    <xf numFmtId="0" fontId="39" fillId="2" borderId="70" xfId="0" applyFont="1" applyFill="1" applyBorder="1" applyAlignment="1">
      <alignment horizontal="left" wrapText="1"/>
    </xf>
    <xf numFmtId="0" fontId="39" fillId="2" borderId="261" xfId="0" applyFont="1" applyFill="1" applyBorder="1" applyAlignment="1">
      <alignment horizontal="left"/>
    </xf>
    <xf numFmtId="0" fontId="39" fillId="2" borderId="31" xfId="0" applyFont="1" applyFill="1" applyBorder="1" applyAlignment="1">
      <alignment horizontal="left"/>
    </xf>
    <xf numFmtId="0" fontId="41" fillId="4" borderId="276" xfId="0" applyFont="1" applyFill="1" applyBorder="1" applyAlignment="1">
      <alignment horizontal="left"/>
    </xf>
    <xf numFmtId="0" fontId="41" fillId="4" borderId="7" xfId="0" applyFont="1" applyFill="1" applyBorder="1" applyAlignment="1">
      <alignment horizontal="left"/>
    </xf>
    <xf numFmtId="0" fontId="39" fillId="2" borderId="271" xfId="0" applyFont="1" applyFill="1" applyBorder="1" applyAlignment="1">
      <alignment horizontal="left"/>
    </xf>
    <xf numFmtId="0" fontId="39" fillId="2" borderId="272" xfId="0" applyFont="1" applyFill="1" applyBorder="1" applyAlignment="1">
      <alignment horizontal="left"/>
    </xf>
    <xf numFmtId="0" fontId="39" fillId="2" borderId="269" xfId="0" applyFont="1" applyFill="1" applyBorder="1" applyAlignment="1">
      <alignment horizontal="left"/>
    </xf>
    <xf numFmtId="0" fontId="39" fillId="2" borderId="270" xfId="0" applyFont="1" applyFill="1" applyBorder="1" applyAlignment="1">
      <alignment horizontal="left"/>
    </xf>
    <xf numFmtId="0" fontId="39" fillId="2" borderId="118" xfId="0" applyFont="1" applyFill="1" applyBorder="1" applyAlignment="1">
      <alignment horizontal="left"/>
    </xf>
    <xf numFmtId="0" fontId="41" fillId="4" borderId="264" xfId="0" applyFont="1" applyFill="1" applyBorder="1" applyAlignment="1"/>
    <xf numFmtId="0" fontId="41" fillId="4" borderId="18" xfId="0" applyFont="1" applyFill="1" applyBorder="1" applyAlignment="1"/>
    <xf numFmtId="0" fontId="39" fillId="2" borderId="266" xfId="0" applyFont="1" applyFill="1" applyBorder="1" applyAlignment="1">
      <alignment horizontal="left"/>
    </xf>
    <xf numFmtId="0" fontId="39" fillId="2" borderId="19" xfId="0" applyFont="1" applyFill="1" applyBorder="1" applyAlignment="1">
      <alignment horizontal="left"/>
    </xf>
    <xf numFmtId="0" fontId="39" fillId="2" borderId="20" xfId="0" applyFont="1" applyFill="1" applyBorder="1" applyAlignment="1">
      <alignment horizontal="left"/>
    </xf>
    <xf numFmtId="0" fontId="39" fillId="2" borderId="21" xfId="0" applyFont="1" applyFill="1" applyBorder="1" applyAlignment="1">
      <alignment horizontal="left"/>
    </xf>
    <xf numFmtId="0" fontId="39" fillId="2" borderId="263" xfId="0" applyFont="1" applyFill="1" applyBorder="1" applyAlignment="1">
      <alignment horizontal="left"/>
    </xf>
    <xf numFmtId="0" fontId="39" fillId="2" borderId="32" xfId="0" applyFont="1" applyFill="1" applyBorder="1" applyAlignment="1">
      <alignment horizontal="left"/>
    </xf>
    <xf numFmtId="0" fontId="39" fillId="2" borderId="120" xfId="0" applyFont="1" applyFill="1" applyBorder="1" applyAlignment="1">
      <alignment horizontal="left"/>
    </xf>
    <xf numFmtId="0" fontId="39" fillId="2" borderId="259" xfId="0" applyFont="1" applyFill="1" applyBorder="1" applyAlignment="1">
      <alignment horizontal="left"/>
    </xf>
    <xf numFmtId="0" fontId="39" fillId="2" borderId="33" xfId="0" applyFont="1" applyFill="1" applyBorder="1" applyAlignment="1">
      <alignment horizontal="left"/>
    </xf>
    <xf numFmtId="0" fontId="39" fillId="2" borderId="119" xfId="0" applyFont="1" applyFill="1" applyBorder="1" applyAlignment="1">
      <alignment horizontal="left"/>
    </xf>
    <xf numFmtId="0" fontId="49" fillId="9" borderId="245" xfId="0" applyFont="1" applyFill="1" applyBorder="1" applyAlignment="1">
      <alignment horizontal="center" vertical="center"/>
    </xf>
    <xf numFmtId="0" fontId="49" fillId="9" borderId="214" xfId="0" applyFont="1" applyFill="1" applyBorder="1" applyAlignment="1">
      <alignment horizontal="center" vertical="center"/>
    </xf>
    <xf numFmtId="0" fontId="49" fillId="8" borderId="228" xfId="0" applyFont="1" applyFill="1" applyBorder="1" applyAlignment="1">
      <alignment horizontal="left" vertical="center"/>
    </xf>
    <xf numFmtId="0" fontId="49" fillId="8" borderId="64" xfId="0" applyFont="1" applyFill="1" applyBorder="1" applyAlignment="1">
      <alignment horizontal="left" vertical="center"/>
    </xf>
    <xf numFmtId="0" fontId="49" fillId="9" borderId="255" xfId="0" applyFont="1" applyFill="1" applyBorder="1" applyAlignment="1">
      <alignment horizontal="center" vertical="center"/>
    </xf>
    <xf numFmtId="0" fontId="49" fillId="9" borderId="256" xfId="0" applyFont="1" applyFill="1" applyBorder="1" applyAlignment="1">
      <alignment horizontal="center" vertical="center"/>
    </xf>
    <xf numFmtId="0" fontId="49" fillId="9" borderId="257" xfId="0" applyFont="1" applyFill="1" applyBorder="1" applyAlignment="1">
      <alignment horizontal="center" vertical="center"/>
    </xf>
    <xf numFmtId="0" fontId="49" fillId="9" borderId="202" xfId="0" applyFont="1" applyFill="1" applyBorder="1" applyAlignment="1">
      <alignment horizontal="center" vertical="center"/>
    </xf>
    <xf numFmtId="0" fontId="49" fillId="9" borderId="203" xfId="0" applyFont="1" applyFill="1" applyBorder="1" applyAlignment="1">
      <alignment horizontal="center" vertical="center"/>
    </xf>
    <xf numFmtId="0" fontId="39" fillId="2" borderId="247" xfId="0" applyFont="1" applyFill="1" applyBorder="1" applyAlignment="1">
      <alignment horizontal="left"/>
    </xf>
    <xf numFmtId="0" fontId="39" fillId="2" borderId="76" xfId="0" applyFont="1" applyFill="1" applyBorder="1" applyAlignment="1">
      <alignment horizontal="left"/>
    </xf>
    <xf numFmtId="0" fontId="39" fillId="2" borderId="77" xfId="0" applyFont="1" applyFill="1" applyBorder="1" applyAlignment="1">
      <alignment horizontal="left"/>
    </xf>
    <xf numFmtId="0" fontId="39" fillId="2" borderId="251" xfId="0" applyFont="1" applyFill="1" applyBorder="1" applyAlignment="1">
      <alignment horizontal="left"/>
    </xf>
    <xf numFmtId="0" fontId="39" fillId="2" borderId="221" xfId="0" applyFont="1" applyFill="1" applyBorder="1" applyAlignment="1">
      <alignment horizontal="left"/>
    </xf>
    <xf numFmtId="0" fontId="39" fillId="2" borderId="222" xfId="0" applyFont="1" applyFill="1" applyBorder="1" applyAlignment="1">
      <alignment horizontal="left"/>
    </xf>
    <xf numFmtId="0" fontId="39" fillId="2" borderId="249" xfId="0" applyFont="1" applyFill="1" applyBorder="1" applyAlignment="1">
      <alignment horizontal="left"/>
    </xf>
    <xf numFmtId="0" fontId="39" fillId="2" borderId="29" xfId="0" applyFont="1" applyFill="1" applyBorder="1" applyAlignment="1">
      <alignment horizontal="left"/>
    </xf>
    <xf numFmtId="0" fontId="39" fillId="2" borderId="30" xfId="0" applyFont="1" applyFill="1" applyBorder="1" applyAlignment="1">
      <alignment horizontal="left"/>
    </xf>
    <xf numFmtId="0" fontId="53" fillId="2" borderId="58" xfId="0" applyFont="1" applyFill="1" applyBorder="1" applyAlignment="1">
      <alignment horizontal="center" vertical="center" wrapText="1"/>
    </xf>
    <xf numFmtId="0" fontId="53" fillId="2" borderId="59" xfId="0" applyFont="1" applyFill="1" applyBorder="1" applyAlignment="1">
      <alignment horizontal="center" vertical="center" wrapText="1"/>
    </xf>
    <xf numFmtId="0" fontId="53" fillId="2" borderId="60" xfId="0" applyFont="1" applyFill="1" applyBorder="1" applyAlignment="1">
      <alignment horizontal="center" vertical="center" wrapText="1"/>
    </xf>
    <xf numFmtId="0" fontId="53" fillId="2" borderId="61" xfId="0" applyFont="1" applyFill="1" applyBorder="1" applyAlignment="1">
      <alignment horizontal="center" vertical="center" wrapText="1"/>
    </xf>
    <xf numFmtId="0" fontId="53" fillId="2" borderId="62" xfId="0" applyFont="1" applyFill="1" applyBorder="1" applyAlignment="1">
      <alignment horizontal="center" vertical="center" wrapText="1"/>
    </xf>
    <xf numFmtId="0" fontId="53" fillId="2" borderId="63" xfId="0" applyFont="1" applyFill="1" applyBorder="1" applyAlignment="1">
      <alignment horizontal="center" vertical="center" wrapText="1"/>
    </xf>
    <xf numFmtId="0" fontId="53" fillId="2" borderId="64" xfId="0" applyFont="1" applyFill="1" applyBorder="1" applyAlignment="1">
      <alignment horizontal="center" vertical="center" wrapText="1"/>
    </xf>
    <xf numFmtId="0" fontId="53" fillId="2" borderId="65" xfId="0" applyFont="1" applyFill="1" applyBorder="1" applyAlignment="1">
      <alignment horizontal="center" vertical="center" wrapText="1"/>
    </xf>
    <xf numFmtId="0" fontId="41" fillId="4" borderId="234" xfId="0" applyFont="1" applyFill="1" applyBorder="1" applyAlignment="1">
      <alignment horizontal="left"/>
    </xf>
    <xf numFmtId="0" fontId="41" fillId="4" borderId="74" xfId="0" applyFont="1" applyFill="1" applyBorder="1" applyAlignment="1">
      <alignment horizontal="left"/>
    </xf>
    <xf numFmtId="0" fontId="41" fillId="4" borderId="228" xfId="0" applyFont="1" applyFill="1" applyBorder="1" applyAlignment="1">
      <alignment horizontal="left"/>
    </xf>
    <xf numFmtId="0" fontId="41" fillId="4" borderId="227" xfId="0" applyFont="1" applyFill="1" applyBorder="1" applyAlignment="1">
      <alignment horizontal="left"/>
    </xf>
    <xf numFmtId="0" fontId="39" fillId="2" borderId="230" xfId="0" applyFont="1" applyFill="1" applyBorder="1" applyAlignment="1"/>
    <xf numFmtId="0" fontId="39" fillId="2" borderId="37" xfId="0" applyFont="1" applyFill="1" applyBorder="1" applyAlignment="1"/>
    <xf numFmtId="0" fontId="39" fillId="2" borderId="236" xfId="0" applyFont="1" applyFill="1" applyBorder="1" applyAlignment="1">
      <alignment horizontal="left"/>
    </xf>
    <xf numFmtId="0" fontId="39" fillId="2" borderId="139" xfId="0" applyFont="1" applyFill="1" applyBorder="1" applyAlignment="1">
      <alignment horizontal="left"/>
    </xf>
    <xf numFmtId="0" fontId="39" fillId="2" borderId="237" xfId="0" applyFont="1" applyFill="1" applyBorder="1" applyAlignment="1">
      <alignment horizontal="left"/>
    </xf>
    <xf numFmtId="0" fontId="39" fillId="2" borderId="140" xfId="0" applyFont="1" applyFill="1" applyBorder="1" applyAlignment="1">
      <alignment horizontal="left"/>
    </xf>
    <xf numFmtId="0" fontId="39" fillId="2" borderId="232" xfId="0" applyFont="1" applyFill="1" applyBorder="1" applyAlignment="1"/>
    <xf numFmtId="0" fontId="39" fillId="2" borderId="78" xfId="0" applyFont="1" applyFill="1" applyBorder="1" applyAlignment="1"/>
    <xf numFmtId="0" fontId="41" fillId="4" borderId="90" xfId="0" applyFont="1" applyFill="1" applyBorder="1" applyAlignment="1">
      <alignment horizontal="left"/>
    </xf>
    <xf numFmtId="0" fontId="39" fillId="2" borderId="239" xfId="0" applyFont="1" applyFill="1" applyBorder="1" applyAlignment="1">
      <alignment horizontal="left"/>
    </xf>
    <xf numFmtId="0" fontId="39" fillId="2" borderId="226" xfId="0" applyFont="1" applyFill="1" applyBorder="1" applyAlignment="1">
      <alignment horizontal="left"/>
    </xf>
    <xf numFmtId="0" fontId="30" fillId="2" borderId="61" xfId="0" applyFont="1" applyFill="1" applyBorder="1" applyAlignment="1">
      <alignment horizontal="right"/>
    </xf>
    <xf numFmtId="0" fontId="30" fillId="2" borderId="0" xfId="0" applyFont="1" applyFill="1" applyAlignment="1">
      <alignment horizontal="right"/>
    </xf>
    <xf numFmtId="0" fontId="37" fillId="2" borderId="58" xfId="0" applyFont="1" applyFill="1" applyBorder="1" applyAlignment="1">
      <alignment horizontal="center" vertical="center" wrapText="1"/>
    </xf>
    <xf numFmtId="0" fontId="37" fillId="2" borderId="59" xfId="0" applyFont="1" applyFill="1" applyBorder="1" applyAlignment="1">
      <alignment horizontal="center" vertical="center" wrapText="1"/>
    </xf>
    <xf numFmtId="0" fontId="37" fillId="2" borderId="60" xfId="0" applyFont="1" applyFill="1" applyBorder="1" applyAlignment="1">
      <alignment horizontal="center" vertical="center" wrapText="1"/>
    </xf>
    <xf numFmtId="0" fontId="37" fillId="2" borderId="61" xfId="0" applyFont="1" applyFill="1" applyBorder="1" applyAlignment="1">
      <alignment horizontal="center" vertical="center" wrapText="1"/>
    </xf>
    <xf numFmtId="0" fontId="37" fillId="2" borderId="0" xfId="0" applyFont="1" applyFill="1" applyAlignment="1">
      <alignment horizontal="center" vertical="center" wrapText="1"/>
    </xf>
    <xf numFmtId="0" fontId="37" fillId="2" borderId="62" xfId="0" applyFont="1" applyFill="1" applyBorder="1" applyAlignment="1">
      <alignment horizontal="center" vertical="center" wrapText="1"/>
    </xf>
    <xf numFmtId="0" fontId="37" fillId="2" borderId="63" xfId="0" applyFont="1" applyFill="1" applyBorder="1" applyAlignment="1">
      <alignment horizontal="center" vertical="center" wrapText="1"/>
    </xf>
    <xf numFmtId="0" fontId="37" fillId="2" borderId="64" xfId="0" applyFont="1" applyFill="1" applyBorder="1" applyAlignment="1">
      <alignment horizontal="center" vertical="center" wrapText="1"/>
    </xf>
    <xf numFmtId="0" fontId="37" fillId="2" borderId="65" xfId="0" applyFont="1" applyFill="1" applyBorder="1" applyAlignment="1">
      <alignment horizontal="center" vertical="center" wrapText="1"/>
    </xf>
    <xf numFmtId="0" fontId="49" fillId="9" borderId="201" xfId="0" applyFont="1" applyFill="1" applyBorder="1" applyAlignment="1">
      <alignment horizontal="center" vertical="center" wrapText="1"/>
    </xf>
    <xf numFmtId="0" fontId="52" fillId="12" borderId="234" xfId="0" applyFont="1" applyFill="1" applyBorder="1" applyAlignment="1"/>
    <xf numFmtId="0" fontId="52" fillId="12" borderId="74" xfId="0" applyFont="1" applyFill="1" applyBorder="1" applyAlignment="1"/>
    <xf numFmtId="0" fontId="52" fillId="12" borderId="235" xfId="0" applyFont="1" applyFill="1" applyBorder="1" applyAlignment="1"/>
    <xf numFmtId="0" fontId="39" fillId="2" borderId="253" xfId="0" applyFont="1" applyFill="1" applyBorder="1" applyAlignment="1">
      <alignment horizontal="left"/>
    </xf>
    <xf numFmtId="0" fontId="39" fillId="2" borderId="0" xfId="0" applyFont="1" applyFill="1" applyAlignment="1">
      <alignment horizontal="left"/>
    </xf>
    <xf numFmtId="0" fontId="39" fillId="2" borderId="147" xfId="0" applyFont="1" applyFill="1" applyBorder="1" applyAlignment="1">
      <alignment horizontal="left"/>
    </xf>
    <xf numFmtId="0" fontId="50" fillId="2" borderId="253" xfId="0" applyFont="1" applyFill="1" applyBorder="1" applyAlignment="1">
      <alignment horizontal="left"/>
    </xf>
    <xf numFmtId="0" fontId="50" fillId="2" borderId="0" xfId="0" applyFont="1" applyFill="1" applyAlignment="1">
      <alignment horizontal="left"/>
    </xf>
    <xf numFmtId="0" fontId="50" fillId="2" borderId="147" xfId="0" applyFont="1" applyFill="1" applyBorder="1" applyAlignment="1">
      <alignment horizontal="left"/>
    </xf>
    <xf numFmtId="0" fontId="50" fillId="2" borderId="241" xfId="0" applyFont="1" applyFill="1" applyBorder="1" applyAlignment="1">
      <alignment horizontal="left"/>
    </xf>
    <xf numFmtId="0" fontId="50" fillId="2" borderId="59" xfId="0" applyFont="1" applyFill="1" applyBorder="1" applyAlignment="1">
      <alignment horizontal="left"/>
    </xf>
    <xf numFmtId="0" fontId="50" fillId="2" borderId="145" xfId="0" applyFont="1" applyFill="1" applyBorder="1" applyAlignment="1">
      <alignment horizontal="left"/>
    </xf>
    <xf numFmtId="0" fontId="39" fillId="2" borderId="146" xfId="0" applyFont="1" applyFill="1" applyBorder="1" applyAlignment="1">
      <alignment horizontal="center" vertical="center" wrapText="1"/>
    </xf>
    <xf numFmtId="0" fontId="39" fillId="2" borderId="59" xfId="0" applyFont="1" applyFill="1" applyBorder="1" applyAlignment="1">
      <alignment horizontal="center" vertical="center" wrapText="1"/>
    </xf>
    <xf numFmtId="0" fontId="39" fillId="2" borderId="60" xfId="0" applyFont="1" applyFill="1" applyBorder="1" applyAlignment="1">
      <alignment horizontal="center" vertical="center" wrapText="1"/>
    </xf>
    <xf numFmtId="0" fontId="39" fillId="2" borderId="148" xfId="0" applyFont="1" applyFill="1" applyBorder="1" applyAlignment="1">
      <alignment horizontal="center" vertical="center" wrapText="1"/>
    </xf>
    <xf numFmtId="0" fontId="39" fillId="2" borderId="0" xfId="0" applyFont="1" applyFill="1" applyAlignment="1">
      <alignment horizontal="center" vertical="center" wrapText="1"/>
    </xf>
    <xf numFmtId="0" fontId="39" fillId="2" borderId="62" xfId="0" applyFont="1" applyFill="1" applyBorder="1" applyAlignment="1">
      <alignment horizontal="center" vertical="center" wrapText="1"/>
    </xf>
    <xf numFmtId="43" fontId="39" fillId="2" borderId="141" xfId="1" applyFont="1" applyFill="1" applyBorder="1" applyAlignment="1">
      <alignment horizontal="center" vertical="center"/>
    </xf>
    <xf numFmtId="43" fontId="39" fillId="2" borderId="143" xfId="1" applyFont="1" applyFill="1" applyBorder="1" applyAlignment="1">
      <alignment horizontal="center" vertical="center"/>
    </xf>
    <xf numFmtId="43" fontId="39" fillId="2" borderId="146" xfId="1" applyFont="1" applyFill="1" applyBorder="1" applyAlignment="1" applyProtection="1">
      <alignment horizontal="center" vertical="center"/>
    </xf>
    <xf numFmtId="43" fontId="39" fillId="2" borderId="148" xfId="1" applyFont="1" applyFill="1" applyBorder="1" applyAlignment="1" applyProtection="1">
      <alignment horizontal="center" vertical="center"/>
    </xf>
    <xf numFmtId="165" fontId="67" fillId="12" borderId="60" xfId="0" applyNumberFormat="1" applyFont="1" applyFill="1" applyBorder="1" applyAlignment="1">
      <alignment horizontal="center" vertical="center"/>
    </xf>
    <xf numFmtId="165" fontId="67" fillId="12" borderId="62" xfId="0" applyNumberFormat="1" applyFont="1" applyFill="1" applyBorder="1" applyAlignment="1">
      <alignment horizontal="center" vertical="center"/>
    </xf>
    <xf numFmtId="43" fontId="67" fillId="12" borderId="141" xfId="1" applyFont="1" applyFill="1" applyBorder="1" applyAlignment="1">
      <alignment horizontal="center" vertical="center"/>
    </xf>
    <xf numFmtId="43" fontId="67" fillId="12" borderId="143" xfId="1" applyFont="1" applyFill="1" applyBorder="1" applyAlignment="1">
      <alignment horizontal="center" vertical="center"/>
    </xf>
    <xf numFmtId="43" fontId="67" fillId="12" borderId="300" xfId="1" applyFont="1" applyFill="1" applyBorder="1" applyAlignment="1" applyProtection="1">
      <alignment horizontal="center" vertical="center"/>
    </xf>
    <xf numFmtId="43" fontId="67" fillId="12" borderId="301" xfId="1" applyFont="1" applyFill="1" applyBorder="1" applyAlignment="1" applyProtection="1">
      <alignment horizontal="center" vertical="center"/>
    </xf>
    <xf numFmtId="0" fontId="39" fillId="2" borderId="150" xfId="0" applyFont="1" applyFill="1" applyBorder="1" applyAlignment="1">
      <alignment horizontal="center" vertical="center" wrapText="1"/>
    </xf>
    <xf numFmtId="0" fontId="39" fillId="2" borderId="64" xfId="0" applyFont="1" applyFill="1" applyBorder="1" applyAlignment="1">
      <alignment horizontal="center" vertical="center" wrapText="1"/>
    </xf>
    <xf numFmtId="0" fontId="39" fillId="2" borderId="65" xfId="0" applyFont="1" applyFill="1" applyBorder="1" applyAlignment="1">
      <alignment horizontal="center" vertical="center" wrapText="1"/>
    </xf>
    <xf numFmtId="43" fontId="39" fillId="2" borderId="104" xfId="1" applyFont="1" applyFill="1" applyBorder="1" applyAlignment="1">
      <alignment horizontal="center" vertical="center"/>
    </xf>
    <xf numFmtId="43" fontId="39" fillId="2" borderId="150" xfId="1" applyFont="1" applyFill="1" applyBorder="1" applyAlignment="1" applyProtection="1">
      <alignment horizontal="center" vertical="center"/>
    </xf>
    <xf numFmtId="165" fontId="67" fillId="12" borderId="65" xfId="0" applyNumberFormat="1" applyFont="1" applyFill="1" applyBorder="1" applyAlignment="1">
      <alignment horizontal="center" vertical="center"/>
    </xf>
    <xf numFmtId="43" fontId="67" fillId="12" borderId="104" xfId="1" applyFont="1" applyFill="1" applyBorder="1" applyAlignment="1">
      <alignment horizontal="center" vertical="center"/>
    </xf>
    <xf numFmtId="43" fontId="67" fillId="12" borderId="302" xfId="1" applyFont="1" applyFill="1" applyBorder="1" applyAlignment="1" applyProtection="1">
      <alignment horizontal="center" vertical="center"/>
    </xf>
    <xf numFmtId="0" fontId="50" fillId="2" borderId="228" xfId="0" applyFont="1" applyFill="1" applyBorder="1" applyAlignment="1">
      <alignment horizontal="left"/>
    </xf>
    <xf numFmtId="0" fontId="50" fillId="2" borderId="64" xfId="0" applyFont="1" applyFill="1" applyBorder="1" applyAlignment="1">
      <alignment horizontal="left"/>
    </xf>
    <xf numFmtId="0" fontId="50" fillId="2" borderId="149" xfId="0" applyFont="1" applyFill="1" applyBorder="1" applyAlignment="1">
      <alignment horizontal="left"/>
    </xf>
    <xf numFmtId="43" fontId="67" fillId="12" borderId="303" xfId="1" applyFont="1" applyFill="1" applyBorder="1" applyAlignment="1">
      <alignment horizontal="center" vertical="center"/>
    </xf>
    <xf numFmtId="43" fontId="67" fillId="12" borderId="305" xfId="1" applyFont="1" applyFill="1" applyBorder="1" applyAlignment="1" applyProtection="1">
      <alignment horizontal="center" vertical="center"/>
    </xf>
    <xf numFmtId="0" fontId="41" fillId="4" borderId="253" xfId="0" applyFont="1" applyFill="1" applyBorder="1" applyAlignment="1">
      <alignment horizontal="left"/>
    </xf>
    <xf numFmtId="0" fontId="41" fillId="4" borderId="0" xfId="0" applyFont="1" applyFill="1" applyAlignment="1">
      <alignment horizontal="left"/>
    </xf>
    <xf numFmtId="0" fontId="39" fillId="2" borderId="215" xfId="0" applyFont="1" applyFill="1" applyBorder="1" applyAlignment="1">
      <alignment horizontal="center" vertical="center" wrapText="1"/>
    </xf>
    <xf numFmtId="0" fontId="39" fillId="2" borderId="306" xfId="0" applyFont="1" applyFill="1" applyBorder="1" applyAlignment="1">
      <alignment horizontal="center" vertical="center" wrapText="1"/>
    </xf>
    <xf numFmtId="43" fontId="39" fillId="2" borderId="307" xfId="1" applyFont="1" applyFill="1" applyBorder="1" applyAlignment="1">
      <alignment horizontal="center" vertical="center"/>
    </xf>
    <xf numFmtId="43" fontId="39" fillId="2" borderId="146" xfId="1" applyFont="1" applyFill="1" applyBorder="1" applyAlignment="1">
      <alignment horizontal="center" vertical="center"/>
    </xf>
    <xf numFmtId="43" fontId="39" fillId="2" borderId="148" xfId="1" applyFont="1" applyFill="1" applyBorder="1" applyAlignment="1">
      <alignment horizontal="center" vertical="center"/>
    </xf>
    <xf numFmtId="43" fontId="39" fillId="2" borderId="308" xfId="1" applyFont="1" applyFill="1" applyBorder="1" applyAlignment="1">
      <alignment horizontal="center" vertical="center"/>
    </xf>
    <xf numFmtId="165" fontId="67" fillId="12" borderId="306" xfId="0" applyNumberFormat="1" applyFont="1" applyFill="1" applyBorder="1" applyAlignment="1">
      <alignment horizontal="center" vertical="center"/>
    </xf>
    <xf numFmtId="43" fontId="67" fillId="12" borderId="307" xfId="1" applyFont="1" applyFill="1" applyBorder="1" applyAlignment="1">
      <alignment horizontal="center" vertical="center"/>
    </xf>
    <xf numFmtId="43" fontId="67" fillId="12" borderId="300" xfId="1" applyFont="1" applyFill="1" applyBorder="1" applyAlignment="1">
      <alignment horizontal="center" vertical="center"/>
    </xf>
    <xf numFmtId="43" fontId="67" fillId="12" borderId="301" xfId="1" applyFont="1" applyFill="1" applyBorder="1" applyAlignment="1">
      <alignment horizontal="center" vertical="center"/>
    </xf>
    <xf numFmtId="43" fontId="67" fillId="12" borderId="309" xfId="1" applyFont="1" applyFill="1" applyBorder="1" applyAlignment="1">
      <alignment horizontal="center" vertical="center"/>
    </xf>
    <xf numFmtId="0" fontId="50" fillId="2" borderId="298" xfId="0" applyFont="1" applyFill="1" applyBorder="1" applyAlignment="1">
      <alignment horizontal="left"/>
    </xf>
    <xf numFmtId="0" fontId="50" fillId="2" borderId="212" xfId="0" applyFont="1" applyFill="1" applyBorder="1" applyAlignment="1">
      <alignment horizontal="left"/>
    </xf>
    <xf numFmtId="0" fontId="50" fillId="2" borderId="310" xfId="0" applyFont="1" applyFill="1" applyBorder="1" applyAlignment="1">
      <alignment horizontal="left"/>
    </xf>
    <xf numFmtId="0" fontId="39" fillId="2" borderId="304" xfId="0" applyFont="1" applyFill="1" applyBorder="1" applyAlignment="1">
      <alignment horizontal="center" vertical="center" wrapText="1"/>
    </xf>
    <xf numFmtId="0" fontId="39" fillId="2" borderId="212" xfId="0" applyFont="1" applyFill="1" applyBorder="1" applyAlignment="1">
      <alignment horizontal="center" vertical="center" wrapText="1"/>
    </xf>
    <xf numFmtId="0" fontId="39" fillId="2" borderId="299" xfId="0" applyFont="1" applyFill="1" applyBorder="1" applyAlignment="1">
      <alignment horizontal="center" vertical="center" wrapText="1"/>
    </xf>
    <xf numFmtId="43" fontId="39" fillId="2" borderId="303" xfId="1" applyFont="1" applyFill="1" applyBorder="1" applyAlignment="1">
      <alignment horizontal="center" vertical="center"/>
    </xf>
    <xf numFmtId="43" fontId="39" fillId="2" borderId="304" xfId="1" applyFont="1" applyFill="1" applyBorder="1" applyAlignment="1" applyProtection="1">
      <alignment horizontal="center" vertical="center"/>
    </xf>
    <xf numFmtId="43" fontId="39" fillId="2" borderId="150" xfId="1" applyFont="1" applyFill="1" applyBorder="1" applyAlignment="1">
      <alignment horizontal="center" vertical="center"/>
    </xf>
    <xf numFmtId="165" fontId="67" fillId="12" borderId="299" xfId="0" applyNumberFormat="1" applyFont="1" applyFill="1" applyBorder="1" applyAlignment="1">
      <alignment horizontal="center" vertical="center"/>
    </xf>
    <xf numFmtId="43" fontId="67" fillId="12" borderId="302" xfId="1" applyFont="1" applyFill="1" applyBorder="1" applyAlignment="1">
      <alignment horizontal="center" vertical="center"/>
    </xf>
    <xf numFmtId="0" fontId="65" fillId="2" borderId="0" xfId="0" applyFont="1" applyFill="1" applyAlignment="1">
      <alignment horizontal="center" vertical="center" wrapText="1"/>
    </xf>
    <xf numFmtId="0" fontId="65" fillId="2" borderId="62" xfId="0" applyFont="1" applyFill="1" applyBorder="1" applyAlignment="1">
      <alignment horizontal="center" vertical="center" wrapText="1"/>
    </xf>
    <xf numFmtId="0" fontId="65" fillId="2" borderId="64" xfId="0" applyFont="1" applyFill="1" applyBorder="1" applyAlignment="1">
      <alignment horizontal="center" vertical="center" wrapText="1"/>
    </xf>
    <xf numFmtId="0" fontId="65" fillId="2" borderId="65" xfId="0" applyFont="1" applyFill="1" applyBorder="1" applyAlignment="1">
      <alignment horizontal="center" vertical="center" wrapText="1"/>
    </xf>
    <xf numFmtId="43" fontId="67" fillId="12" borderId="305" xfId="1" applyFont="1" applyFill="1" applyBorder="1" applyAlignment="1">
      <alignment horizontal="center" vertical="center"/>
    </xf>
    <xf numFmtId="43" fontId="39" fillId="2" borderId="304" xfId="1" applyFont="1" applyFill="1" applyBorder="1" applyAlignment="1">
      <alignment horizontal="center" vertical="center"/>
    </xf>
    <xf numFmtId="0" fontId="48" fillId="2" borderId="0" xfId="3" applyFill="1" applyBorder="1" applyAlignment="1">
      <alignment horizontal="center" wrapText="1"/>
    </xf>
    <xf numFmtId="43" fontId="39" fillId="2" borderId="159" xfId="1" applyFont="1" applyFill="1" applyBorder="1" applyAlignment="1">
      <alignment horizontal="center" vertical="center"/>
    </xf>
    <xf numFmtId="43" fontId="39" fillId="2" borderId="144" xfId="1" applyFont="1" applyFill="1" applyBorder="1" applyAlignment="1">
      <alignment horizontal="center" vertical="center"/>
    </xf>
    <xf numFmtId="43" fontId="39" fillId="2" borderId="164" xfId="1" applyFont="1" applyFill="1" applyBorder="1" applyAlignment="1">
      <alignment horizontal="center" vertical="center"/>
    </xf>
    <xf numFmtId="43" fontId="39" fillId="2" borderId="315" xfId="1" applyFont="1" applyFill="1" applyBorder="1" applyAlignment="1">
      <alignment horizontal="center" vertical="center"/>
    </xf>
    <xf numFmtId="2" fontId="39" fillId="2" borderId="158" xfId="0" applyNumberFormat="1" applyFont="1" applyFill="1" applyBorder="1" applyAlignment="1">
      <alignment horizontal="center" vertical="center"/>
    </xf>
    <xf numFmtId="2" fontId="39" fillId="2" borderId="151" xfId="0" applyNumberFormat="1" applyFont="1" applyFill="1" applyBorder="1" applyAlignment="1">
      <alignment horizontal="center" vertical="center"/>
    </xf>
    <xf numFmtId="2" fontId="39" fillId="2" borderId="163" xfId="0" applyNumberFormat="1" applyFont="1" applyFill="1" applyBorder="1" applyAlignment="1">
      <alignment horizontal="center" vertical="center"/>
    </xf>
    <xf numFmtId="2" fontId="39" fillId="2" borderId="314" xfId="0" applyNumberFormat="1" applyFont="1" applyFill="1" applyBorder="1" applyAlignment="1">
      <alignment horizontal="center" vertical="center"/>
    </xf>
    <xf numFmtId="0" fontId="39" fillId="2" borderId="152" xfId="0" applyFont="1" applyFill="1" applyBorder="1" applyAlignment="1">
      <alignment horizontal="center" vertical="center" wrapText="1"/>
    </xf>
    <xf numFmtId="0" fontId="39" fillId="2" borderId="161" xfId="0" applyFont="1" applyFill="1" applyBorder="1" applyAlignment="1">
      <alignment horizontal="center" vertical="center" wrapText="1"/>
    </xf>
    <xf numFmtId="0" fontId="39" fillId="2" borderId="7" xfId="0" applyFont="1" applyFill="1" applyBorder="1" applyAlignment="1">
      <alignment horizontal="center" vertical="center" wrapText="1"/>
    </xf>
    <xf numFmtId="0" fontId="39" fillId="2" borderId="162" xfId="0" applyFont="1" applyFill="1" applyBorder="1" applyAlignment="1">
      <alignment horizontal="center" vertical="center" wrapText="1"/>
    </xf>
    <xf numFmtId="0" fontId="39" fillId="2" borderId="156" xfId="0" applyFont="1" applyFill="1" applyBorder="1" applyAlignment="1">
      <alignment horizontal="center" vertical="center" wrapText="1"/>
    </xf>
    <xf numFmtId="0" fontId="39" fillId="2" borderId="2" xfId="0" applyFont="1" applyFill="1" applyBorder="1" applyAlignment="1">
      <alignment horizontal="center" vertical="center" wrapText="1"/>
    </xf>
    <xf numFmtId="0" fontId="39" fillId="2" borderId="157" xfId="0" applyFont="1" applyFill="1" applyBorder="1" applyAlignment="1">
      <alignment horizontal="center" vertical="center" wrapText="1"/>
    </xf>
    <xf numFmtId="0" fontId="50" fillId="2" borderId="312" xfId="0" applyFont="1" applyFill="1" applyBorder="1" applyAlignment="1">
      <alignment horizontal="left"/>
    </xf>
    <xf numFmtId="0" fontId="50" fillId="2" borderId="2" xfId="0" applyFont="1" applyFill="1" applyBorder="1" applyAlignment="1">
      <alignment horizontal="left"/>
    </xf>
    <xf numFmtId="0" fontId="50" fillId="2" borderId="155" xfId="0" applyFont="1" applyFill="1" applyBorder="1" applyAlignment="1">
      <alignment horizontal="left"/>
    </xf>
    <xf numFmtId="0" fontId="39" fillId="2" borderId="308" xfId="0" applyFont="1" applyFill="1" applyBorder="1" applyAlignment="1">
      <alignment horizontal="center" vertical="center" wrapText="1"/>
    </xf>
    <xf numFmtId="0" fontId="39" fillId="2" borderId="313" xfId="0" applyFont="1" applyFill="1" applyBorder="1" applyAlignment="1">
      <alignment horizontal="center" vertical="center" wrapText="1"/>
    </xf>
    <xf numFmtId="0" fontId="50" fillId="2" borderId="276" xfId="0" applyFont="1" applyFill="1" applyBorder="1" applyAlignment="1">
      <alignment horizontal="left"/>
    </xf>
    <xf numFmtId="0" fontId="50" fillId="2" borderId="7" xfId="0" applyFont="1" applyFill="1" applyBorder="1" applyAlignment="1">
      <alignment horizontal="left"/>
    </xf>
    <xf numFmtId="0" fontId="50" fillId="2" borderId="160" xfId="0" applyFont="1" applyFill="1" applyBorder="1" applyAlignment="1">
      <alignment horizontal="left"/>
    </xf>
    <xf numFmtId="0" fontId="41" fillId="4" borderId="218" xfId="0" applyFont="1" applyFill="1" applyBorder="1" applyAlignment="1">
      <alignment horizontal="left"/>
    </xf>
    <xf numFmtId="0" fontId="41" fillId="4" borderId="220" xfId="0" applyFont="1" applyFill="1" applyBorder="1" applyAlignment="1">
      <alignment horizontal="left"/>
    </xf>
    <xf numFmtId="0" fontId="39" fillId="2" borderId="153" xfId="0" applyFont="1" applyFill="1" applyBorder="1" applyAlignment="1">
      <alignment horizontal="center" vertical="center" wrapText="1"/>
    </xf>
    <xf numFmtId="2" fontId="39" fillId="2" borderId="154" xfId="0" applyNumberFormat="1" applyFont="1" applyFill="1" applyBorder="1" applyAlignment="1">
      <alignment horizontal="center" vertical="center"/>
    </xf>
    <xf numFmtId="43" fontId="39" fillId="2" borderId="142" xfId="1" applyFont="1" applyFill="1" applyBorder="1" applyAlignment="1">
      <alignment horizontal="center" vertical="center"/>
    </xf>
    <xf numFmtId="0" fontId="48" fillId="2" borderId="0" xfId="3" applyFill="1" applyAlignment="1">
      <alignment horizontal="center" wrapText="1"/>
    </xf>
    <xf numFmtId="0" fontId="49" fillId="8" borderId="241" xfId="0" applyFont="1" applyFill="1" applyBorder="1" applyAlignment="1">
      <alignment horizontal="left" vertical="center"/>
    </xf>
    <xf numFmtId="0" fontId="49" fillId="8" borderId="59" xfId="0" applyFont="1" applyFill="1" applyBorder="1" applyAlignment="1">
      <alignment horizontal="left" vertical="center"/>
    </xf>
    <xf numFmtId="0" fontId="49" fillId="9" borderId="298" xfId="0" applyFont="1" applyFill="1" applyBorder="1" applyAlignment="1">
      <alignment horizontal="center" vertical="center"/>
    </xf>
    <xf numFmtId="0" fontId="49" fillId="9" borderId="212" xfId="0" applyFont="1" applyFill="1" applyBorder="1" applyAlignment="1">
      <alignment horizontal="center" vertical="center"/>
    </xf>
    <xf numFmtId="0" fontId="50" fillId="2" borderId="243" xfId="0" applyFont="1" applyFill="1" applyBorder="1" applyAlignment="1">
      <alignment horizontal="left"/>
    </xf>
    <xf numFmtId="0" fontId="50" fillId="2" borderId="215" xfId="0" applyFont="1" applyFill="1" applyBorder="1" applyAlignment="1">
      <alignment horizontal="left"/>
    </xf>
    <xf numFmtId="0" fontId="50" fillId="2" borderId="311" xfId="0" applyFont="1" applyFill="1" applyBorder="1" applyAlignment="1">
      <alignment horizontal="left"/>
    </xf>
    <xf numFmtId="0" fontId="39" fillId="2" borderId="62" xfId="0" applyFont="1" applyFill="1" applyBorder="1" applyAlignment="1">
      <alignment horizontal="left"/>
    </xf>
    <xf numFmtId="0" fontId="50" fillId="2" borderId="96" xfId="0" applyFont="1" applyFill="1" applyBorder="1" applyAlignment="1">
      <alignment horizontal="left"/>
    </xf>
    <xf numFmtId="43" fontId="39" fillId="2" borderId="165" xfId="1" applyFont="1" applyFill="1" applyBorder="1" applyAlignment="1">
      <alignment horizontal="center" vertical="center"/>
    </xf>
    <xf numFmtId="43" fontId="39" fillId="2" borderId="168" xfId="1" applyFont="1" applyFill="1" applyBorder="1" applyAlignment="1">
      <alignment horizontal="center" vertical="center"/>
    </xf>
    <xf numFmtId="43" fontId="39" fillId="2" borderId="171" xfId="1" applyFont="1" applyFill="1" applyBorder="1" applyAlignment="1" applyProtection="1">
      <alignment horizontal="center" vertical="center"/>
    </xf>
    <xf numFmtId="43" fontId="39" fillId="2" borderId="166" xfId="1" applyFont="1" applyFill="1" applyBorder="1" applyAlignment="1" applyProtection="1">
      <alignment horizontal="center" vertical="center"/>
    </xf>
    <xf numFmtId="43" fontId="39" fillId="2" borderId="169" xfId="1" applyFont="1" applyFill="1" applyBorder="1" applyAlignment="1" applyProtection="1">
      <alignment horizontal="center" vertical="center"/>
    </xf>
    <xf numFmtId="43" fontId="39" fillId="2" borderId="170" xfId="1" applyFont="1" applyFill="1" applyBorder="1" applyAlignment="1">
      <alignment horizontal="center" vertical="center"/>
    </xf>
    <xf numFmtId="0" fontId="39" fillId="2" borderId="174" xfId="0" applyFont="1" applyFill="1" applyBorder="1" applyAlignment="1">
      <alignment horizontal="center" vertical="center" wrapText="1"/>
    </xf>
    <xf numFmtId="0" fontId="39" fillId="2" borderId="175" xfId="0" applyFont="1" applyFill="1" applyBorder="1" applyAlignment="1">
      <alignment horizontal="center" vertical="center" wrapText="1"/>
    </xf>
    <xf numFmtId="0" fontId="39" fillId="2" borderId="176" xfId="0" applyFont="1" applyFill="1" applyBorder="1" applyAlignment="1">
      <alignment horizontal="center" vertical="center" wrapText="1"/>
    </xf>
    <xf numFmtId="0" fontId="39" fillId="2" borderId="177" xfId="0" applyFont="1" applyFill="1" applyBorder="1" applyAlignment="1">
      <alignment horizontal="center" vertical="center" wrapText="1"/>
    </xf>
    <xf numFmtId="0" fontId="50" fillId="2" borderId="178" xfId="0" applyFont="1" applyFill="1" applyBorder="1" applyAlignment="1">
      <alignment horizontal="left"/>
    </xf>
    <xf numFmtId="0" fontId="39" fillId="2" borderId="2" xfId="0" applyFont="1" applyFill="1" applyBorder="1" applyAlignment="1">
      <alignment horizontal="center" vertical="center"/>
    </xf>
    <xf numFmtId="0" fontId="39" fillId="2" borderId="96" xfId="0" applyFont="1" applyFill="1" applyBorder="1" applyAlignment="1">
      <alignment horizontal="center" vertical="center"/>
    </xf>
    <xf numFmtId="0" fontId="39" fillId="2" borderId="0" xfId="0" applyFont="1" applyFill="1" applyAlignment="1">
      <alignment horizontal="center" vertical="center"/>
    </xf>
    <xf numFmtId="0" fontId="39" fillId="2" borderId="62"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81" xfId="0" applyFont="1" applyFill="1" applyBorder="1" applyAlignment="1">
      <alignment horizontal="center" vertical="center"/>
    </xf>
    <xf numFmtId="0" fontId="50" fillId="2" borderId="316" xfId="0" applyFont="1" applyFill="1" applyBorder="1" applyAlignment="1">
      <alignment horizontal="left"/>
    </xf>
    <xf numFmtId="0" fontId="50" fillId="2" borderId="172" xfId="0" applyFont="1" applyFill="1" applyBorder="1" applyAlignment="1">
      <alignment horizontal="left"/>
    </xf>
    <xf numFmtId="0" fontId="50" fillId="2" borderId="318" xfId="0" applyFont="1" applyFill="1" applyBorder="1" applyAlignment="1">
      <alignment horizontal="left"/>
    </xf>
    <xf numFmtId="0" fontId="50" fillId="2" borderId="176" xfId="0" applyFont="1" applyFill="1" applyBorder="1" applyAlignment="1">
      <alignment horizontal="left"/>
    </xf>
    <xf numFmtId="0" fontId="50" fillId="2" borderId="60" xfId="0" applyFont="1" applyFill="1" applyBorder="1" applyAlignment="1">
      <alignment horizontal="left"/>
    </xf>
    <xf numFmtId="0" fontId="50" fillId="2" borderId="65" xfId="0" applyFont="1" applyFill="1" applyBorder="1" applyAlignment="1">
      <alignment horizontal="left"/>
    </xf>
    <xf numFmtId="0" fontId="50" fillId="2" borderId="306" xfId="0" applyFont="1" applyFill="1" applyBorder="1" applyAlignment="1">
      <alignment horizontal="left"/>
    </xf>
    <xf numFmtId="0" fontId="39" fillId="2" borderId="172" xfId="0" applyFont="1" applyFill="1" applyBorder="1" applyAlignment="1">
      <alignment horizontal="center" vertical="center" wrapText="1"/>
    </xf>
    <xf numFmtId="0" fontId="39" fillId="2" borderId="173" xfId="0" applyFont="1" applyFill="1" applyBorder="1" applyAlignment="1">
      <alignment horizontal="center" vertical="center" wrapText="1"/>
    </xf>
    <xf numFmtId="0" fontId="39" fillId="2" borderId="179" xfId="0" applyFont="1" applyFill="1" applyBorder="1" applyAlignment="1">
      <alignment horizontal="left"/>
    </xf>
    <xf numFmtId="0" fontId="39" fillId="2" borderId="215" xfId="0" applyFont="1" applyFill="1" applyBorder="1" applyAlignment="1">
      <alignment horizontal="center" vertical="center"/>
    </xf>
    <xf numFmtId="0" fontId="39" fillId="2" borderId="306" xfId="0" applyFont="1" applyFill="1" applyBorder="1" applyAlignment="1">
      <alignment horizontal="center" vertical="center"/>
    </xf>
    <xf numFmtId="0" fontId="50" fillId="2" borderId="62" xfId="0" applyFont="1" applyFill="1" applyBorder="1" applyAlignment="1">
      <alignment horizontal="left"/>
    </xf>
    <xf numFmtId="0" fontId="50" fillId="2" borderId="317" xfId="0" applyFont="1" applyFill="1" applyBorder="1" applyAlignment="1">
      <alignment horizontal="left"/>
    </xf>
    <xf numFmtId="0" fontId="50" fillId="2" borderId="174" xfId="0" applyFont="1" applyFill="1" applyBorder="1" applyAlignment="1">
      <alignment horizontal="left"/>
    </xf>
    <xf numFmtId="0" fontId="39" fillId="2" borderId="317" xfId="0" applyFont="1" applyFill="1" applyBorder="1" applyAlignment="1">
      <alignment horizontal="left"/>
    </xf>
    <xf numFmtId="0" fontId="39" fillId="2" borderId="174" xfId="0" applyFont="1" applyFill="1" applyBorder="1" applyAlignment="1">
      <alignment horizontal="left"/>
    </xf>
    <xf numFmtId="43" fontId="39" fillId="2" borderId="320" xfId="1" applyFont="1" applyFill="1" applyBorder="1" applyAlignment="1" applyProtection="1">
      <alignment horizontal="center" vertical="center"/>
    </xf>
    <xf numFmtId="43" fontId="39" fillId="2" borderId="319" xfId="1" applyFont="1" applyFill="1" applyBorder="1" applyAlignment="1">
      <alignment horizontal="center" vertical="center"/>
    </xf>
    <xf numFmtId="0" fontId="49" fillId="8" borderId="234" xfId="0" applyFont="1" applyFill="1" applyBorder="1" applyAlignment="1">
      <alignment horizontal="left" vertical="center"/>
    </xf>
    <xf numFmtId="0" fontId="49" fillId="8" borderId="74" xfId="0" applyFont="1" applyFill="1" applyBorder="1" applyAlignment="1">
      <alignment horizontal="left" vertical="center"/>
    </xf>
    <xf numFmtId="0" fontId="41" fillId="4" borderId="323" xfId="0" applyFont="1" applyFill="1" applyBorder="1" applyAlignment="1">
      <alignment horizontal="left"/>
    </xf>
    <xf numFmtId="0" fontId="41" fillId="4" borderId="216" xfId="0" applyFont="1" applyFill="1" applyBorder="1" applyAlignment="1">
      <alignment horizontal="left"/>
    </xf>
    <xf numFmtId="0" fontId="39" fillId="2" borderId="182" xfId="0" applyFont="1" applyFill="1" applyBorder="1" applyAlignment="1">
      <alignment horizontal="center" vertical="center" wrapText="1"/>
    </xf>
    <xf numFmtId="43" fontId="39" fillId="2" borderId="158" xfId="1" applyFont="1" applyFill="1" applyBorder="1" applyAlignment="1">
      <alignment horizontal="center" vertical="center"/>
    </xf>
    <xf numFmtId="43" fontId="39" fillId="2" borderId="151" xfId="1" applyFont="1" applyFill="1" applyBorder="1" applyAlignment="1">
      <alignment horizontal="center" vertical="center"/>
    </xf>
    <xf numFmtId="43" fontId="39" fillId="2" borderId="163" xfId="1" applyFont="1" applyFill="1" applyBorder="1" applyAlignment="1">
      <alignment horizontal="center" vertical="center"/>
    </xf>
    <xf numFmtId="43" fontId="39" fillId="2" borderId="105" xfId="1" applyFont="1" applyFill="1" applyBorder="1" applyAlignment="1">
      <alignment horizontal="center" vertical="center"/>
    </xf>
    <xf numFmtId="43" fontId="39" fillId="2" borderId="154" xfId="1" applyFont="1" applyFill="1" applyBorder="1" applyAlignment="1">
      <alignment horizontal="center" vertical="center"/>
    </xf>
    <xf numFmtId="43" fontId="39" fillId="2" borderId="183" xfId="1" applyFont="1" applyFill="1" applyBorder="1" applyAlignment="1">
      <alignment horizontal="center" vertical="center"/>
    </xf>
    <xf numFmtId="43" fontId="39" fillId="2" borderId="314" xfId="1" applyFont="1" applyFill="1" applyBorder="1" applyAlignment="1">
      <alignment horizontal="center" vertical="center"/>
    </xf>
    <xf numFmtId="43" fontId="39" fillId="2" borderId="142" xfId="0" applyNumberFormat="1" applyFont="1" applyFill="1" applyBorder="1" applyAlignment="1">
      <alignment horizontal="center" vertical="center"/>
    </xf>
    <xf numFmtId="43" fontId="39" fillId="2" borderId="144" xfId="0" applyNumberFormat="1" applyFont="1" applyFill="1" applyBorder="1" applyAlignment="1">
      <alignment horizontal="center" vertical="center"/>
    </xf>
    <xf numFmtId="43" fontId="39" fillId="2" borderId="164" xfId="0" applyNumberFormat="1" applyFont="1" applyFill="1" applyBorder="1" applyAlignment="1">
      <alignment horizontal="center" vertical="center"/>
    </xf>
    <xf numFmtId="43" fontId="39" fillId="2" borderId="154" xfId="0" applyNumberFormat="1" applyFont="1" applyFill="1" applyBorder="1" applyAlignment="1">
      <alignment horizontal="right" vertical="center"/>
    </xf>
    <xf numFmtId="43" fontId="39" fillId="2" borderId="151" xfId="0" applyNumberFormat="1" applyFont="1" applyFill="1" applyBorder="1" applyAlignment="1">
      <alignment horizontal="right" vertical="center"/>
    </xf>
    <xf numFmtId="43" fontId="39" fillId="2" borderId="163" xfId="0" applyNumberFormat="1" applyFont="1" applyFill="1" applyBorder="1" applyAlignment="1">
      <alignment horizontal="right" vertical="center"/>
    </xf>
    <xf numFmtId="43" fontId="39" fillId="2" borderId="183" xfId="0" applyNumberFormat="1" applyFont="1" applyFill="1" applyBorder="1" applyAlignment="1">
      <alignment horizontal="right" vertical="center"/>
    </xf>
    <xf numFmtId="43" fontId="39" fillId="2" borderId="185" xfId="1" applyFont="1" applyFill="1" applyBorder="1" applyAlignment="1">
      <alignment horizontal="center" vertical="center"/>
    </xf>
    <xf numFmtId="43" fontId="39" fillId="2" borderId="167" xfId="1" applyFont="1" applyFill="1" applyBorder="1" applyAlignment="1">
      <alignment horizontal="center" vertical="center"/>
    </xf>
    <xf numFmtId="43" fontId="39" fillId="2" borderId="321" xfId="1" applyFont="1" applyFill="1" applyBorder="1" applyAlignment="1">
      <alignment horizontal="center" vertical="center"/>
    </xf>
    <xf numFmtId="43" fontId="39" fillId="2" borderId="185" xfId="1" applyFont="1" applyFill="1" applyBorder="1" applyAlignment="1" applyProtection="1">
      <alignment horizontal="center" vertical="center"/>
    </xf>
    <xf numFmtId="43" fontId="39" fillId="2" borderId="167" xfId="1" applyFont="1" applyFill="1" applyBorder="1" applyAlignment="1" applyProtection="1">
      <alignment horizontal="center" vertical="center"/>
    </xf>
    <xf numFmtId="43" fontId="39" fillId="2" borderId="186" xfId="1" applyFont="1" applyFill="1" applyBorder="1" applyAlignment="1" applyProtection="1">
      <alignment horizontal="center" vertical="center"/>
    </xf>
    <xf numFmtId="43" fontId="39" fillId="2" borderId="186" xfId="1" applyFont="1" applyFill="1" applyBorder="1" applyAlignment="1">
      <alignment horizontal="center" vertical="center"/>
    </xf>
    <xf numFmtId="43" fontId="39" fillId="2" borderId="321" xfId="1" applyFont="1" applyFill="1" applyBorder="1" applyAlignment="1" applyProtection="1">
      <alignment horizontal="center" vertical="center"/>
    </xf>
    <xf numFmtId="0" fontId="30" fillId="2" borderId="112" xfId="0" applyFont="1" applyFill="1" applyBorder="1" applyAlignment="1"/>
    <xf numFmtId="0" fontId="30" fillId="2" borderId="0" xfId="0" applyFont="1" applyFill="1" applyAlignment="1"/>
    <xf numFmtId="0" fontId="30" fillId="2" borderId="113" xfId="0" applyFont="1" applyFill="1" applyBorder="1" applyAlignment="1"/>
    <xf numFmtId="0" fontId="30" fillId="2" borderId="114" xfId="0" applyFont="1" applyFill="1" applyBorder="1" applyAlignment="1">
      <alignment horizontal="center" vertical="center"/>
    </xf>
    <xf numFmtId="0" fontId="30" fillId="2" borderId="115" xfId="0" applyFont="1" applyFill="1" applyBorder="1" applyAlignment="1">
      <alignment horizontal="center" vertical="center"/>
    </xf>
    <xf numFmtId="0" fontId="30" fillId="2" borderId="116" xfId="0" applyFont="1" applyFill="1" applyBorder="1" applyAlignment="1">
      <alignment horizontal="center" vertical="center"/>
    </xf>
    <xf numFmtId="0" fontId="30" fillId="2" borderId="112" xfId="0" applyFont="1" applyFill="1" applyBorder="1" applyAlignment="1">
      <alignment horizontal="center" vertical="center"/>
    </xf>
    <xf numFmtId="0" fontId="30" fillId="2" borderId="0" xfId="0" applyFont="1" applyFill="1" applyAlignment="1">
      <alignment horizontal="center" vertical="center"/>
    </xf>
    <xf numFmtId="0" fontId="30" fillId="2" borderId="113" xfId="0" applyFont="1" applyFill="1" applyBorder="1" applyAlignment="1">
      <alignment horizontal="center" vertical="center"/>
    </xf>
    <xf numFmtId="0" fontId="30"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30" fillId="2" borderId="112" xfId="0" applyFont="1" applyFill="1" applyBorder="1" applyAlignment="1">
      <alignment horizontal="center"/>
    </xf>
    <xf numFmtId="0" fontId="30" fillId="2" borderId="0" xfId="0" applyFont="1" applyFill="1" applyAlignment="1">
      <alignment horizontal="center"/>
    </xf>
    <xf numFmtId="0" fontId="30" fillId="2" borderId="113" xfId="0" applyFont="1" applyFill="1" applyBorder="1" applyAlignment="1">
      <alignment horizontal="center"/>
    </xf>
    <xf numFmtId="0" fontId="63" fillId="2" borderId="109" xfId="0" applyFont="1" applyFill="1" applyBorder="1" applyAlignment="1">
      <alignment horizontal="center"/>
    </xf>
    <xf numFmtId="0" fontId="63" fillId="2" borderId="110" xfId="0" applyFont="1" applyFill="1" applyBorder="1" applyAlignment="1">
      <alignment horizontal="center"/>
    </xf>
    <xf numFmtId="0" fontId="63" fillId="2" borderId="111" xfId="0" applyFont="1" applyFill="1" applyBorder="1" applyAlignment="1">
      <alignment horizontal="center"/>
    </xf>
    <xf numFmtId="0" fontId="41" fillId="4" borderId="264" xfId="0" applyFont="1" applyFill="1" applyBorder="1" applyAlignment="1">
      <alignment horizontal="left"/>
    </xf>
    <xf numFmtId="0" fontId="41" fillId="4" borderId="18" xfId="0" applyFont="1" applyFill="1" applyBorder="1" applyAlignment="1">
      <alignment horizontal="left"/>
    </xf>
    <xf numFmtId="0" fontId="36" fillId="2" borderId="112" xfId="0" applyFont="1" applyFill="1" applyBorder="1" applyAlignment="1">
      <alignment horizontal="center" vertical="center" wrapText="1"/>
    </xf>
    <xf numFmtId="0" fontId="36" fillId="2" borderId="113" xfId="0" applyFont="1" applyFill="1" applyBorder="1" applyAlignment="1">
      <alignment horizontal="center" vertical="center" wrapText="1"/>
    </xf>
    <xf numFmtId="0" fontId="63" fillId="2" borderId="112" xfId="0" applyFont="1" applyFill="1" applyBorder="1" applyAlignment="1">
      <alignment horizontal="center" vertical="center"/>
    </xf>
    <xf numFmtId="0" fontId="63" fillId="2" borderId="0" xfId="0" applyFont="1" applyFill="1" applyAlignment="1">
      <alignment horizontal="center" vertical="center"/>
    </xf>
    <xf numFmtId="0" fontId="63" fillId="2" borderId="113" xfId="0" applyFont="1" applyFill="1" applyBorder="1" applyAlignment="1">
      <alignment horizontal="center" vertical="center"/>
    </xf>
    <xf numFmtId="0" fontId="41" fillId="4" borderId="324" xfId="0" applyFont="1" applyFill="1" applyBorder="1" applyAlignment="1"/>
    <xf numFmtId="0" fontId="41" fillId="4" borderId="27" xfId="0" applyFont="1" applyFill="1" applyBorder="1" applyAlignment="1"/>
    <xf numFmtId="0" fontId="39" fillId="2" borderId="293" xfId="0" applyFont="1" applyFill="1" applyBorder="1" applyAlignment="1">
      <alignment horizontal="left"/>
    </xf>
    <xf numFmtId="0" fontId="39" fillId="2" borderId="34" xfId="0" applyFont="1" applyFill="1" applyBorder="1" applyAlignment="1">
      <alignment horizontal="left"/>
    </xf>
    <xf numFmtId="0" fontId="39" fillId="2" borderId="49" xfId="0" applyFont="1" applyFill="1" applyBorder="1" applyAlignment="1">
      <alignment horizontal="left"/>
    </xf>
    <xf numFmtId="0" fontId="39" fillId="2" borderId="38" xfId="0" applyFont="1" applyFill="1" applyBorder="1" applyAlignment="1">
      <alignment horizontal="left"/>
    </xf>
    <xf numFmtId="0" fontId="52" fillId="12" borderId="258" xfId="0" applyFont="1" applyFill="1" applyBorder="1" applyAlignment="1"/>
    <xf numFmtId="0" fontId="52" fillId="12" borderId="245" xfId="0" applyFont="1" applyFill="1" applyBorder="1" applyAlignment="1"/>
    <xf numFmtId="0" fontId="52" fillId="12" borderId="214" xfId="0" applyFont="1" applyFill="1" applyBorder="1" applyAlignment="1"/>
    <xf numFmtId="0" fontId="39" fillId="2" borderId="279" xfId="0" applyFont="1" applyFill="1" applyBorder="1" applyAlignment="1">
      <alignment horizontal="left"/>
    </xf>
    <xf numFmtId="0" fontId="39" fillId="2" borderId="26" xfId="0" applyFont="1" applyFill="1" applyBorder="1" applyAlignment="1">
      <alignment horizontal="left"/>
    </xf>
    <xf numFmtId="0" fontId="39" fillId="2" borderId="326" xfId="0" applyFont="1" applyFill="1" applyBorder="1" applyAlignment="1"/>
    <xf numFmtId="0" fontId="39" fillId="2" borderId="21" xfId="0" applyFont="1" applyFill="1" applyBorder="1" applyAlignment="1"/>
    <xf numFmtId="0" fontId="39" fillId="2" borderId="22" xfId="0" applyFont="1" applyFill="1" applyBorder="1" applyAlignment="1"/>
    <xf numFmtId="0" fontId="49" fillId="9" borderId="213" xfId="0" applyFont="1" applyFill="1" applyBorder="1" applyAlignment="1">
      <alignment horizontal="center" vertical="center"/>
    </xf>
    <xf numFmtId="0" fontId="49" fillId="8" borderId="323" xfId="0" applyFont="1" applyFill="1" applyBorder="1" applyAlignment="1">
      <alignment horizontal="left" vertical="center"/>
    </xf>
    <xf numFmtId="0" fontId="49" fillId="8" borderId="216" xfId="0" applyFont="1" applyFill="1" applyBorder="1" applyAlignment="1">
      <alignment horizontal="left" vertical="center"/>
    </xf>
    <xf numFmtId="0" fontId="49" fillId="9" borderId="258" xfId="0" applyFont="1" applyFill="1" applyBorder="1" applyAlignment="1">
      <alignment horizontal="center" vertical="center"/>
    </xf>
    <xf numFmtId="0" fontId="49" fillId="9" borderId="246" xfId="0" applyFont="1" applyFill="1" applyBorder="1" applyAlignment="1">
      <alignment horizontal="center" vertical="center"/>
    </xf>
    <xf numFmtId="0" fontId="41" fillId="4" borderId="330" xfId="0" applyFont="1" applyFill="1" applyBorder="1" applyAlignment="1">
      <alignment horizontal="left"/>
    </xf>
    <xf numFmtId="0" fontId="41" fillId="4" borderId="331" xfId="0" applyFont="1" applyFill="1" applyBorder="1" applyAlignment="1">
      <alignment horizontal="left"/>
    </xf>
    <xf numFmtId="0" fontId="3" fillId="13" borderId="25" xfId="2" applyFill="1" applyBorder="1" applyAlignment="1">
      <alignment horizontal="center"/>
    </xf>
    <xf numFmtId="0" fontId="18" fillId="13" borderId="25" xfId="0" applyFont="1" applyFill="1" applyBorder="1" applyAlignment="1">
      <alignment horizontal="center"/>
    </xf>
    <xf numFmtId="0" fontId="18" fillId="13" borderId="238" xfId="0" applyFont="1" applyFill="1" applyBorder="1" applyAlignment="1">
      <alignment horizontal="center"/>
    </xf>
    <xf numFmtId="0" fontId="21" fillId="8" borderId="234" xfId="0" applyFont="1" applyFill="1" applyBorder="1" applyAlignment="1">
      <alignment horizontal="right"/>
    </xf>
    <xf numFmtId="0" fontId="21" fillId="8" borderId="74" xfId="0" applyFont="1" applyFill="1" applyBorder="1" applyAlignment="1">
      <alignment horizontal="right"/>
    </xf>
    <xf numFmtId="0" fontId="21" fillId="8" borderId="75" xfId="0" applyFont="1" applyFill="1" applyBorder="1" applyAlignment="1">
      <alignment horizontal="right"/>
    </xf>
    <xf numFmtId="0" fontId="18" fillId="13" borderId="38" xfId="0" applyFont="1" applyFill="1" applyBorder="1" applyAlignment="1">
      <alignment horizontal="center"/>
    </xf>
    <xf numFmtId="0" fontId="18" fillId="13" borderId="286" xfId="0" applyFont="1" applyFill="1" applyBorder="1" applyAlignment="1">
      <alignment horizontal="center"/>
    </xf>
    <xf numFmtId="0" fontId="18" fillId="13" borderId="81" xfId="0" applyFont="1" applyFill="1" applyBorder="1" applyAlignment="1">
      <alignment horizontal="center"/>
    </xf>
    <xf numFmtId="0" fontId="18" fillId="13" borderId="240" xfId="0" applyFont="1" applyFill="1" applyBorder="1" applyAlignment="1">
      <alignment horizontal="center"/>
    </xf>
    <xf numFmtId="0" fontId="21" fillId="8" borderId="323" xfId="0" applyFont="1" applyFill="1" applyBorder="1" applyAlignment="1">
      <alignment horizontal="right"/>
    </xf>
    <xf numFmtId="0" fontId="21" fillId="8" borderId="216" xfId="0" applyFont="1" applyFill="1" applyBorder="1" applyAlignment="1">
      <alignment horizontal="right"/>
    </xf>
    <xf numFmtId="0" fontId="21" fillId="8" borderId="333" xfId="0" applyFont="1" applyFill="1" applyBorder="1" applyAlignment="1">
      <alignment horizontal="right"/>
    </xf>
    <xf numFmtId="0" fontId="18" fillId="13" borderId="272" xfId="0" applyFont="1" applyFill="1" applyBorder="1" applyAlignment="1">
      <alignment horizontal="center"/>
    </xf>
    <xf numFmtId="0" fontId="18" fillId="13" borderId="334" xfId="0" applyFont="1" applyFill="1" applyBorder="1" applyAlignment="1">
      <alignment horizontal="center"/>
    </xf>
    <xf numFmtId="0" fontId="60" fillId="2" borderId="58" xfId="0" applyFont="1" applyFill="1" applyBorder="1" applyAlignment="1">
      <alignment horizontal="left" vertical="center" wrapText="1"/>
    </xf>
    <xf numFmtId="0" fontId="60" fillId="2" borderId="59" xfId="0" applyFont="1" applyFill="1" applyBorder="1" applyAlignment="1">
      <alignment horizontal="left" vertical="center" wrapText="1"/>
    </xf>
    <xf numFmtId="0" fontId="60" fillId="2" borderId="60" xfId="0" applyFont="1" applyFill="1" applyBorder="1" applyAlignment="1">
      <alignment horizontal="left" vertical="center" wrapText="1"/>
    </xf>
    <xf numFmtId="0" fontId="60" fillId="2" borderId="61"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62" xfId="0" applyFont="1" applyFill="1" applyBorder="1" applyAlignment="1">
      <alignment horizontal="left" vertical="center" wrapText="1"/>
    </xf>
    <xf numFmtId="0" fontId="60" fillId="2" borderId="61" xfId="0" applyFont="1" applyFill="1" applyBorder="1" applyAlignment="1">
      <alignment horizontal="left" wrapText="1"/>
    </xf>
    <xf numFmtId="0" fontId="60" fillId="2" borderId="0" xfId="0" applyFont="1" applyFill="1" applyAlignment="1">
      <alignment horizontal="left" wrapText="1"/>
    </xf>
    <xf numFmtId="0" fontId="60" fillId="2" borderId="62" xfId="0" applyFont="1" applyFill="1" applyBorder="1" applyAlignment="1">
      <alignment horizontal="left" wrapText="1"/>
    </xf>
    <xf numFmtId="0" fontId="18" fillId="2" borderId="0" xfId="0" applyFont="1" applyFill="1" applyAlignment="1">
      <alignment horizontal="center"/>
    </xf>
    <xf numFmtId="0" fontId="60" fillId="2" borderId="61" xfId="0" applyFont="1" applyFill="1" applyBorder="1" applyAlignment="1">
      <alignment horizontal="left" vertical="center"/>
    </xf>
    <xf numFmtId="0" fontId="60" fillId="2" borderId="0" xfId="0" applyFont="1" applyFill="1" applyAlignment="1">
      <alignment horizontal="left" vertical="center"/>
    </xf>
    <xf numFmtId="0" fontId="60" fillId="2" borderId="62" xfId="0" applyFont="1" applyFill="1" applyBorder="1" applyAlignment="1">
      <alignment horizontal="left" vertical="center"/>
    </xf>
    <xf numFmtId="0" fontId="60" fillId="2" borderId="61" xfId="0" applyFont="1" applyFill="1" applyBorder="1" applyAlignment="1"/>
    <xf numFmtId="0" fontId="60" fillId="2" borderId="0" xfId="0" applyFont="1" applyFill="1" applyAlignment="1"/>
    <xf numFmtId="0" fontId="60" fillId="2" borderId="62" xfId="0" applyFont="1" applyFill="1" applyBorder="1" applyAlignment="1"/>
    <xf numFmtId="0" fontId="21" fillId="9" borderId="234" xfId="0" applyFont="1" applyFill="1" applyBorder="1" applyAlignment="1">
      <alignment horizontal="left" vertical="center"/>
    </xf>
    <xf numFmtId="0" fontId="21" fillId="9" borderId="74" xfId="0" applyFont="1" applyFill="1" applyBorder="1" applyAlignment="1">
      <alignment horizontal="left" vertical="center"/>
    </xf>
    <xf numFmtId="0" fontId="21" fillId="9" borderId="75" xfId="0" applyFont="1" applyFill="1" applyBorder="1" applyAlignment="1">
      <alignment horizontal="left" vertical="center"/>
    </xf>
    <xf numFmtId="0" fontId="49" fillId="9" borderId="74" xfId="0" applyFont="1" applyFill="1" applyBorder="1" applyAlignment="1">
      <alignment horizontal="left"/>
    </xf>
    <xf numFmtId="0" fontId="49" fillId="9" borderId="235" xfId="0" applyFont="1" applyFill="1" applyBorder="1" applyAlignment="1">
      <alignment horizontal="left"/>
    </xf>
    <xf numFmtId="0" fontId="21" fillId="8" borderId="335" xfId="0" applyFont="1" applyFill="1" applyBorder="1" applyAlignment="1">
      <alignment horizontal="right"/>
    </xf>
    <xf numFmtId="0" fontId="21" fillId="8" borderId="336" xfId="0" applyFont="1" applyFill="1" applyBorder="1" applyAlignment="1">
      <alignment horizontal="right"/>
    </xf>
    <xf numFmtId="0" fontId="18" fillId="13" borderId="336" xfId="0" applyFont="1" applyFill="1" applyBorder="1" applyAlignment="1">
      <alignment horizontal="center"/>
    </xf>
    <xf numFmtId="14" fontId="18" fillId="13" borderId="336" xfId="0" applyNumberFormat="1" applyFont="1" applyFill="1" applyBorder="1" applyAlignment="1">
      <alignment horizontal="center"/>
    </xf>
    <xf numFmtId="0" fontId="18" fillId="13" borderId="337" xfId="0" applyFont="1" applyFill="1" applyBorder="1" applyAlignment="1">
      <alignment horizontal="center"/>
    </xf>
    <xf numFmtId="0" fontId="60" fillId="2" borderId="63" xfId="0" applyFont="1" applyFill="1" applyBorder="1" applyAlignment="1"/>
    <xf numFmtId="0" fontId="60" fillId="2" borderId="64" xfId="0" applyFont="1" applyFill="1" applyBorder="1" applyAlignment="1"/>
    <xf numFmtId="0" fontId="60" fillId="2" borderId="65" xfId="0" applyFont="1" applyFill="1" applyBorder="1" applyAlignment="1"/>
    <xf numFmtId="0" fontId="18" fillId="13" borderId="138" xfId="0" applyFont="1" applyFill="1" applyBorder="1" applyAlignment="1">
      <alignment horizontal="center"/>
    </xf>
    <xf numFmtId="0" fontId="18" fillId="13" borderId="130" xfId="0" applyFont="1" applyFill="1" applyBorder="1" applyAlignment="1">
      <alignment horizontal="center"/>
    </xf>
    <xf numFmtId="0" fontId="18" fillId="13" borderId="292" xfId="0" applyFont="1" applyFill="1" applyBorder="1" applyAlignment="1">
      <alignment horizontal="center"/>
    </xf>
    <xf numFmtId="0" fontId="49" fillId="9" borderId="245" xfId="0" applyFont="1" applyFill="1" applyBorder="1" applyAlignment="1">
      <alignment horizontal="left"/>
    </xf>
    <xf numFmtId="0" fontId="49" fillId="9" borderId="214" xfId="0" applyFont="1" applyFill="1" applyBorder="1" applyAlignment="1">
      <alignment horizontal="left"/>
    </xf>
    <xf numFmtId="0" fontId="21" fillId="8" borderId="218" xfId="0" applyFont="1" applyFill="1" applyBorder="1" applyAlignment="1">
      <alignment horizontal="right"/>
    </xf>
    <xf numFmtId="0" fontId="21" fillId="8" borderId="220" xfId="0" applyFont="1" applyFill="1" applyBorder="1" applyAlignment="1">
      <alignment horizontal="right"/>
    </xf>
    <xf numFmtId="0" fontId="18" fillId="13" borderId="332" xfId="0" applyFont="1" applyFill="1" applyBorder="1" applyAlignment="1">
      <alignment horizontal="center"/>
    </xf>
    <xf numFmtId="0" fontId="18" fillId="13" borderId="220" xfId="0" applyFont="1" applyFill="1" applyBorder="1" applyAlignment="1">
      <alignment horizontal="center"/>
    </xf>
    <xf numFmtId="0" fontId="18" fillId="13" borderId="219" xfId="0" applyFont="1" applyFill="1" applyBorder="1" applyAlignment="1">
      <alignment horizontal="center"/>
    </xf>
    <xf numFmtId="0" fontId="21" fillId="9" borderId="258" xfId="0" applyFont="1" applyFill="1" applyBorder="1" applyAlignment="1">
      <alignment horizontal="left" vertical="center"/>
    </xf>
    <xf numFmtId="0" fontId="21" fillId="9" borderId="245" xfId="0" applyFont="1" applyFill="1" applyBorder="1" applyAlignment="1">
      <alignment horizontal="left" vertical="center"/>
    </xf>
    <xf numFmtId="0" fontId="21" fillId="9" borderId="246" xfId="0" applyFont="1" applyFill="1" applyBorder="1" applyAlignment="1">
      <alignment horizontal="left" vertical="center"/>
    </xf>
    <xf numFmtId="0" fontId="66" fillId="2" borderId="0" xfId="0" applyFont="1" applyFill="1" applyAlignment="1">
      <alignment horizontal="center" vertical="center"/>
    </xf>
    <xf numFmtId="0" fontId="21" fillId="8" borderId="1" xfId="0" applyFont="1" applyFill="1" applyBorder="1" applyAlignment="1"/>
    <xf numFmtId="0" fontId="21" fillId="8" borderId="3" xfId="0" applyFont="1" applyFill="1" applyBorder="1" applyAlignment="1"/>
    <xf numFmtId="0" fontId="39" fillId="12" borderId="6" xfId="0" applyFont="1" applyFill="1" applyBorder="1" applyAlignment="1">
      <alignment horizontal="left"/>
    </xf>
    <xf numFmtId="0" fontId="39" fillId="12" borderId="8" xfId="0" applyFont="1" applyFill="1" applyBorder="1" applyAlignment="1">
      <alignment horizontal="left"/>
    </xf>
    <xf numFmtId="0" fontId="39" fillId="12" borderId="51" xfId="0" applyFont="1" applyFill="1" applyBorder="1" applyAlignment="1"/>
    <xf numFmtId="0" fontId="39" fillId="12" borderId="35" xfId="0" applyFont="1" applyFill="1" applyBorder="1" applyAlignment="1"/>
    <xf numFmtId="0" fontId="39" fillId="12" borderId="52" xfId="0" applyFont="1" applyFill="1" applyBorder="1" applyAlignment="1"/>
    <xf numFmtId="0" fontId="21" fillId="8" borderId="58" xfId="0" applyFont="1" applyFill="1" applyBorder="1" applyAlignment="1">
      <alignment horizontal="left" vertical="center"/>
    </xf>
    <xf numFmtId="0" fontId="21" fillId="8" borderId="59" xfId="0" applyFont="1" applyFill="1" applyBorder="1" applyAlignment="1">
      <alignment horizontal="left" vertical="center"/>
    </xf>
    <xf numFmtId="0" fontId="21" fillId="8" borderId="60" xfId="0" applyFont="1" applyFill="1" applyBorder="1" applyAlignment="1">
      <alignment horizontal="left" vertical="center"/>
    </xf>
    <xf numFmtId="0" fontId="21" fillId="8" borderId="73" xfId="0" applyFont="1" applyFill="1" applyBorder="1" applyAlignment="1"/>
    <xf numFmtId="0" fontId="21" fillId="8" borderId="74" xfId="0" applyFont="1" applyFill="1" applyBorder="1" applyAlignment="1"/>
    <xf numFmtId="0" fontId="21" fillId="8" borderId="75" xfId="0" applyFont="1" applyFill="1" applyBorder="1" applyAlignment="1"/>
    <xf numFmtId="0" fontId="39" fillId="12" borderId="53" xfId="0" applyFont="1" applyFill="1" applyBorder="1" applyAlignment="1"/>
    <xf numFmtId="0" fontId="39" fillId="12" borderId="36" xfId="0" applyFont="1" applyFill="1" applyBorder="1" applyAlignment="1"/>
    <xf numFmtId="0" fontId="39" fillId="12" borderId="54" xfId="0" applyFont="1" applyFill="1" applyBorder="1" applyAlignment="1"/>
    <xf numFmtId="0" fontId="39" fillId="12" borderId="85" xfId="0" applyFont="1" applyFill="1" applyBorder="1" applyAlignment="1"/>
    <xf numFmtId="0" fontId="39" fillId="12" borderId="48" xfId="0" applyFont="1" applyFill="1" applyBorder="1" applyAlignment="1"/>
    <xf numFmtId="0" fontId="39" fillId="12" borderId="86" xfId="0" applyFont="1" applyFill="1" applyBorder="1" applyAlignment="1"/>
    <xf numFmtId="0" fontId="71" fillId="9" borderId="1" xfId="0" applyFont="1" applyFill="1" applyBorder="1" applyAlignment="1">
      <alignment horizontal="center" vertical="center"/>
    </xf>
    <xf numFmtId="0" fontId="71" fillId="9" borderId="2" xfId="0" applyFont="1" applyFill="1" applyBorder="1" applyAlignment="1">
      <alignment horizontal="center" vertical="center"/>
    </xf>
    <xf numFmtId="0" fontId="71" fillId="9" borderId="3" xfId="0" applyFont="1" applyFill="1" applyBorder="1" applyAlignment="1">
      <alignment horizontal="center" vertical="center"/>
    </xf>
    <xf numFmtId="0" fontId="70" fillId="8" borderId="0" xfId="2" applyFont="1" applyFill="1" applyAlignment="1">
      <alignment horizontal="center" vertical="center"/>
    </xf>
    <xf numFmtId="0" fontId="32" fillId="2" borderId="58" xfId="0" applyFont="1" applyFill="1" applyBorder="1" applyAlignment="1">
      <alignment horizontal="justify" vertical="center" wrapText="1"/>
    </xf>
    <xf numFmtId="0" fontId="32" fillId="2" borderId="59" xfId="0" applyFont="1" applyFill="1" applyBorder="1" applyAlignment="1">
      <alignment horizontal="justify" vertical="center" wrapText="1"/>
    </xf>
    <xf numFmtId="0" fontId="32" fillId="2" borderId="60" xfId="0" applyFont="1" applyFill="1" applyBorder="1" applyAlignment="1">
      <alignment horizontal="justify" vertical="center" wrapText="1"/>
    </xf>
    <xf numFmtId="0" fontId="32" fillId="2" borderId="61" xfId="0" applyFont="1" applyFill="1" applyBorder="1" applyAlignment="1">
      <alignment horizontal="justify" vertical="center" wrapText="1"/>
    </xf>
    <xf numFmtId="0" fontId="32" fillId="2" borderId="0" xfId="0" applyFont="1" applyFill="1" applyAlignment="1">
      <alignment horizontal="justify" vertical="center" wrapText="1"/>
    </xf>
    <xf numFmtId="0" fontId="32" fillId="2" borderId="62" xfId="0" applyFont="1" applyFill="1" applyBorder="1" applyAlignment="1">
      <alignment horizontal="justify" vertical="center" wrapText="1"/>
    </xf>
    <xf numFmtId="0" fontId="32" fillId="2" borderId="63" xfId="0" applyFont="1" applyFill="1" applyBorder="1" applyAlignment="1">
      <alignment horizontal="justify" vertical="center" wrapText="1"/>
    </xf>
    <xf numFmtId="0" fontId="32" fillId="2" borderId="64" xfId="0" applyFont="1" applyFill="1" applyBorder="1" applyAlignment="1">
      <alignment horizontal="justify" vertical="center" wrapText="1"/>
    </xf>
    <xf numFmtId="0" fontId="32" fillId="2" borderId="65" xfId="0" applyFont="1" applyFill="1" applyBorder="1" applyAlignment="1">
      <alignment horizontal="justify" vertical="center" wrapText="1"/>
    </xf>
    <xf numFmtId="14" fontId="0" fillId="7" borderId="1" xfId="0" applyNumberFormat="1" applyFill="1" applyBorder="1" applyAlignment="1">
      <alignment horizontal="center" vertical="top" wrapText="1"/>
    </xf>
    <xf numFmtId="14" fontId="0" fillId="7" borderId="2" xfId="0" applyNumberFormat="1" applyFill="1" applyBorder="1" applyAlignment="1">
      <alignment horizontal="center" vertical="top" wrapText="1"/>
    </xf>
    <xf numFmtId="14" fontId="0" fillId="7" borderId="3" xfId="0" applyNumberFormat="1" applyFill="1" applyBorder="1" applyAlignment="1">
      <alignment horizontal="center" vertical="top" wrapText="1"/>
    </xf>
    <xf numFmtId="14" fontId="0" fillId="7" borderId="6" xfId="0" applyNumberFormat="1" applyFill="1" applyBorder="1" applyAlignment="1">
      <alignment horizontal="center" vertical="top" wrapText="1"/>
    </xf>
    <xf numFmtId="14" fontId="0" fillId="7" borderId="7" xfId="0" applyNumberFormat="1" applyFill="1" applyBorder="1" applyAlignment="1">
      <alignment horizontal="center" vertical="top" wrapText="1"/>
    </xf>
    <xf numFmtId="14" fontId="0" fillId="7" borderId="8" xfId="0" applyNumberFormat="1" applyFill="1" applyBorder="1" applyAlignment="1">
      <alignment horizontal="center" vertical="top" wrapText="1"/>
    </xf>
    <xf numFmtId="0" fontId="0" fillId="7" borderId="1" xfId="0" applyFill="1" applyBorder="1" applyAlignment="1">
      <alignment horizontal="center" wrapText="1"/>
    </xf>
    <xf numFmtId="0" fontId="0" fillId="7" borderId="2" xfId="0" applyFill="1" applyBorder="1" applyAlignment="1">
      <alignment horizontal="center" wrapText="1"/>
    </xf>
    <xf numFmtId="0" fontId="0" fillId="7" borderId="3" xfId="0" applyFill="1" applyBorder="1" applyAlignment="1">
      <alignment horizontal="center" wrapText="1"/>
    </xf>
    <xf numFmtId="0" fontId="0" fillId="7" borderId="6" xfId="0" applyFill="1" applyBorder="1" applyAlignment="1">
      <alignment horizontal="center" wrapText="1"/>
    </xf>
    <xf numFmtId="0" fontId="0" fillId="7" borderId="7" xfId="0" applyFill="1" applyBorder="1" applyAlignment="1">
      <alignment horizontal="center" wrapText="1"/>
    </xf>
    <xf numFmtId="0" fontId="0" fillId="7" borderId="8" xfId="0" applyFill="1" applyBorder="1" applyAlignment="1">
      <alignment horizontal="center" wrapText="1"/>
    </xf>
    <xf numFmtId="0" fontId="39" fillId="2" borderId="0" xfId="0" applyFont="1" applyFill="1" applyAlignment="1">
      <alignment horizontal="center"/>
    </xf>
  </cellXfs>
  <cellStyles count="4">
    <cellStyle name="Bad" xfId="3" builtinId="27"/>
    <cellStyle name="Comma" xfId="1" builtinId="3"/>
    <cellStyle name="Hyperlink" xfId="2" builtinId="8"/>
    <cellStyle name="Normal" xfId="0" builtinId="0"/>
  </cellStyles>
  <dxfs count="16">
    <dxf>
      <font>
        <b/>
        <i val="0"/>
        <strike val="0"/>
        <color theme="0" tint="-0.24994659260841701"/>
      </font>
      <fill>
        <patternFill>
          <bgColor theme="0" tint="-0.24994659260841701"/>
        </patternFill>
      </fill>
      <border>
        <left style="thin">
          <color theme="0" tint="-0.34998626667073579"/>
        </left>
        <right style="thin">
          <color theme="0" tint="-0.34998626667073579"/>
        </right>
        <top style="thin">
          <color theme="0" tint="-0.34998626667073579"/>
        </top>
        <bottom style="thin">
          <color theme="0" tint="-0.34998626667073579"/>
        </bottom>
      </border>
    </dxf>
    <dxf>
      <font>
        <b/>
        <i val="0"/>
        <strike val="0"/>
        <color theme="0" tint="-0.24994659260841701"/>
      </font>
      <fill>
        <patternFill>
          <bgColor theme="0" tint="-0.24994659260841701"/>
        </patternFill>
      </fill>
      <border>
        <left style="thin">
          <color theme="0" tint="-0.34998626667073579"/>
        </left>
        <right style="thin">
          <color theme="0" tint="-0.34998626667073579"/>
        </right>
        <top style="thin">
          <color theme="0" tint="-0.34998626667073579"/>
        </top>
        <bottom style="thin">
          <color theme="0" tint="-0.34998626667073579"/>
        </bottom>
      </border>
    </dxf>
    <dxf>
      <font>
        <b/>
        <i val="0"/>
        <strike val="0"/>
        <color auto="1"/>
      </font>
      <fill>
        <patternFill>
          <bgColor theme="0" tint="-0.24994659260841701"/>
        </patternFill>
      </fill>
      <border>
        <left style="thin">
          <color theme="0" tint="-0.34998626667073579"/>
        </left>
        <right style="thin">
          <color theme="0" tint="-0.34998626667073579"/>
        </right>
        <top style="thin">
          <color theme="0" tint="-0.34998626667073579"/>
        </top>
        <bottom style="thin">
          <color theme="0" tint="-0.34998626667073579"/>
        </bottom>
      </border>
    </dxf>
    <dxf>
      <border>
        <left style="hair">
          <color theme="0" tint="-0.24994659260841701"/>
        </left>
        <right style="hair">
          <color theme="0" tint="-0.24994659260841701"/>
        </right>
        <top style="hair">
          <color theme="0" tint="-0.24994659260841701"/>
        </top>
        <bottom style="hair">
          <color theme="0" tint="-0.24994659260841701"/>
        </bottom>
        <vertical/>
        <horizontal/>
      </border>
    </dxf>
    <dxf>
      <font>
        <b/>
        <i val="0"/>
        <strike val="0"/>
        <color theme="0" tint="-0.34998626667073579"/>
      </font>
      <fill>
        <patternFill>
          <bgColor theme="0" tint="-0.34998626667073579"/>
        </patternFill>
      </fill>
      <border>
        <left style="thin">
          <color theme="0" tint="-0.34998626667073579"/>
        </left>
        <right style="thin">
          <color theme="0" tint="-0.34998626667073579"/>
        </right>
        <top style="thin">
          <color theme="0" tint="-0.34998626667073579"/>
        </top>
        <bottom style="thin">
          <color theme="0" tint="-0.34998626667073579"/>
        </bottom>
      </border>
    </dxf>
    <dxf>
      <font>
        <b/>
        <i val="0"/>
        <strike val="0"/>
        <color auto="1"/>
      </font>
      <fill>
        <patternFill>
          <bgColor theme="0" tint="-0.34998626667073579"/>
        </patternFill>
      </fill>
      <border>
        <left style="thin">
          <color theme="0" tint="-0.34998626667073579"/>
        </left>
        <right style="thin">
          <color theme="0" tint="-0.34998626667073579"/>
        </right>
        <top style="thin">
          <color theme="0" tint="-0.34998626667073579"/>
        </top>
        <bottom style="thin">
          <color theme="0" tint="-0.34998626667073579"/>
        </bottom>
      </border>
    </dxf>
    <dxf>
      <border>
        <left style="hair">
          <color theme="0" tint="-0.24994659260841701"/>
        </left>
        <right style="hair">
          <color theme="0" tint="-0.24994659260841701"/>
        </right>
        <top style="hair">
          <color theme="0" tint="-0.24994659260841701"/>
        </top>
        <bottom style="hair">
          <color theme="0" tint="-0.24994659260841701"/>
        </bottom>
        <vertical/>
        <horizontal/>
      </border>
    </dxf>
    <dxf>
      <font>
        <b/>
        <i val="0"/>
        <color auto="1"/>
      </font>
      <fill>
        <patternFill>
          <bgColor theme="0" tint="-0.34998626667073579"/>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bgColor theme="0" tint="-0.34998626667073579"/>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border>
        <left style="hair">
          <color rgb="FF041C2C"/>
        </left>
        <right style="hair">
          <color rgb="FF041C2C"/>
        </right>
        <top style="hair">
          <color rgb="FF041C2C"/>
        </top>
        <bottom style="hair">
          <color rgb="FF041C2C"/>
        </bottom>
        <vertical/>
        <horizontal/>
      </border>
    </dxf>
    <dxf>
      <font>
        <color theme="0" tint="-0.34998626667073579"/>
      </font>
      <fill>
        <patternFill>
          <bgColor theme="0" tint="-0.34998626667073579"/>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border>
        <left style="hair">
          <color theme="0" tint="-0.24994659260841701"/>
        </left>
        <right style="hair">
          <color theme="0" tint="-0.24994659260841701"/>
        </right>
        <top style="hair">
          <color theme="0" tint="-0.24994659260841701"/>
        </top>
        <bottom style="hair">
          <color theme="0" tint="-0.24994659260841701"/>
        </bottom>
        <vertical/>
        <horizontal/>
      </border>
    </dxf>
    <dxf>
      <border>
        <left style="hair">
          <color theme="0" tint="-0.24994659260841701"/>
        </left>
        <right style="hair">
          <color theme="0" tint="-0.24994659260841701"/>
        </right>
        <top style="hair">
          <color theme="0" tint="-0.24994659260841701"/>
        </top>
        <bottom style="hair">
          <color theme="0" tint="-0.24994659260841701"/>
        </bottom>
        <vertical/>
        <horizontal/>
      </border>
    </dxf>
    <dxf>
      <font>
        <color auto="1"/>
      </font>
      <fill>
        <patternFill>
          <bgColor theme="0" tint="-0.34998626667073579"/>
        </patternFill>
      </fill>
      <border>
        <left style="hair">
          <color theme="0" tint="-0.24994659260841701"/>
        </left>
        <right style="hair">
          <color theme="0" tint="-0.24994659260841701"/>
        </right>
        <top style="hair">
          <color theme="0" tint="-0.24994659260841701"/>
        </top>
        <bottom style="thin">
          <color theme="1" tint="0.34998626667073579"/>
        </bottom>
        <vertical/>
        <horizontal/>
      </border>
    </dxf>
    <dxf>
      <font>
        <color theme="0" tint="-0.34998626667073579"/>
      </font>
      <fill>
        <patternFill>
          <bgColor theme="0" tint="-0.34998626667073579"/>
        </patternFill>
      </fill>
      <border>
        <left style="hair">
          <color theme="0" tint="-0.24994659260841701"/>
        </left>
        <right style="hair">
          <color theme="0" tint="-0.24994659260841701"/>
        </right>
        <top style="hair">
          <color theme="0" tint="-0.24994659260841701"/>
        </top>
        <bottom style="thin">
          <color theme="1" tint="0.34998626667073579"/>
        </bottom>
        <vertical/>
        <horizontal/>
      </border>
    </dxf>
    <dxf>
      <border>
        <left style="hair">
          <color theme="0" tint="-0.24994659260841701"/>
        </left>
        <right style="hair">
          <color theme="0" tint="-0.24994659260841701"/>
        </right>
        <top style="hair">
          <color theme="0" tint="-0.24994659260841701"/>
        </top>
        <bottom style="hair">
          <color theme="0" tint="-0.24994659260841701"/>
        </bottom>
        <vertical/>
        <horizontal/>
      </border>
    </dxf>
  </dxfs>
  <tableStyles count="0" defaultTableStyle="TableStyleMedium2" defaultPivotStyle="PivotStyleLight16"/>
  <colors>
    <mruColors>
      <color rgb="FF041C2C"/>
      <color rgb="FFE40047"/>
      <color rgb="FFDEC8EE"/>
      <color rgb="FFC9A4E4"/>
      <color rgb="FFB17ED8"/>
      <color rgb="FF4A206A"/>
      <color rgb="FFFFABC5"/>
      <color rgb="FF401B5B"/>
      <color rgb="FFF94977"/>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Y$119"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fo!A1"/><Relationship Id="rId1"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media/image3.sv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19050</xdr:colOff>
      <xdr:row>5</xdr:row>
      <xdr:rowOff>142875</xdr:rowOff>
    </xdr:from>
    <xdr:ext cx="15459076" cy="9607923"/>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9050" y="1047750"/>
          <a:ext cx="15459076" cy="9607923"/>
        </a:xfrm>
        <a:prstGeom prst="rect">
          <a:avLst/>
        </a:prstGeom>
      </xdr:spPr>
    </xdr:pic>
    <xdr:clientData/>
  </xdr:oneCellAnchor>
  <xdr:twoCellAnchor>
    <xdr:from>
      <xdr:col>9</xdr:col>
      <xdr:colOff>6350</xdr:colOff>
      <xdr:row>8</xdr:row>
      <xdr:rowOff>139700</xdr:rowOff>
    </xdr:from>
    <xdr:to>
      <xdr:col>15</xdr:col>
      <xdr:colOff>0</xdr:colOff>
      <xdr:row>26</xdr:row>
      <xdr:rowOff>139700</xdr:rowOff>
    </xdr:to>
    <xdr:grpSp>
      <xdr:nvGrpSpPr>
        <xdr:cNvPr id="6" name="Group 5">
          <a:hlinkClick xmlns:r="http://schemas.openxmlformats.org/officeDocument/2006/relationships" r:id="rId2"/>
          <a:extLst>
            <a:ext uri="{FF2B5EF4-FFF2-40B4-BE49-F238E27FC236}">
              <a16:creationId xmlns:a16="http://schemas.microsoft.com/office/drawing/2014/main" id="{00000000-0008-0000-0000-000006000000}"/>
            </a:ext>
          </a:extLst>
        </xdr:cNvPr>
        <xdr:cNvGrpSpPr/>
      </xdr:nvGrpSpPr>
      <xdr:grpSpPr>
        <a:xfrm>
          <a:off x="5549900" y="1562100"/>
          <a:ext cx="3689350" cy="3219450"/>
          <a:chOff x="5915025" y="1866900"/>
          <a:chExt cx="3533775" cy="3400425"/>
        </a:xfrm>
        <a:solidFill>
          <a:schemeClr val="bg1"/>
        </a:solidFill>
      </xdr:grpSpPr>
      <xdr:sp macro="" textlink="">
        <xdr:nvSpPr>
          <xdr:cNvPr id="7" name="Rectangle: Rounded Corners 6">
            <a:extLst>
              <a:ext uri="{FF2B5EF4-FFF2-40B4-BE49-F238E27FC236}">
                <a16:creationId xmlns:a16="http://schemas.microsoft.com/office/drawing/2014/main" id="{00000000-0008-0000-0000-000007000000}"/>
              </a:ext>
            </a:extLst>
          </xdr:cNvPr>
          <xdr:cNvSpPr/>
        </xdr:nvSpPr>
        <xdr:spPr>
          <a:xfrm>
            <a:off x="5915025" y="1866900"/>
            <a:ext cx="3533775" cy="3400425"/>
          </a:xfrm>
          <a:prstGeom prst="roundRect">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b"/>
          <a:lstStyle/>
          <a:p>
            <a:pPr algn="ctr"/>
            <a:r>
              <a:rPr lang="en-GB" sz="3600" b="1">
                <a:solidFill>
                  <a:srgbClr val="041C2C"/>
                </a:solidFill>
                <a:latin typeface="Arial" panose="020B0604020202020204" pitchFamily="34" charset="0"/>
                <a:cs typeface="Arial" panose="020B0604020202020204" pitchFamily="34" charset="0"/>
              </a:rPr>
              <a:t>Exhibitors</a:t>
            </a:r>
            <a:br>
              <a:rPr lang="en-GB" sz="3600" b="1">
                <a:solidFill>
                  <a:srgbClr val="041C2C"/>
                </a:solidFill>
                <a:latin typeface="Arial" panose="020B0604020202020204" pitchFamily="34" charset="0"/>
                <a:cs typeface="Arial" panose="020B0604020202020204" pitchFamily="34" charset="0"/>
              </a:rPr>
            </a:br>
            <a:r>
              <a:rPr lang="en-GB" sz="1000" b="1" i="1">
                <a:solidFill>
                  <a:srgbClr val="041C2C"/>
                </a:solidFill>
                <a:latin typeface="Arial" panose="020B0604020202020204" pitchFamily="34" charset="0"/>
                <a:cs typeface="Arial" panose="020B0604020202020204" pitchFamily="34" charset="0"/>
              </a:rPr>
              <a:t>Click</a:t>
            </a:r>
            <a:r>
              <a:rPr lang="en-GB" sz="1000" b="1" i="1" baseline="0">
                <a:solidFill>
                  <a:srgbClr val="041C2C"/>
                </a:solidFill>
                <a:latin typeface="Arial" panose="020B0604020202020204" pitchFamily="34" charset="0"/>
                <a:cs typeface="Arial" panose="020B0604020202020204" pitchFamily="34" charset="0"/>
              </a:rPr>
              <a:t> here to start browsing products</a:t>
            </a:r>
            <a:endParaRPr lang="en-GB" sz="1000" b="1" i="1">
              <a:solidFill>
                <a:srgbClr val="041C2C"/>
              </a:solidFill>
              <a:latin typeface="Arial" panose="020B0604020202020204" pitchFamily="34" charset="0"/>
              <a:cs typeface="Arial" panose="020B0604020202020204" pitchFamily="34" charset="0"/>
            </a:endParaRPr>
          </a:p>
        </xdr:txBody>
      </xdr:sp>
      <xdr:pic>
        <xdr:nvPicPr>
          <xdr:cNvPr id="8" name="Picture 4">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l="22082" t="13456" r="22570" b="31196"/>
          <a:stretch/>
        </xdr:blipFill>
        <xdr:spPr>
          <a:xfrm>
            <a:off x="6788491" y="2205368"/>
            <a:ext cx="1786844" cy="2164622"/>
          </a:xfrm>
          <a:prstGeom prst="rect">
            <a:avLst/>
          </a:prstGeom>
          <a:grpFill/>
        </xdr:spPr>
      </xdr:pic>
    </xdr:grpSp>
    <xdr:clientData/>
  </xdr:twoCellAnchor>
  <xdr:oneCellAnchor>
    <xdr:from>
      <xdr:col>10</xdr:col>
      <xdr:colOff>469900</xdr:colOff>
      <xdr:row>34</xdr:row>
      <xdr:rowOff>50800</xdr:rowOff>
    </xdr:from>
    <xdr:ext cx="1457325" cy="887423"/>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a:stretch>
          <a:fillRect/>
        </a:stretch>
      </xdr:blipFill>
      <xdr:spPr>
        <a:xfrm>
          <a:off x="7277100" y="6762750"/>
          <a:ext cx="1457325" cy="887423"/>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434975</xdr:colOff>
      <xdr:row>51</xdr:row>
      <xdr:rowOff>139700</xdr:rowOff>
    </xdr:from>
    <xdr:to>
      <xdr:col>2</xdr:col>
      <xdr:colOff>378460</xdr:colOff>
      <xdr:row>56</xdr:row>
      <xdr:rowOff>37158</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434975" y="10121900"/>
          <a:ext cx="1353185" cy="84995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434975</xdr:colOff>
      <xdr:row>51</xdr:row>
      <xdr:rowOff>139700</xdr:rowOff>
    </xdr:from>
    <xdr:to>
      <xdr:col>2</xdr:col>
      <xdr:colOff>378460</xdr:colOff>
      <xdr:row>56</xdr:row>
      <xdr:rowOff>37158</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434975" y="10121900"/>
          <a:ext cx="1353185" cy="84995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434975</xdr:colOff>
      <xdr:row>51</xdr:row>
      <xdr:rowOff>139700</xdr:rowOff>
    </xdr:from>
    <xdr:to>
      <xdr:col>2</xdr:col>
      <xdr:colOff>378460</xdr:colOff>
      <xdr:row>56</xdr:row>
      <xdr:rowOff>37158</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434975" y="10198100"/>
          <a:ext cx="1353185" cy="84995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434975</xdr:colOff>
      <xdr:row>51</xdr:row>
      <xdr:rowOff>139700</xdr:rowOff>
    </xdr:from>
    <xdr:to>
      <xdr:col>2</xdr:col>
      <xdr:colOff>378460</xdr:colOff>
      <xdr:row>56</xdr:row>
      <xdr:rowOff>37158</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434975" y="10121900"/>
          <a:ext cx="1353185" cy="84995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434975</xdr:colOff>
      <xdr:row>51</xdr:row>
      <xdr:rowOff>139700</xdr:rowOff>
    </xdr:from>
    <xdr:to>
      <xdr:col>2</xdr:col>
      <xdr:colOff>378460</xdr:colOff>
      <xdr:row>56</xdr:row>
      <xdr:rowOff>37158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434975" y="10121900"/>
          <a:ext cx="1353185" cy="84995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565150</xdr:colOff>
          <xdr:row>32</xdr:row>
          <xdr:rowOff>165100</xdr:rowOff>
        </xdr:from>
        <xdr:to>
          <xdr:col>9</xdr:col>
          <xdr:colOff>165100</xdr:colOff>
          <xdr:row>34</xdr:row>
          <xdr:rowOff>31750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E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434975</xdr:colOff>
      <xdr:row>51</xdr:row>
      <xdr:rowOff>139700</xdr:rowOff>
    </xdr:from>
    <xdr:to>
      <xdr:col>2</xdr:col>
      <xdr:colOff>378460</xdr:colOff>
      <xdr:row>56</xdr:row>
      <xdr:rowOff>37158</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434975" y="10121900"/>
          <a:ext cx="1353185" cy="84995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434975</xdr:colOff>
      <xdr:row>51</xdr:row>
      <xdr:rowOff>139700</xdr:rowOff>
    </xdr:from>
    <xdr:to>
      <xdr:col>2</xdr:col>
      <xdr:colOff>378460</xdr:colOff>
      <xdr:row>56</xdr:row>
      <xdr:rowOff>37158</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434975" y="10121900"/>
          <a:ext cx="1353185" cy="84995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434975</xdr:colOff>
      <xdr:row>51</xdr:row>
      <xdr:rowOff>139700</xdr:rowOff>
    </xdr:from>
    <xdr:to>
      <xdr:col>2</xdr:col>
      <xdr:colOff>378460</xdr:colOff>
      <xdr:row>56</xdr:row>
      <xdr:rowOff>37158</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434975" y="10121900"/>
          <a:ext cx="1353185" cy="8499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434975</xdr:colOff>
      <xdr:row>51</xdr:row>
      <xdr:rowOff>139700</xdr:rowOff>
    </xdr:from>
    <xdr:to>
      <xdr:col>2</xdr:col>
      <xdr:colOff>378460</xdr:colOff>
      <xdr:row>56</xdr:row>
      <xdr:rowOff>37158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34975" y="10121900"/>
          <a:ext cx="1353185" cy="8499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434975</xdr:colOff>
      <xdr:row>51</xdr:row>
      <xdr:rowOff>139700</xdr:rowOff>
    </xdr:from>
    <xdr:ext cx="1353185" cy="849958"/>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434975" y="9740900"/>
          <a:ext cx="1353185" cy="84995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434975</xdr:colOff>
      <xdr:row>51</xdr:row>
      <xdr:rowOff>139700</xdr:rowOff>
    </xdr:from>
    <xdr:ext cx="1353185" cy="849958"/>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434975" y="9740900"/>
          <a:ext cx="1353185" cy="84995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304800</xdr:colOff>
          <xdr:row>42</xdr:row>
          <xdr:rowOff>184150</xdr:rowOff>
        </xdr:from>
        <xdr:to>
          <xdr:col>11</xdr:col>
          <xdr:colOff>0</xdr:colOff>
          <xdr:row>44</xdr:row>
          <xdr:rowOff>31750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4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381000</xdr:colOff>
          <xdr:row>42</xdr:row>
          <xdr:rowOff>190500</xdr:rowOff>
        </xdr:from>
        <xdr:to>
          <xdr:col>14</xdr:col>
          <xdr:colOff>127000</xdr:colOff>
          <xdr:row>44</xdr:row>
          <xdr:rowOff>12700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4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393700</xdr:colOff>
          <xdr:row>42</xdr:row>
          <xdr:rowOff>184150</xdr:rowOff>
        </xdr:from>
        <xdr:to>
          <xdr:col>13</xdr:col>
          <xdr:colOff>50800</xdr:colOff>
          <xdr:row>44</xdr:row>
          <xdr:rowOff>31750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4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317500</xdr:colOff>
          <xdr:row>42</xdr:row>
          <xdr:rowOff>184150</xdr:rowOff>
        </xdr:from>
        <xdr:to>
          <xdr:col>12</xdr:col>
          <xdr:colOff>69850</xdr:colOff>
          <xdr:row>44</xdr:row>
          <xdr:rowOff>12700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400-00001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43</xdr:row>
          <xdr:rowOff>184150</xdr:rowOff>
        </xdr:from>
        <xdr:to>
          <xdr:col>12</xdr:col>
          <xdr:colOff>266700</xdr:colOff>
          <xdr:row>45</xdr:row>
          <xdr:rowOff>12700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400-00001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43</xdr:row>
          <xdr:rowOff>165100</xdr:rowOff>
        </xdr:from>
        <xdr:to>
          <xdr:col>11</xdr:col>
          <xdr:colOff>76200</xdr:colOff>
          <xdr:row>45</xdr:row>
          <xdr:rowOff>31750</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400-00001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45</xdr:row>
          <xdr:rowOff>0</xdr:rowOff>
        </xdr:from>
        <xdr:to>
          <xdr:col>11</xdr:col>
          <xdr:colOff>495300</xdr:colOff>
          <xdr:row>46</xdr:row>
          <xdr:rowOff>0</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400-00001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241300</xdr:colOff>
          <xdr:row>45</xdr:row>
          <xdr:rowOff>12700</xdr:rowOff>
        </xdr:from>
        <xdr:to>
          <xdr:col>10</xdr:col>
          <xdr:colOff>565150</xdr:colOff>
          <xdr:row>46</xdr:row>
          <xdr:rowOff>31750</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400-00001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434975</xdr:colOff>
      <xdr:row>51</xdr:row>
      <xdr:rowOff>139700</xdr:rowOff>
    </xdr:from>
    <xdr:to>
      <xdr:col>2</xdr:col>
      <xdr:colOff>378460</xdr:colOff>
      <xdr:row>56</xdr:row>
      <xdr:rowOff>37158</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434975" y="10121900"/>
          <a:ext cx="1353185" cy="8499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434975</xdr:colOff>
      <xdr:row>51</xdr:row>
      <xdr:rowOff>139700</xdr:rowOff>
    </xdr:from>
    <xdr:to>
      <xdr:col>2</xdr:col>
      <xdr:colOff>378460</xdr:colOff>
      <xdr:row>56</xdr:row>
      <xdr:rowOff>37158</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434975" y="10121900"/>
          <a:ext cx="1353185" cy="84995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434975</xdr:colOff>
      <xdr:row>51</xdr:row>
      <xdr:rowOff>139700</xdr:rowOff>
    </xdr:from>
    <xdr:to>
      <xdr:col>2</xdr:col>
      <xdr:colOff>378460</xdr:colOff>
      <xdr:row>56</xdr:row>
      <xdr:rowOff>37158</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434975" y="10121900"/>
          <a:ext cx="1353185" cy="8499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434975</xdr:colOff>
      <xdr:row>51</xdr:row>
      <xdr:rowOff>139700</xdr:rowOff>
    </xdr:from>
    <xdr:to>
      <xdr:col>2</xdr:col>
      <xdr:colOff>378460</xdr:colOff>
      <xdr:row>56</xdr:row>
      <xdr:rowOff>37158</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434975" y="10121900"/>
          <a:ext cx="1353185" cy="84995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434975</xdr:colOff>
      <xdr:row>51</xdr:row>
      <xdr:rowOff>139700</xdr:rowOff>
    </xdr:from>
    <xdr:to>
      <xdr:col>2</xdr:col>
      <xdr:colOff>378460</xdr:colOff>
      <xdr:row>56</xdr:row>
      <xdr:rowOff>30808</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434975" y="9744075"/>
          <a:ext cx="1353185" cy="8467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ventorders.nec@necgroup.co.uk"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5" Type="http://schemas.openxmlformats.org/officeDocument/2006/relationships/drawing" Target="../drawings/drawing10.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5" Type="http://schemas.openxmlformats.org/officeDocument/2006/relationships/drawing" Target="../drawings/drawing11.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5" Type="http://schemas.openxmlformats.org/officeDocument/2006/relationships/drawing" Target="../drawings/drawing12.x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5" Type="http://schemas.openxmlformats.org/officeDocument/2006/relationships/drawing" Target="../drawings/drawing13.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6" Type="http://schemas.openxmlformats.org/officeDocument/2006/relationships/drawing" Target="../drawings/drawing14.xml"/><Relationship Id="rId5" Type="http://schemas.openxmlformats.org/officeDocument/2006/relationships/printerSettings" Target="../printerSettings/printerSettings14.bin"/><Relationship Id="rId4" Type="http://schemas.openxmlformats.org/officeDocument/2006/relationships/hyperlink" Target="mailto:technicalsales@necgroup.co.uk"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7" Type="http://schemas.openxmlformats.org/officeDocument/2006/relationships/ctrlProp" Target="../ctrlProps/ctrlProp9.xm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6" Type="http://schemas.openxmlformats.org/officeDocument/2006/relationships/vmlDrawing" Target="../drawings/vmlDrawing2.vml"/><Relationship Id="rId5" Type="http://schemas.openxmlformats.org/officeDocument/2006/relationships/drawing" Target="../drawings/drawing15.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5" Type="http://schemas.openxmlformats.org/officeDocument/2006/relationships/drawing" Target="../drawings/drawing16.xm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6" Type="http://schemas.openxmlformats.org/officeDocument/2006/relationships/drawing" Target="../drawings/drawing17.xml"/><Relationship Id="rId5" Type="http://schemas.openxmlformats.org/officeDocument/2006/relationships/printerSettings" Target="../printerSettings/printerSettings17.bin"/><Relationship Id="rId4" Type="http://schemas.openxmlformats.org/officeDocument/2006/relationships/hyperlink" Target="https://www.thenec.co.uk/terms-and-conditions/exhibitor-terms-and-conditions/"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3" Type="http://schemas.openxmlformats.org/officeDocument/2006/relationships/hyperlink" Target="mailto:eventorders.nec@necgroup.co.uk" TargetMode="External"/><Relationship Id="rId7" Type="http://schemas.openxmlformats.org/officeDocument/2006/relationships/ctrlProp" Target="../ctrlProps/ctrlProp1.xml"/><Relationship Id="rId12" Type="http://schemas.openxmlformats.org/officeDocument/2006/relationships/ctrlProp" Target="../ctrlProps/ctrlProp6.xm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6" Type="http://schemas.openxmlformats.org/officeDocument/2006/relationships/vmlDrawing" Target="../drawings/vmlDrawing1.vml"/><Relationship Id="rId11" Type="http://schemas.openxmlformats.org/officeDocument/2006/relationships/ctrlProp" Target="../ctrlProps/ctrlProp5.xml"/><Relationship Id="rId5" Type="http://schemas.openxmlformats.org/officeDocument/2006/relationships/drawing" Target="../drawings/drawing5.xml"/><Relationship Id="rId10" Type="http://schemas.openxmlformats.org/officeDocument/2006/relationships/ctrlProp" Target="../ctrlProps/ctrlProp4.xml"/><Relationship Id="rId4" Type="http://schemas.openxmlformats.org/officeDocument/2006/relationships/printerSettings" Target="../printerSettings/printerSettings5.bin"/><Relationship Id="rId9" Type="http://schemas.openxmlformats.org/officeDocument/2006/relationships/ctrlProp" Target="../ctrlProps/ctrlProp3.xml"/><Relationship Id="rId14" Type="http://schemas.openxmlformats.org/officeDocument/2006/relationships/ctrlProp" Target="../ctrlProps/ctrlProp8.xml"/></Relationships>
</file>

<file path=xl/worksheets/_rels/sheet6.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5" Type="http://schemas.openxmlformats.org/officeDocument/2006/relationships/drawing" Target="../drawings/drawing6.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5" Type="http://schemas.openxmlformats.org/officeDocument/2006/relationships/drawing" Target="../drawings/drawing7.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5" Type="http://schemas.openxmlformats.org/officeDocument/2006/relationships/drawing" Target="../drawings/drawing8.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5" Type="http://schemas.openxmlformats.org/officeDocument/2006/relationships/drawing" Target="../drawings/drawing9.xm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B02F8-8337-47CC-B8BC-70DD0E4D211F}">
  <sheetPr codeName="Sheet1">
    <pageSetUpPr autoPageBreaks="0" fitToPage="1"/>
  </sheetPr>
  <dimension ref="B2:W33"/>
  <sheetViews>
    <sheetView showRowColHeaders="0" tabSelected="1" workbookViewId="0"/>
  </sheetViews>
  <sheetFormatPr defaultColWidth="8.81640625" defaultRowHeight="14" x14ac:dyDescent="0.3"/>
  <cols>
    <col min="1" max="16384" width="8.81640625" style="44"/>
  </cols>
  <sheetData>
    <row r="2" spans="2:23" ht="14.25" customHeight="1" x14ac:dyDescent="0.3">
      <c r="B2" s="538" t="s">
        <v>0</v>
      </c>
      <c r="C2" s="538"/>
      <c r="D2" s="538"/>
      <c r="E2" s="538"/>
      <c r="F2" s="538"/>
      <c r="G2" s="538"/>
      <c r="H2" s="538"/>
      <c r="I2" s="538"/>
      <c r="J2" s="538"/>
      <c r="K2" s="538"/>
      <c r="L2" s="538"/>
      <c r="M2" s="538"/>
      <c r="N2" s="538"/>
      <c r="O2" s="538"/>
      <c r="P2" s="538"/>
      <c r="Q2" s="538"/>
      <c r="R2" s="538"/>
      <c r="S2" s="538"/>
      <c r="T2" s="538"/>
      <c r="U2" s="538"/>
      <c r="V2" s="538"/>
      <c r="W2" s="538"/>
    </row>
    <row r="3" spans="2:23" ht="14.25" customHeight="1" x14ac:dyDescent="0.3">
      <c r="B3" s="538"/>
      <c r="C3" s="538"/>
      <c r="D3" s="538"/>
      <c r="E3" s="538"/>
      <c r="F3" s="538"/>
      <c r="G3" s="538"/>
      <c r="H3" s="538"/>
      <c r="I3" s="538"/>
      <c r="J3" s="538"/>
      <c r="K3" s="538"/>
      <c r="L3" s="538"/>
      <c r="M3" s="538"/>
      <c r="N3" s="538"/>
      <c r="O3" s="538"/>
      <c r="P3" s="538"/>
      <c r="Q3" s="538"/>
      <c r="R3" s="538"/>
      <c r="S3" s="538"/>
      <c r="T3" s="538"/>
      <c r="U3" s="538"/>
      <c r="V3" s="538"/>
      <c r="W3" s="538"/>
    </row>
    <row r="4" spans="2:23" ht="14.25" customHeight="1" x14ac:dyDescent="0.3">
      <c r="B4" s="538"/>
      <c r="C4" s="538"/>
      <c r="D4" s="538"/>
      <c r="E4" s="538"/>
      <c r="F4" s="538"/>
      <c r="G4" s="538"/>
      <c r="H4" s="538"/>
      <c r="I4" s="538"/>
      <c r="J4" s="538"/>
      <c r="K4" s="538"/>
      <c r="L4" s="538"/>
      <c r="M4" s="538"/>
      <c r="N4" s="538"/>
      <c r="O4" s="538"/>
      <c r="P4" s="538"/>
      <c r="Q4" s="538"/>
      <c r="R4" s="538"/>
      <c r="S4" s="538"/>
      <c r="T4" s="538"/>
      <c r="U4" s="538"/>
      <c r="V4" s="538"/>
      <c r="W4" s="538"/>
    </row>
    <row r="5" spans="2:23" ht="14.25" customHeight="1" x14ac:dyDescent="0.3">
      <c r="B5" s="538"/>
      <c r="C5" s="538"/>
      <c r="D5" s="538"/>
      <c r="E5" s="538"/>
      <c r="F5" s="538"/>
      <c r="G5" s="538"/>
      <c r="H5" s="538"/>
      <c r="I5" s="538"/>
      <c r="J5" s="538"/>
      <c r="K5" s="538"/>
      <c r="L5" s="538"/>
      <c r="M5" s="538"/>
      <c r="N5" s="538"/>
      <c r="O5" s="538"/>
      <c r="P5" s="538"/>
      <c r="Q5" s="538"/>
      <c r="R5" s="538"/>
      <c r="S5" s="538"/>
      <c r="T5" s="538"/>
      <c r="U5" s="538"/>
      <c r="V5" s="538"/>
      <c r="W5" s="538"/>
    </row>
    <row r="6" spans="2:23" ht="14.25" customHeight="1" x14ac:dyDescent="0.3">
      <c r="B6" s="539" t="s">
        <v>1</v>
      </c>
      <c r="C6" s="539"/>
      <c r="D6" s="539"/>
      <c r="E6" s="539"/>
      <c r="F6" s="539"/>
      <c r="G6" s="539"/>
      <c r="H6" s="539"/>
      <c r="I6" s="539"/>
      <c r="J6" s="539"/>
      <c r="K6" s="539"/>
      <c r="L6" s="539"/>
      <c r="M6" s="539"/>
      <c r="N6" s="539"/>
      <c r="O6" s="539"/>
      <c r="P6" s="539"/>
      <c r="Q6" s="539"/>
      <c r="R6" s="539"/>
      <c r="S6" s="539"/>
      <c r="T6" s="539"/>
      <c r="U6" s="539"/>
      <c r="V6" s="539"/>
      <c r="W6" s="539"/>
    </row>
    <row r="7" spans="2:23" ht="14.25" customHeight="1" x14ac:dyDescent="0.3">
      <c r="B7" s="539"/>
      <c r="C7" s="539"/>
      <c r="D7" s="539"/>
      <c r="E7" s="539"/>
      <c r="F7" s="539"/>
      <c r="G7" s="539"/>
      <c r="H7" s="539"/>
      <c r="I7" s="539"/>
      <c r="J7" s="539"/>
      <c r="K7" s="539"/>
      <c r="L7" s="539"/>
      <c r="M7" s="539"/>
      <c r="N7" s="539"/>
      <c r="O7" s="539"/>
      <c r="P7" s="539"/>
      <c r="Q7" s="539"/>
      <c r="R7" s="539"/>
      <c r="S7" s="539"/>
      <c r="T7" s="539"/>
      <c r="U7" s="539"/>
      <c r="V7" s="539"/>
      <c r="W7" s="539"/>
    </row>
    <row r="8" spans="2:23" x14ac:dyDescent="0.3">
      <c r="J8" s="111"/>
      <c r="K8" s="111"/>
      <c r="L8" s="111"/>
      <c r="M8" s="111"/>
      <c r="N8" s="111"/>
      <c r="O8" s="111"/>
      <c r="R8" s="111"/>
      <c r="S8" s="111"/>
      <c r="T8" s="111"/>
      <c r="U8" s="111"/>
      <c r="V8" s="111"/>
      <c r="W8" s="111"/>
    </row>
    <row r="9" spans="2:23" x14ac:dyDescent="0.3">
      <c r="J9" s="111"/>
      <c r="K9" s="111"/>
      <c r="L9" s="111"/>
      <c r="M9" s="111"/>
      <c r="N9" s="111"/>
      <c r="O9" s="111"/>
      <c r="R9" s="111"/>
      <c r="S9" s="111"/>
      <c r="T9" s="111"/>
      <c r="U9" s="111"/>
      <c r="V9" s="111"/>
      <c r="W9" s="111"/>
    </row>
    <row r="10" spans="2:23" x14ac:dyDescent="0.3">
      <c r="J10" s="111"/>
      <c r="K10" s="111"/>
      <c r="L10" s="111"/>
      <c r="M10" s="111"/>
      <c r="N10" s="111"/>
      <c r="O10" s="111"/>
      <c r="R10" s="111"/>
      <c r="S10" s="111"/>
      <c r="T10" s="111"/>
      <c r="U10" s="111"/>
      <c r="V10" s="111"/>
      <c r="W10" s="111"/>
    </row>
    <row r="11" spans="2:23" x14ac:dyDescent="0.3">
      <c r="J11" s="111"/>
      <c r="K11" s="111"/>
      <c r="L11" s="111"/>
      <c r="M11" s="111"/>
      <c r="N11" s="111"/>
      <c r="O11" s="111"/>
      <c r="R11" s="111"/>
      <c r="S11" s="111"/>
      <c r="T11" s="111"/>
      <c r="U11" s="111"/>
      <c r="V11" s="111"/>
      <c r="W11" s="111"/>
    </row>
    <row r="12" spans="2:23" x14ac:dyDescent="0.3">
      <c r="J12" s="111"/>
      <c r="K12" s="111"/>
      <c r="L12" s="111"/>
      <c r="M12" s="111"/>
      <c r="N12" s="111"/>
      <c r="O12" s="111"/>
      <c r="R12" s="111"/>
      <c r="S12" s="111"/>
      <c r="T12" s="111"/>
      <c r="U12" s="111"/>
      <c r="V12" s="111"/>
      <c r="W12" s="111"/>
    </row>
    <row r="13" spans="2:23" x14ac:dyDescent="0.3">
      <c r="J13" s="111"/>
      <c r="K13" s="111"/>
      <c r="L13" s="111"/>
      <c r="M13" s="111"/>
      <c r="N13" s="111"/>
      <c r="O13" s="111"/>
      <c r="R13" s="111"/>
      <c r="S13" s="111"/>
      <c r="T13" s="111"/>
      <c r="U13" s="111"/>
      <c r="V13" s="111"/>
      <c r="W13" s="111"/>
    </row>
    <row r="14" spans="2:23" x14ac:dyDescent="0.3">
      <c r="J14" s="111"/>
      <c r="K14" s="111"/>
      <c r="L14" s="111"/>
      <c r="M14" s="111"/>
      <c r="N14" s="111"/>
      <c r="O14" s="111"/>
      <c r="R14" s="111"/>
      <c r="S14" s="111"/>
      <c r="T14" s="111"/>
      <c r="U14" s="111"/>
      <c r="V14" s="111"/>
      <c r="W14" s="111"/>
    </row>
    <row r="15" spans="2:23" x14ac:dyDescent="0.3">
      <c r="J15" s="111"/>
      <c r="K15" s="111"/>
      <c r="L15" s="111"/>
      <c r="M15" s="111"/>
      <c r="N15" s="111"/>
      <c r="O15" s="111"/>
      <c r="R15" s="111"/>
      <c r="S15" s="111"/>
      <c r="T15" s="111"/>
      <c r="U15" s="111"/>
      <c r="V15" s="111"/>
      <c r="W15" s="111"/>
    </row>
    <row r="16" spans="2:23" x14ac:dyDescent="0.3">
      <c r="J16" s="111"/>
      <c r="K16" s="111"/>
      <c r="L16" s="111"/>
      <c r="M16" s="111"/>
      <c r="N16" s="111"/>
      <c r="O16" s="111"/>
      <c r="R16" s="111"/>
      <c r="S16" s="111"/>
      <c r="T16" s="111"/>
      <c r="U16" s="111"/>
      <c r="V16" s="111"/>
      <c r="W16" s="111"/>
    </row>
    <row r="17" spans="2:23" x14ac:dyDescent="0.3">
      <c r="J17" s="111"/>
      <c r="K17" s="111"/>
      <c r="L17" s="111"/>
      <c r="M17" s="111"/>
      <c r="N17" s="111"/>
      <c r="O17" s="111"/>
      <c r="R17" s="111"/>
      <c r="S17" s="111"/>
      <c r="T17" s="111"/>
      <c r="U17" s="111"/>
      <c r="V17" s="111"/>
      <c r="W17" s="111"/>
    </row>
    <row r="18" spans="2:23" x14ac:dyDescent="0.3">
      <c r="J18" s="111"/>
      <c r="K18" s="111"/>
      <c r="L18" s="111"/>
      <c r="M18" s="111"/>
      <c r="N18" s="111"/>
      <c r="O18" s="111"/>
      <c r="R18" s="111"/>
      <c r="S18" s="111"/>
      <c r="T18" s="111"/>
      <c r="U18" s="111"/>
      <c r="V18" s="111"/>
      <c r="W18" s="111"/>
    </row>
    <row r="19" spans="2:23" x14ac:dyDescent="0.3">
      <c r="J19" s="111"/>
      <c r="K19" s="111"/>
      <c r="L19" s="111"/>
      <c r="M19" s="111"/>
      <c r="N19" s="111"/>
      <c r="O19" s="111"/>
      <c r="R19" s="111"/>
      <c r="S19" s="111"/>
      <c r="T19" s="111"/>
      <c r="U19" s="111"/>
      <c r="V19" s="111"/>
      <c r="W19" s="111"/>
    </row>
    <row r="20" spans="2:23" x14ac:dyDescent="0.3">
      <c r="J20" s="111"/>
      <c r="K20" s="111"/>
      <c r="L20" s="111"/>
      <c r="M20" s="111"/>
      <c r="N20" s="111"/>
      <c r="O20" s="111"/>
      <c r="R20" s="111"/>
      <c r="S20" s="111"/>
      <c r="T20" s="111"/>
      <c r="U20" s="111"/>
      <c r="V20" s="111"/>
      <c r="W20" s="111"/>
    </row>
    <row r="21" spans="2:23" ht="14.5" customHeight="1" x14ac:dyDescent="0.3">
      <c r="J21" s="112"/>
      <c r="K21" s="112"/>
      <c r="L21" s="112"/>
      <c r="M21" s="112"/>
      <c r="N21" s="112"/>
      <c r="O21" s="112"/>
      <c r="R21" s="112"/>
      <c r="S21" s="112"/>
      <c r="T21" s="112"/>
      <c r="U21" s="112"/>
      <c r="V21" s="112"/>
      <c r="W21" s="112"/>
    </row>
    <row r="22" spans="2:23" ht="14.5" customHeight="1" x14ac:dyDescent="0.3">
      <c r="J22" s="112"/>
      <c r="K22" s="112"/>
      <c r="L22" s="112"/>
      <c r="M22" s="112"/>
      <c r="N22" s="112"/>
      <c r="O22" s="112"/>
      <c r="R22" s="112"/>
      <c r="S22" s="112"/>
      <c r="T22" s="112"/>
      <c r="U22" s="112"/>
      <c r="V22" s="112"/>
      <c r="W22" s="112"/>
    </row>
    <row r="23" spans="2:23" ht="14.5" customHeight="1" x14ac:dyDescent="0.3">
      <c r="J23" s="112"/>
      <c r="K23" s="112"/>
      <c r="L23" s="112"/>
      <c r="M23" s="112"/>
      <c r="N23" s="112"/>
      <c r="O23" s="112"/>
      <c r="R23" s="112"/>
      <c r="S23" s="112"/>
      <c r="T23" s="112"/>
      <c r="U23" s="112"/>
      <c r="V23" s="112"/>
      <c r="W23" s="112"/>
    </row>
    <row r="24" spans="2:23" ht="14.15" customHeight="1" x14ac:dyDescent="0.3">
      <c r="J24" s="112"/>
      <c r="K24" s="112"/>
      <c r="L24" s="112"/>
      <c r="M24" s="112"/>
      <c r="N24" s="112"/>
      <c r="O24" s="112"/>
      <c r="R24" s="112"/>
      <c r="S24" s="112"/>
      <c r="T24" s="112"/>
      <c r="U24" s="112"/>
      <c r="V24" s="112"/>
      <c r="W24" s="112"/>
    </row>
    <row r="28" spans="2:23" x14ac:dyDescent="0.3">
      <c r="B28" s="523" t="s">
        <v>2</v>
      </c>
      <c r="C28" s="524"/>
      <c r="D28" s="524"/>
      <c r="E28" s="524"/>
      <c r="F28" s="524"/>
      <c r="G28" s="524"/>
      <c r="H28" s="524"/>
      <c r="I28" s="524"/>
      <c r="J28" s="524"/>
      <c r="K28" s="524"/>
      <c r="L28" s="524"/>
      <c r="M28" s="524"/>
      <c r="N28" s="524"/>
      <c r="O28" s="524"/>
      <c r="P28" s="524"/>
      <c r="Q28" s="524"/>
      <c r="R28" s="524"/>
      <c r="S28" s="524"/>
      <c r="T28" s="524"/>
      <c r="U28" s="524"/>
      <c r="V28" s="524"/>
      <c r="W28" s="525"/>
    </row>
    <row r="29" spans="2:23" x14ac:dyDescent="0.3">
      <c r="B29" s="526"/>
      <c r="C29" s="527"/>
      <c r="D29" s="527"/>
      <c r="E29" s="527"/>
      <c r="F29" s="527"/>
      <c r="G29" s="527"/>
      <c r="H29" s="527"/>
      <c r="I29" s="527"/>
      <c r="J29" s="527"/>
      <c r="K29" s="527"/>
      <c r="L29" s="527"/>
      <c r="M29" s="527"/>
      <c r="N29" s="527"/>
      <c r="O29" s="527"/>
      <c r="P29" s="527"/>
      <c r="Q29" s="527"/>
      <c r="R29" s="527"/>
      <c r="S29" s="527"/>
      <c r="T29" s="527"/>
      <c r="U29" s="527"/>
      <c r="V29" s="527"/>
      <c r="W29" s="528"/>
    </row>
    <row r="30" spans="2:23" x14ac:dyDescent="0.3">
      <c r="B30" s="529" t="s">
        <v>3</v>
      </c>
      <c r="C30" s="530"/>
      <c r="D30" s="530"/>
      <c r="E30" s="530"/>
      <c r="F30" s="530"/>
      <c r="G30" s="530"/>
      <c r="H30" s="530"/>
      <c r="I30" s="530"/>
      <c r="J30" s="530"/>
      <c r="K30" s="530"/>
      <c r="L30" s="530"/>
      <c r="M30" s="530"/>
      <c r="N30" s="530"/>
      <c r="O30" s="530"/>
      <c r="P30" s="530"/>
      <c r="Q30" s="530"/>
      <c r="R30" s="530"/>
      <c r="S30" s="530"/>
      <c r="T30" s="530"/>
      <c r="U30" s="530"/>
      <c r="V30" s="530"/>
      <c r="W30" s="531"/>
    </row>
    <row r="31" spans="2:23" x14ac:dyDescent="0.3">
      <c r="B31" s="529"/>
      <c r="C31" s="530"/>
      <c r="D31" s="530"/>
      <c r="E31" s="530"/>
      <c r="F31" s="530"/>
      <c r="G31" s="530"/>
      <c r="H31" s="530"/>
      <c r="I31" s="530"/>
      <c r="J31" s="530"/>
      <c r="K31" s="530"/>
      <c r="L31" s="530"/>
      <c r="M31" s="530"/>
      <c r="N31" s="530"/>
      <c r="O31" s="530"/>
      <c r="P31" s="530"/>
      <c r="Q31" s="530"/>
      <c r="R31" s="530"/>
      <c r="S31" s="530"/>
      <c r="T31" s="530"/>
      <c r="U31" s="530"/>
      <c r="V31" s="530"/>
      <c r="W31" s="531"/>
    </row>
    <row r="32" spans="2:23" x14ac:dyDescent="0.3">
      <c r="B32" s="532" t="s">
        <v>4</v>
      </c>
      <c r="C32" s="533"/>
      <c r="D32" s="533"/>
      <c r="E32" s="533"/>
      <c r="F32" s="533"/>
      <c r="G32" s="533"/>
      <c r="H32" s="533"/>
      <c r="I32" s="533"/>
      <c r="J32" s="533"/>
      <c r="K32" s="533"/>
      <c r="L32" s="533"/>
      <c r="M32" s="533"/>
      <c r="N32" s="533"/>
      <c r="O32" s="533"/>
      <c r="P32" s="533"/>
      <c r="Q32" s="533"/>
      <c r="R32" s="533"/>
      <c r="S32" s="533"/>
      <c r="T32" s="533"/>
      <c r="U32" s="533"/>
      <c r="V32" s="533"/>
      <c r="W32" s="534"/>
    </row>
    <row r="33" spans="2:23" x14ac:dyDescent="0.3">
      <c r="B33" s="535"/>
      <c r="C33" s="536"/>
      <c r="D33" s="536"/>
      <c r="E33" s="536"/>
      <c r="F33" s="536"/>
      <c r="G33" s="536"/>
      <c r="H33" s="536"/>
      <c r="I33" s="536"/>
      <c r="J33" s="536"/>
      <c r="K33" s="536"/>
      <c r="L33" s="536"/>
      <c r="M33" s="536"/>
      <c r="N33" s="536"/>
      <c r="O33" s="536"/>
      <c r="P33" s="536"/>
      <c r="Q33" s="536"/>
      <c r="R33" s="536"/>
      <c r="S33" s="536"/>
      <c r="T33" s="536"/>
      <c r="U33" s="536"/>
      <c r="V33" s="536"/>
      <c r="W33" s="537"/>
    </row>
  </sheetData>
  <sheetProtection algorithmName="SHA-512" hashValue="BwKhS4K7TmySF7NI3t6hwpRvxzOETfbRq6ipuDZglaec8KPN79PPxYTkjbvS6/a/lXO99MHgCZ2H+Px3eT4SkQ==" saltValue="88J69WS/LI5hFktfdwAAgw==" spinCount="100000" sheet="1" objects="1" scenarios="1"/>
  <mergeCells count="5">
    <mergeCell ref="B28:W29"/>
    <mergeCell ref="B30:W31"/>
    <mergeCell ref="B32:W33"/>
    <mergeCell ref="B2:W5"/>
    <mergeCell ref="B6:W7"/>
  </mergeCells>
  <hyperlinks>
    <hyperlink ref="B30:W31" r:id="rId1" display="Email: eventorders.nec@necgroup.co.uk" xr:uid="{3A1A9B8D-59AB-4C32-BBD7-00CEC6E70A6C}"/>
  </hyperlinks>
  <printOptions horizontalCentered="1" verticalCentered="1"/>
  <pageMargins left="0.23622047244094491" right="0.23622047244094491" top="0.35433070866141736" bottom="0.35433070866141736" header="0.31496062992125984" footer="0.31496062992125984"/>
  <pageSetup paperSize="9" scale="59"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39948-BAE3-4E8D-A8CC-BD86041F6B1E}">
  <sheetPr codeName="Sheet9">
    <tabColor rgb="FF1E384E"/>
    <pageSetUpPr autoPageBreaks="0" fitToPage="1"/>
  </sheetPr>
  <dimension ref="A1:AH431"/>
  <sheetViews>
    <sheetView showRowColHeaders="0" workbookViewId="0">
      <selection activeCell="A24" sqref="A24:C25"/>
    </sheetView>
  </sheetViews>
  <sheetFormatPr defaultColWidth="8.81640625" defaultRowHeight="17.5" x14ac:dyDescent="0.35"/>
  <cols>
    <col min="1" max="3" width="10.54296875" style="54" customWidth="1"/>
    <col min="4" max="4" width="4.54296875" style="1" customWidth="1"/>
    <col min="5" max="8" width="8.81640625" style="1" customWidth="1"/>
    <col min="9" max="16" width="2.81640625" style="1" customWidth="1"/>
    <col min="17" max="18" width="8.81640625" style="1" customWidth="1"/>
    <col min="19" max="19" width="10.81640625" style="1" customWidth="1"/>
    <col min="20" max="20" width="10.81640625" style="96" customWidth="1"/>
    <col min="21" max="21" width="13.81640625" style="1" bestFit="1" customWidth="1"/>
    <col min="22" max="22" width="5.54296875" style="1" customWidth="1"/>
    <col min="23" max="23" width="8.1796875" style="96" bestFit="1" customWidth="1"/>
    <col min="24" max="24" width="13.81640625" style="1" bestFit="1" customWidth="1"/>
    <col min="25" max="25" width="5.54296875" style="1" customWidth="1"/>
    <col min="26" max="26" width="8.1796875" style="96" bestFit="1" customWidth="1"/>
    <col min="27" max="27" width="13.81640625" style="1" bestFit="1" customWidth="1"/>
    <col min="28" max="28" width="9.54296875" style="1" customWidth="1"/>
    <col min="29" max="30" width="11.1796875" style="1" customWidth="1"/>
    <col min="31" max="33" width="8.81640625" style="1" customWidth="1"/>
    <col min="34" max="16384" width="8.81640625" style="1"/>
  </cols>
  <sheetData>
    <row r="1" spans="1:34" s="48" customFormat="1" ht="36" customHeight="1" x14ac:dyDescent="0.3">
      <c r="A1" s="558" t="s">
        <v>5</v>
      </c>
      <c r="B1" s="559"/>
      <c r="C1" s="559"/>
      <c r="E1" s="49" t="str">
        <f>Landing!B2</f>
        <v>NEC Products and Services Order Form</v>
      </c>
      <c r="K1" s="50"/>
      <c r="L1" s="50"/>
      <c r="M1" s="44"/>
      <c r="R1" s="102"/>
      <c r="S1" s="102"/>
      <c r="T1" s="102"/>
      <c r="U1" s="654" t="s">
        <v>38</v>
      </c>
      <c r="V1" s="654"/>
      <c r="W1" s="654"/>
      <c r="X1" s="654"/>
      <c r="Y1" s="654"/>
      <c r="Z1" s="654"/>
      <c r="AA1" s="654"/>
      <c r="AB1" s="654"/>
      <c r="AC1" s="157"/>
      <c r="AD1" s="102"/>
    </row>
    <row r="2" spans="1:34" ht="15" customHeight="1" thickBot="1" x14ac:dyDescent="0.4">
      <c r="A2" s="560"/>
      <c r="B2" s="560"/>
      <c r="C2" s="560"/>
      <c r="D2" s="45"/>
      <c r="E2" s="45"/>
      <c r="F2" s="45"/>
      <c r="G2" s="45"/>
      <c r="H2" s="45"/>
      <c r="I2" s="45"/>
      <c r="J2" s="45"/>
      <c r="K2" s="45"/>
      <c r="L2" s="45"/>
      <c r="M2" s="45"/>
      <c r="N2" s="45"/>
      <c r="O2" s="45"/>
      <c r="P2" s="45"/>
      <c r="Q2" s="45"/>
      <c r="R2" s="45"/>
      <c r="S2" s="45"/>
      <c r="T2" s="91"/>
      <c r="U2" s="45"/>
      <c r="V2" s="45"/>
      <c r="W2" s="91"/>
      <c r="X2" s="45"/>
      <c r="Y2" s="45"/>
      <c r="Z2" s="91"/>
      <c r="AA2" s="45"/>
      <c r="AB2" s="45"/>
      <c r="AC2" s="45"/>
      <c r="AD2" s="45"/>
      <c r="AE2" s="932"/>
      <c r="AF2" s="932"/>
      <c r="AG2" s="932"/>
      <c r="AH2" s="45"/>
    </row>
    <row r="3" spans="1:34" ht="15" customHeight="1" thickBot="1" x14ac:dyDescent="0.4">
      <c r="A3" s="560"/>
      <c r="B3" s="560"/>
      <c r="C3" s="560"/>
      <c r="D3" s="45"/>
      <c r="E3" s="935" t="s">
        <v>263</v>
      </c>
      <c r="F3" s="936"/>
      <c r="G3" s="936"/>
      <c r="H3" s="936"/>
      <c r="I3" s="936"/>
      <c r="J3" s="936"/>
      <c r="K3" s="936"/>
      <c r="L3" s="936"/>
      <c r="M3" s="936"/>
      <c r="N3" s="936"/>
      <c r="O3" s="936"/>
      <c r="P3" s="936"/>
      <c r="Q3" s="647" t="s">
        <v>40</v>
      </c>
      <c r="R3" s="647"/>
      <c r="S3" s="647" t="s">
        <v>200</v>
      </c>
      <c r="T3" s="647"/>
      <c r="U3" s="647"/>
      <c r="V3" s="647"/>
      <c r="W3" s="647"/>
      <c r="X3" s="647"/>
      <c r="Y3" s="647"/>
      <c r="Z3" s="647"/>
      <c r="AA3" s="647"/>
      <c r="AB3" s="647" t="s">
        <v>201</v>
      </c>
      <c r="AC3" s="647" t="s">
        <v>42</v>
      </c>
      <c r="AD3" s="647"/>
      <c r="AE3" s="903"/>
      <c r="AF3" s="903"/>
      <c r="AG3" s="903"/>
      <c r="AH3" s="45"/>
    </row>
    <row r="4" spans="1:34" ht="15" customHeight="1" thickBot="1" x14ac:dyDescent="0.4">
      <c r="A4" s="561" t="s">
        <v>8</v>
      </c>
      <c r="B4" s="562"/>
      <c r="C4" s="563"/>
      <c r="D4" s="45"/>
      <c r="E4" s="933" t="s">
        <v>43</v>
      </c>
      <c r="F4" s="934"/>
      <c r="G4" s="934"/>
      <c r="H4" s="934"/>
      <c r="I4" s="148" t="s">
        <v>44</v>
      </c>
      <c r="J4" s="148"/>
      <c r="K4" s="148"/>
      <c r="L4" s="148"/>
      <c r="M4" s="148"/>
      <c r="N4" s="148"/>
      <c r="O4" s="148"/>
      <c r="P4" s="148"/>
      <c r="Q4" s="421" t="s">
        <v>45</v>
      </c>
      <c r="R4" s="421" t="s">
        <v>46</v>
      </c>
      <c r="S4" s="392" t="s">
        <v>41</v>
      </c>
      <c r="T4" s="422" t="s">
        <v>202</v>
      </c>
      <c r="U4" s="392" t="s">
        <v>203</v>
      </c>
      <c r="V4" s="392" t="s">
        <v>41</v>
      </c>
      <c r="W4" s="422" t="s">
        <v>202</v>
      </c>
      <c r="X4" s="392" t="s">
        <v>203</v>
      </c>
      <c r="Y4" s="392" t="s">
        <v>41</v>
      </c>
      <c r="Z4" s="422" t="s">
        <v>202</v>
      </c>
      <c r="AA4" s="392" t="s">
        <v>203</v>
      </c>
      <c r="AB4" s="786"/>
      <c r="AC4" s="421" t="s">
        <v>45</v>
      </c>
      <c r="AD4" s="421" t="s">
        <v>46</v>
      </c>
      <c r="AE4" s="182"/>
      <c r="AF4" s="182"/>
      <c r="AG4" s="182"/>
      <c r="AH4" s="45"/>
    </row>
    <row r="5" spans="1:34" ht="15" customHeight="1" thickBot="1" x14ac:dyDescent="0.4">
      <c r="A5" s="561"/>
      <c r="B5" s="562"/>
      <c r="C5" s="563"/>
      <c r="D5" s="45"/>
      <c r="E5" s="927" t="s">
        <v>264</v>
      </c>
      <c r="F5" s="928"/>
      <c r="G5" s="928"/>
      <c r="H5" s="928"/>
      <c r="I5" s="928"/>
      <c r="J5" s="928"/>
      <c r="K5" s="928"/>
      <c r="L5" s="928"/>
      <c r="M5" s="928"/>
      <c r="N5" s="928"/>
      <c r="O5" s="928"/>
      <c r="P5" s="928"/>
      <c r="Q5" s="423"/>
      <c r="R5" s="424"/>
      <c r="S5" s="425">
        <f>IF(SUM(S6:S56)&gt;0,9999,0)</f>
        <v>0</v>
      </c>
      <c r="T5" s="426"/>
      <c r="U5" s="427"/>
      <c r="V5" s="425">
        <f>IF(SUM(V6:V56)&gt;0,9999,0)</f>
        <v>0</v>
      </c>
      <c r="W5" s="426"/>
      <c r="X5" s="427"/>
      <c r="Y5" s="425">
        <f>IF(SUM(Y6:Y56)&gt;0,9999,0)</f>
        <v>0</v>
      </c>
      <c r="Z5" s="426"/>
      <c r="AA5" s="427"/>
      <c r="AB5" s="428">
        <f>IF(SUM(AB6:AB56)&gt;0,9999,0)</f>
        <v>0</v>
      </c>
      <c r="AC5" s="424"/>
      <c r="AD5" s="429"/>
      <c r="AE5" s="185"/>
      <c r="AF5" s="185"/>
      <c r="AG5" s="185"/>
      <c r="AH5" s="45"/>
    </row>
    <row r="6" spans="1:34" ht="14.5" customHeight="1" thickBot="1" x14ac:dyDescent="0.4">
      <c r="A6" s="561" t="str">
        <f>Info!E12</f>
        <v>Important Information</v>
      </c>
      <c r="B6" s="562"/>
      <c r="C6" s="563"/>
      <c r="D6" s="45"/>
      <c r="E6" s="838" t="str">
        <f>E7</f>
        <v>Pepsi x 12</v>
      </c>
      <c r="F6" s="839"/>
      <c r="G6" s="839"/>
      <c r="H6" s="840"/>
      <c r="I6" s="847" t="s">
        <v>265</v>
      </c>
      <c r="J6" s="848"/>
      <c r="K6" s="848"/>
      <c r="L6" s="848"/>
      <c r="M6" s="848"/>
      <c r="N6" s="848"/>
      <c r="O6" s="848"/>
      <c r="P6" s="912"/>
      <c r="Q6" s="909">
        <f>Prices!M21</f>
        <v>29.1</v>
      </c>
      <c r="R6" s="905">
        <f>Prices!N21</f>
        <v>34.92</v>
      </c>
      <c r="S6" s="280"/>
      <c r="T6" s="431"/>
      <c r="U6" s="408"/>
      <c r="V6" s="280"/>
      <c r="W6" s="407"/>
      <c r="X6" s="408"/>
      <c r="Y6" s="280"/>
      <c r="Z6" s="407"/>
      <c r="AA6" s="408"/>
      <c r="AB6" s="895">
        <f>SUM(S6,V6,Y6,S7,V7,Y7,S8,V8,Y8)</f>
        <v>0</v>
      </c>
      <c r="AC6" s="871">
        <f>Q6*AB6</f>
        <v>0</v>
      </c>
      <c r="AD6" s="901">
        <f>R6*AB6</f>
        <v>0</v>
      </c>
      <c r="AE6" s="184"/>
      <c r="AF6" s="184"/>
      <c r="AG6" s="184"/>
      <c r="AH6" s="45"/>
    </row>
    <row r="7" spans="1:34" ht="14.5" customHeight="1" thickBot="1" x14ac:dyDescent="0.4">
      <c r="A7" s="561"/>
      <c r="B7" s="562"/>
      <c r="C7" s="563"/>
      <c r="D7" s="45"/>
      <c r="E7" s="835" t="s">
        <v>266</v>
      </c>
      <c r="F7" s="836"/>
      <c r="G7" s="836"/>
      <c r="H7" s="837"/>
      <c r="I7" s="847"/>
      <c r="J7" s="848"/>
      <c r="K7" s="848"/>
      <c r="L7" s="848"/>
      <c r="M7" s="848"/>
      <c r="N7" s="848"/>
      <c r="O7" s="848"/>
      <c r="P7" s="912"/>
      <c r="Q7" s="909"/>
      <c r="R7" s="905"/>
      <c r="S7" s="280"/>
      <c r="T7" s="431"/>
      <c r="U7" s="408"/>
      <c r="V7" s="280"/>
      <c r="W7" s="407"/>
      <c r="X7" s="408"/>
      <c r="Y7" s="280"/>
      <c r="Z7" s="407"/>
      <c r="AA7" s="408"/>
      <c r="AB7" s="855"/>
      <c r="AC7" s="857"/>
      <c r="AD7" s="884"/>
      <c r="AE7" s="184"/>
      <c r="AF7" s="184"/>
      <c r="AG7" s="184"/>
      <c r="AH7" s="45"/>
    </row>
    <row r="8" spans="1:34" ht="14.5" customHeight="1" thickBot="1" x14ac:dyDescent="0.4">
      <c r="A8" s="561" t="s">
        <v>39</v>
      </c>
      <c r="B8" s="562"/>
      <c r="C8" s="563"/>
      <c r="D8" s="45"/>
      <c r="E8" s="838" t="str">
        <f>E7</f>
        <v>Pepsi x 12</v>
      </c>
      <c r="F8" s="839"/>
      <c r="G8" s="839"/>
      <c r="H8" s="840"/>
      <c r="I8" s="847"/>
      <c r="J8" s="848"/>
      <c r="K8" s="848"/>
      <c r="L8" s="848"/>
      <c r="M8" s="848"/>
      <c r="N8" s="848"/>
      <c r="O8" s="848"/>
      <c r="P8" s="912"/>
      <c r="Q8" s="909"/>
      <c r="R8" s="905"/>
      <c r="S8" s="309"/>
      <c r="T8" s="434"/>
      <c r="U8" s="413"/>
      <c r="V8" s="309"/>
      <c r="W8" s="412"/>
      <c r="X8" s="413"/>
      <c r="Y8" s="309"/>
      <c r="Z8" s="412"/>
      <c r="AA8" s="413"/>
      <c r="AB8" s="855"/>
      <c r="AC8" s="857"/>
      <c r="AD8" s="884"/>
      <c r="AE8" s="184"/>
      <c r="AF8" s="184"/>
      <c r="AG8" s="184"/>
      <c r="AH8" s="45"/>
    </row>
    <row r="9" spans="1:34" ht="15" customHeight="1" thickBot="1" x14ac:dyDescent="0.4">
      <c r="A9" s="561"/>
      <c r="B9" s="562"/>
      <c r="C9" s="563"/>
      <c r="D9" s="45"/>
      <c r="E9" s="418"/>
      <c r="F9" s="419"/>
      <c r="G9" s="419"/>
      <c r="H9" s="419"/>
      <c r="I9" s="419"/>
      <c r="J9" s="419"/>
      <c r="K9" s="419"/>
      <c r="L9" s="419"/>
      <c r="M9" s="419"/>
      <c r="N9" s="419"/>
      <c r="O9" s="419"/>
      <c r="P9" s="419"/>
      <c r="Q9" s="419"/>
      <c r="R9" s="419"/>
      <c r="S9" s="419"/>
      <c r="T9" s="432"/>
      <c r="U9" s="419"/>
      <c r="V9" s="419"/>
      <c r="W9" s="432"/>
      <c r="X9" s="419"/>
      <c r="Y9" s="419"/>
      <c r="Z9" s="432"/>
      <c r="AA9" s="419"/>
      <c r="AB9" s="419"/>
      <c r="AC9" s="419"/>
      <c r="AD9" s="420"/>
      <c r="AE9" s="184"/>
      <c r="AF9" s="184"/>
      <c r="AG9" s="184"/>
      <c r="AH9" s="45"/>
    </row>
    <row r="10" spans="1:34" ht="15" customHeight="1" thickBot="1" x14ac:dyDescent="0.4">
      <c r="A10" s="561" t="str">
        <f>AV!E3</f>
        <v>Audio-visual</v>
      </c>
      <c r="B10" s="562"/>
      <c r="C10" s="563"/>
      <c r="D10" s="45"/>
      <c r="E10" s="838" t="str">
        <f>E11</f>
        <v>Pepsi x 24</v>
      </c>
      <c r="F10" s="839"/>
      <c r="G10" s="839"/>
      <c r="H10" s="840"/>
      <c r="I10" s="847" t="s">
        <v>265</v>
      </c>
      <c r="J10" s="848"/>
      <c r="K10" s="848"/>
      <c r="L10" s="848"/>
      <c r="M10" s="848"/>
      <c r="N10" s="848"/>
      <c r="O10" s="848"/>
      <c r="P10" s="912"/>
      <c r="Q10" s="909">
        <f>Prices!M22</f>
        <v>40.770000000000003</v>
      </c>
      <c r="R10" s="905">
        <f>Prices!N22</f>
        <v>48.92</v>
      </c>
      <c r="S10" s="414"/>
      <c r="T10" s="433"/>
      <c r="U10" s="416"/>
      <c r="V10" s="414"/>
      <c r="W10" s="415"/>
      <c r="X10" s="416"/>
      <c r="Y10" s="414"/>
      <c r="Z10" s="415"/>
      <c r="AA10" s="416"/>
      <c r="AB10" s="855">
        <f>SUM(S10,V10,Y10,S11,V11,Y11,S12,V12,Y12)</f>
        <v>0</v>
      </c>
      <c r="AC10" s="857">
        <f>Q10*AB10</f>
        <v>0</v>
      </c>
      <c r="AD10" s="884">
        <f>R10*AB10</f>
        <v>0</v>
      </c>
      <c r="AE10" s="184"/>
      <c r="AF10" s="184"/>
      <c r="AG10" s="184"/>
      <c r="AH10" s="45"/>
    </row>
    <row r="11" spans="1:34" ht="15" customHeight="1" thickBot="1" x14ac:dyDescent="0.4">
      <c r="A11" s="561"/>
      <c r="B11" s="562"/>
      <c r="C11" s="563"/>
      <c r="D11" s="45"/>
      <c r="E11" s="835" t="s">
        <v>267</v>
      </c>
      <c r="F11" s="836"/>
      <c r="G11" s="836"/>
      <c r="H11" s="837"/>
      <c r="I11" s="847"/>
      <c r="J11" s="848"/>
      <c r="K11" s="848"/>
      <c r="L11" s="848"/>
      <c r="M11" s="848"/>
      <c r="N11" s="848"/>
      <c r="O11" s="848"/>
      <c r="P11" s="912"/>
      <c r="Q11" s="909"/>
      <c r="R11" s="905"/>
      <c r="S11" s="280"/>
      <c r="T11" s="431"/>
      <c r="U11" s="408"/>
      <c r="V11" s="280"/>
      <c r="W11" s="407"/>
      <c r="X11" s="408"/>
      <c r="Y11" s="280"/>
      <c r="Z11" s="407"/>
      <c r="AA11" s="408"/>
      <c r="AB11" s="855"/>
      <c r="AC11" s="857"/>
      <c r="AD11" s="884"/>
      <c r="AE11" s="184"/>
      <c r="AF11" s="184"/>
      <c r="AG11" s="184"/>
      <c r="AH11" s="45"/>
    </row>
    <row r="12" spans="1:34" ht="15" customHeight="1" thickBot="1" x14ac:dyDescent="0.4">
      <c r="A12" s="561" t="str">
        <f>Util!E3</f>
        <v>Utilities</v>
      </c>
      <c r="B12" s="562"/>
      <c r="C12" s="563"/>
      <c r="D12" s="45"/>
      <c r="E12" s="838" t="str">
        <f>E11</f>
        <v>Pepsi x 24</v>
      </c>
      <c r="F12" s="839"/>
      <c r="G12" s="839"/>
      <c r="H12" s="840"/>
      <c r="I12" s="847"/>
      <c r="J12" s="848"/>
      <c r="K12" s="848"/>
      <c r="L12" s="848"/>
      <c r="M12" s="848"/>
      <c r="N12" s="848"/>
      <c r="O12" s="848"/>
      <c r="P12" s="912"/>
      <c r="Q12" s="909"/>
      <c r="R12" s="905"/>
      <c r="S12" s="280"/>
      <c r="T12" s="431"/>
      <c r="U12" s="408"/>
      <c r="V12" s="280"/>
      <c r="W12" s="407"/>
      <c r="X12" s="408"/>
      <c r="Y12" s="280"/>
      <c r="Z12" s="407"/>
      <c r="AA12" s="408"/>
      <c r="AB12" s="881"/>
      <c r="AC12" s="882"/>
      <c r="AD12" s="885"/>
      <c r="AE12" s="184"/>
      <c r="AF12" s="184"/>
      <c r="AG12" s="184"/>
      <c r="AH12" s="45"/>
    </row>
    <row r="13" spans="1:34" ht="15" customHeight="1" thickBot="1" x14ac:dyDescent="0.4">
      <c r="A13" s="561"/>
      <c r="B13" s="562"/>
      <c r="C13" s="563"/>
      <c r="D13" s="45"/>
      <c r="E13" s="418"/>
      <c r="F13" s="419"/>
      <c r="G13" s="419"/>
      <c r="H13" s="419"/>
      <c r="I13" s="419"/>
      <c r="J13" s="419"/>
      <c r="K13" s="419"/>
      <c r="L13" s="419"/>
      <c r="M13" s="419"/>
      <c r="N13" s="419"/>
      <c r="O13" s="419"/>
      <c r="P13" s="419"/>
      <c r="Q13" s="419"/>
      <c r="R13" s="419"/>
      <c r="S13" s="419"/>
      <c r="T13" s="432"/>
      <c r="U13" s="419"/>
      <c r="V13" s="419"/>
      <c r="W13" s="432"/>
      <c r="X13" s="419"/>
      <c r="Y13" s="419"/>
      <c r="Z13" s="432"/>
      <c r="AA13" s="419"/>
      <c r="AB13" s="419"/>
      <c r="AC13" s="419"/>
      <c r="AD13" s="420"/>
      <c r="AE13" s="184"/>
      <c r="AF13" s="184"/>
      <c r="AG13" s="184"/>
      <c r="AH13" s="45"/>
    </row>
    <row r="14" spans="1:34" ht="15" customHeight="1" thickBot="1" x14ac:dyDescent="0.4">
      <c r="A14" s="561" t="str">
        <f>Safe!E3</f>
        <v>Safety</v>
      </c>
      <c r="B14" s="562"/>
      <c r="C14" s="563"/>
      <c r="D14" s="45"/>
      <c r="E14" s="919" t="str">
        <f>E15</f>
        <v>Pepsi Max x 12</v>
      </c>
      <c r="F14" s="920"/>
      <c r="G14" s="920"/>
      <c r="H14" s="921"/>
      <c r="I14" s="916" t="s">
        <v>268</v>
      </c>
      <c r="J14" s="917"/>
      <c r="K14" s="917"/>
      <c r="L14" s="917"/>
      <c r="M14" s="917"/>
      <c r="N14" s="917"/>
      <c r="O14" s="917"/>
      <c r="P14" s="918"/>
      <c r="Q14" s="908">
        <f>Prices!M23</f>
        <v>27.98</v>
      </c>
      <c r="R14" s="904">
        <f>Prices!N23</f>
        <v>33.58</v>
      </c>
      <c r="S14" s="280"/>
      <c r="T14" s="431"/>
      <c r="U14" s="408"/>
      <c r="V14" s="280"/>
      <c r="W14" s="407"/>
      <c r="X14" s="408"/>
      <c r="Y14" s="280"/>
      <c r="Z14" s="407"/>
      <c r="AA14" s="408"/>
      <c r="AB14" s="895">
        <f>SUM(S14,V14,Y14,S15,V15,Y15,S16,V16,Y16)</f>
        <v>0</v>
      </c>
      <c r="AC14" s="871">
        <f>Q14*AB14</f>
        <v>0</v>
      </c>
      <c r="AD14" s="901">
        <f>R14*AB14</f>
        <v>0</v>
      </c>
      <c r="AE14" s="185"/>
      <c r="AF14" s="185"/>
      <c r="AG14" s="185"/>
      <c r="AH14" s="45"/>
    </row>
    <row r="15" spans="1:34" ht="15" customHeight="1" thickBot="1" x14ac:dyDescent="0.4">
      <c r="A15" s="561"/>
      <c r="B15" s="562"/>
      <c r="C15" s="563"/>
      <c r="D15" s="45"/>
      <c r="E15" s="835" t="s">
        <v>269</v>
      </c>
      <c r="F15" s="836"/>
      <c r="G15" s="836"/>
      <c r="H15" s="837"/>
      <c r="I15" s="847"/>
      <c r="J15" s="848"/>
      <c r="K15" s="848"/>
      <c r="L15" s="848"/>
      <c r="M15" s="848"/>
      <c r="N15" s="848"/>
      <c r="O15" s="848"/>
      <c r="P15" s="912"/>
      <c r="Q15" s="909"/>
      <c r="R15" s="905"/>
      <c r="S15" s="280"/>
      <c r="T15" s="431"/>
      <c r="U15" s="408"/>
      <c r="V15" s="280"/>
      <c r="W15" s="407"/>
      <c r="X15" s="408"/>
      <c r="Y15" s="280"/>
      <c r="Z15" s="407"/>
      <c r="AA15" s="408"/>
      <c r="AB15" s="855"/>
      <c r="AC15" s="857"/>
      <c r="AD15" s="884"/>
      <c r="AE15" s="185"/>
      <c r="AF15" s="185"/>
      <c r="AG15" s="185"/>
      <c r="AH15" s="45"/>
    </row>
    <row r="16" spans="1:34" ht="15" customHeight="1" thickBot="1" x14ac:dyDescent="0.4">
      <c r="A16" s="561" t="str">
        <f>Floor!E3</f>
        <v>Flooring</v>
      </c>
      <c r="B16" s="562"/>
      <c r="C16" s="563"/>
      <c r="D16" s="45"/>
      <c r="E16" s="924" t="str">
        <f>E15</f>
        <v>Pepsi Max x 12</v>
      </c>
      <c r="F16" s="925"/>
      <c r="G16" s="925"/>
      <c r="H16" s="926"/>
      <c r="I16" s="913"/>
      <c r="J16" s="914"/>
      <c r="K16" s="914"/>
      <c r="L16" s="914"/>
      <c r="M16" s="914"/>
      <c r="N16" s="914"/>
      <c r="O16" s="914"/>
      <c r="P16" s="915"/>
      <c r="Q16" s="910"/>
      <c r="R16" s="906"/>
      <c r="S16" s="280"/>
      <c r="T16" s="431"/>
      <c r="U16" s="408"/>
      <c r="V16" s="280"/>
      <c r="W16" s="407"/>
      <c r="X16" s="408"/>
      <c r="Y16" s="280"/>
      <c r="Z16" s="407"/>
      <c r="AA16" s="408"/>
      <c r="AB16" s="881"/>
      <c r="AC16" s="882"/>
      <c r="AD16" s="885"/>
      <c r="AE16" s="185"/>
      <c r="AF16" s="185"/>
      <c r="AG16" s="185"/>
      <c r="AH16" s="45"/>
    </row>
    <row r="17" spans="1:34" ht="15" customHeight="1" thickBot="1" x14ac:dyDescent="0.4">
      <c r="A17" s="561"/>
      <c r="B17" s="562"/>
      <c r="C17" s="563"/>
      <c r="D17" s="45"/>
      <c r="E17" s="418"/>
      <c r="F17" s="419"/>
      <c r="G17" s="419"/>
      <c r="H17" s="419"/>
      <c r="I17" s="419"/>
      <c r="J17" s="419"/>
      <c r="K17" s="419"/>
      <c r="L17" s="419"/>
      <c r="M17" s="419"/>
      <c r="N17" s="419"/>
      <c r="O17" s="419"/>
      <c r="P17" s="419"/>
      <c r="Q17" s="419"/>
      <c r="R17" s="419"/>
      <c r="S17" s="419"/>
      <c r="T17" s="432"/>
      <c r="U17" s="419"/>
      <c r="V17" s="419"/>
      <c r="W17" s="432"/>
      <c r="X17" s="419"/>
      <c r="Y17" s="419"/>
      <c r="Z17" s="432"/>
      <c r="AA17" s="419"/>
      <c r="AB17" s="419"/>
      <c r="AC17" s="419"/>
      <c r="AD17" s="420"/>
      <c r="AE17" s="185"/>
      <c r="AF17" s="185"/>
      <c r="AG17" s="185"/>
      <c r="AH17" s="45"/>
    </row>
    <row r="18" spans="1:34" ht="15" customHeight="1" thickBot="1" x14ac:dyDescent="0.4">
      <c r="A18" s="561" t="str">
        <f>Clean!E3</f>
        <v>Cleaning</v>
      </c>
      <c r="B18" s="562"/>
      <c r="C18" s="563"/>
      <c r="D18" s="45"/>
      <c r="E18" s="919" t="str">
        <f>E19</f>
        <v>Pepsi Max x 24</v>
      </c>
      <c r="F18" s="920"/>
      <c r="G18" s="920"/>
      <c r="H18" s="921"/>
      <c r="I18" s="916" t="s">
        <v>268</v>
      </c>
      <c r="J18" s="917"/>
      <c r="K18" s="917"/>
      <c r="L18" s="917"/>
      <c r="M18" s="917"/>
      <c r="N18" s="917"/>
      <c r="O18" s="917"/>
      <c r="P18" s="918"/>
      <c r="Q18" s="908">
        <f>Prices!M24</f>
        <v>39.590000000000003</v>
      </c>
      <c r="R18" s="904">
        <f>Prices!N24</f>
        <v>47.51</v>
      </c>
      <c r="S18" s="280"/>
      <c r="T18" s="431"/>
      <c r="U18" s="408"/>
      <c r="V18" s="280"/>
      <c r="W18" s="407"/>
      <c r="X18" s="408"/>
      <c r="Y18" s="280"/>
      <c r="Z18" s="407"/>
      <c r="AA18" s="408"/>
      <c r="AB18" s="895">
        <f>SUM(S18,V18,Y18,S19,V19,Y19,S20,V20,Y20)</f>
        <v>0</v>
      </c>
      <c r="AC18" s="871">
        <f>Q18*AB18</f>
        <v>0</v>
      </c>
      <c r="AD18" s="901">
        <f>R18*AB18</f>
        <v>0</v>
      </c>
      <c r="AE18" s="185"/>
      <c r="AF18" s="185"/>
      <c r="AG18" s="185"/>
      <c r="AH18" s="45"/>
    </row>
    <row r="19" spans="1:34" ht="15" customHeight="1" thickBot="1" x14ac:dyDescent="0.4">
      <c r="A19" s="561"/>
      <c r="B19" s="562"/>
      <c r="C19" s="563"/>
      <c r="D19" s="45"/>
      <c r="E19" s="835" t="s">
        <v>270</v>
      </c>
      <c r="F19" s="836"/>
      <c r="G19" s="836"/>
      <c r="H19" s="837"/>
      <c r="I19" s="847"/>
      <c r="J19" s="848"/>
      <c r="K19" s="848"/>
      <c r="L19" s="848"/>
      <c r="M19" s="848"/>
      <c r="N19" s="848"/>
      <c r="O19" s="848"/>
      <c r="P19" s="912"/>
      <c r="Q19" s="909"/>
      <c r="R19" s="905"/>
      <c r="S19" s="280"/>
      <c r="T19" s="431"/>
      <c r="U19" s="408"/>
      <c r="V19" s="280"/>
      <c r="W19" s="407"/>
      <c r="X19" s="408"/>
      <c r="Y19" s="280"/>
      <c r="Z19" s="407"/>
      <c r="AA19" s="408"/>
      <c r="AB19" s="855"/>
      <c r="AC19" s="857"/>
      <c r="AD19" s="884"/>
      <c r="AE19" s="185"/>
      <c r="AF19" s="185"/>
      <c r="AG19" s="185"/>
      <c r="AH19" s="45"/>
    </row>
    <row r="20" spans="1:34" ht="15" customHeight="1" thickBot="1" x14ac:dyDescent="0.4">
      <c r="A20" s="561" t="str">
        <f>Food!E3</f>
        <v>Food</v>
      </c>
      <c r="B20" s="562"/>
      <c r="C20" s="563"/>
      <c r="D20" s="45"/>
      <c r="E20" s="924" t="str">
        <f>E19</f>
        <v>Pepsi Max x 24</v>
      </c>
      <c r="F20" s="925"/>
      <c r="G20" s="925"/>
      <c r="H20" s="926"/>
      <c r="I20" s="913"/>
      <c r="J20" s="914"/>
      <c r="K20" s="914"/>
      <c r="L20" s="914"/>
      <c r="M20" s="914"/>
      <c r="N20" s="914"/>
      <c r="O20" s="914"/>
      <c r="P20" s="915"/>
      <c r="Q20" s="910"/>
      <c r="R20" s="906"/>
      <c r="S20" s="280"/>
      <c r="T20" s="431"/>
      <c r="U20" s="408"/>
      <c r="V20" s="280"/>
      <c r="W20" s="407"/>
      <c r="X20" s="408"/>
      <c r="Y20" s="280"/>
      <c r="Z20" s="407"/>
      <c r="AA20" s="408"/>
      <c r="AB20" s="881"/>
      <c r="AC20" s="882"/>
      <c r="AD20" s="885"/>
      <c r="AE20" s="185"/>
      <c r="AF20" s="185"/>
      <c r="AG20" s="185"/>
      <c r="AH20" s="45"/>
    </row>
    <row r="21" spans="1:34" ht="15" customHeight="1" thickBot="1" x14ac:dyDescent="0.4">
      <c r="A21" s="561"/>
      <c r="B21" s="562"/>
      <c r="C21" s="563"/>
      <c r="D21" s="45"/>
      <c r="E21" s="418"/>
      <c r="F21" s="419"/>
      <c r="G21" s="419"/>
      <c r="H21" s="419"/>
      <c r="I21" s="419"/>
      <c r="J21" s="419"/>
      <c r="K21" s="419"/>
      <c r="L21" s="419"/>
      <c r="M21" s="419"/>
      <c r="N21" s="419"/>
      <c r="O21" s="419"/>
      <c r="P21" s="419"/>
      <c r="Q21" s="419"/>
      <c r="R21" s="419"/>
      <c r="S21" s="419"/>
      <c r="T21" s="432"/>
      <c r="U21" s="419"/>
      <c r="V21" s="419"/>
      <c r="W21" s="432"/>
      <c r="X21" s="419"/>
      <c r="Y21" s="419"/>
      <c r="Z21" s="432"/>
      <c r="AA21" s="419"/>
      <c r="AB21" s="419"/>
      <c r="AC21" s="419"/>
      <c r="AD21" s="420"/>
      <c r="AE21" s="185"/>
      <c r="AF21" s="185"/>
      <c r="AG21" s="185"/>
      <c r="AH21" s="45"/>
    </row>
    <row r="22" spans="1:34" ht="14.5" customHeight="1" thickBot="1" x14ac:dyDescent="0.4">
      <c r="A22" s="564" t="str">
        <f>Drink!E3</f>
        <v>Drinks</v>
      </c>
      <c r="B22" s="565"/>
      <c r="C22" s="566"/>
      <c r="D22" s="45"/>
      <c r="E22" s="919" t="str">
        <f>E23</f>
        <v xml:space="preserve">7up Free x 12 </v>
      </c>
      <c r="F22" s="920"/>
      <c r="G22" s="920"/>
      <c r="H22" s="921"/>
      <c r="I22" s="916" t="s">
        <v>271</v>
      </c>
      <c r="J22" s="917"/>
      <c r="K22" s="917"/>
      <c r="L22" s="917"/>
      <c r="M22" s="917"/>
      <c r="N22" s="917"/>
      <c r="O22" s="917"/>
      <c r="P22" s="918"/>
      <c r="Q22" s="908">
        <f>Prices!M25</f>
        <v>27.98</v>
      </c>
      <c r="R22" s="904">
        <f>Prices!N25</f>
        <v>33.58</v>
      </c>
      <c r="S22" s="280"/>
      <c r="T22" s="431"/>
      <c r="U22" s="408"/>
      <c r="V22" s="280"/>
      <c r="W22" s="407"/>
      <c r="X22" s="408"/>
      <c r="Y22" s="280"/>
      <c r="Z22" s="407"/>
      <c r="AA22" s="408"/>
      <c r="AB22" s="895">
        <f>SUM(S22,V22,Y22,S23,V23,Y23,S24,V24,Y24)</f>
        <v>0</v>
      </c>
      <c r="AC22" s="871">
        <f>Q22*AB22</f>
        <v>0</v>
      </c>
      <c r="AD22" s="901">
        <f>R22*AB22</f>
        <v>0</v>
      </c>
      <c r="AE22" s="185"/>
      <c r="AF22" s="185"/>
      <c r="AG22" s="185"/>
      <c r="AH22" s="45"/>
    </row>
    <row r="23" spans="1:34" ht="14.5" customHeight="1" thickBot="1" x14ac:dyDescent="0.4">
      <c r="A23" s="567"/>
      <c r="B23" s="568"/>
      <c r="C23" s="569"/>
      <c r="D23" s="45"/>
      <c r="E23" s="835" t="s">
        <v>272</v>
      </c>
      <c r="F23" s="836"/>
      <c r="G23" s="836"/>
      <c r="H23" s="837"/>
      <c r="I23" s="847"/>
      <c r="J23" s="848"/>
      <c r="K23" s="848"/>
      <c r="L23" s="848"/>
      <c r="M23" s="848"/>
      <c r="N23" s="848"/>
      <c r="O23" s="848"/>
      <c r="P23" s="912"/>
      <c r="Q23" s="909"/>
      <c r="R23" s="905"/>
      <c r="S23" s="280"/>
      <c r="T23" s="431"/>
      <c r="U23" s="408"/>
      <c r="V23" s="280"/>
      <c r="W23" s="407"/>
      <c r="X23" s="408"/>
      <c r="Y23" s="280"/>
      <c r="Z23" s="407"/>
      <c r="AA23" s="408"/>
      <c r="AB23" s="855"/>
      <c r="AC23" s="857"/>
      <c r="AD23" s="884"/>
      <c r="AE23" s="185"/>
      <c r="AF23" s="185"/>
      <c r="AG23" s="185"/>
      <c r="AH23" s="45"/>
    </row>
    <row r="24" spans="1:34" ht="14.5" customHeight="1" thickBot="1" x14ac:dyDescent="0.4">
      <c r="A24" s="561" t="str">
        <f>Alco!E3</f>
        <v>Alcohol</v>
      </c>
      <c r="B24" s="562"/>
      <c r="C24" s="563"/>
      <c r="D24" s="45"/>
      <c r="E24" s="838" t="str">
        <f>E23</f>
        <v xml:space="preserve">7up Free x 12 </v>
      </c>
      <c r="F24" s="839"/>
      <c r="G24" s="839"/>
      <c r="H24" s="840"/>
      <c r="I24" s="847"/>
      <c r="J24" s="848"/>
      <c r="K24" s="848"/>
      <c r="L24" s="848"/>
      <c r="M24" s="848"/>
      <c r="N24" s="848"/>
      <c r="O24" s="848"/>
      <c r="P24" s="912"/>
      <c r="Q24" s="909"/>
      <c r="R24" s="905"/>
      <c r="S24" s="280"/>
      <c r="T24" s="431"/>
      <c r="U24" s="408"/>
      <c r="V24" s="280"/>
      <c r="W24" s="407"/>
      <c r="X24" s="408"/>
      <c r="Y24" s="280"/>
      <c r="Z24" s="407"/>
      <c r="AA24" s="408"/>
      <c r="AB24" s="881"/>
      <c r="AC24" s="882"/>
      <c r="AD24" s="885"/>
      <c r="AE24" s="185"/>
      <c r="AF24" s="185"/>
      <c r="AG24" s="185"/>
      <c r="AH24" s="45"/>
    </row>
    <row r="25" spans="1:34" ht="15" customHeight="1" thickBot="1" x14ac:dyDescent="0.4">
      <c r="A25" s="561"/>
      <c r="B25" s="562"/>
      <c r="C25" s="563"/>
      <c r="D25" s="45"/>
      <c r="E25" s="418"/>
      <c r="F25" s="419"/>
      <c r="G25" s="419"/>
      <c r="H25" s="419"/>
      <c r="I25" s="419"/>
      <c r="J25" s="419"/>
      <c r="K25" s="419"/>
      <c r="L25" s="419"/>
      <c r="M25" s="419"/>
      <c r="N25" s="419"/>
      <c r="O25" s="419"/>
      <c r="P25" s="419"/>
      <c r="Q25" s="419"/>
      <c r="R25" s="419"/>
      <c r="S25" s="419"/>
      <c r="T25" s="432"/>
      <c r="U25" s="419"/>
      <c r="V25" s="419"/>
      <c r="W25" s="432"/>
      <c r="X25" s="419"/>
      <c r="Y25" s="419"/>
      <c r="Z25" s="432"/>
      <c r="AA25" s="419"/>
      <c r="AB25" s="419"/>
      <c r="AC25" s="419"/>
      <c r="AD25" s="420"/>
      <c r="AE25" s="185"/>
      <c r="AF25" s="185"/>
      <c r="AG25" s="185"/>
      <c r="AH25" s="45"/>
    </row>
    <row r="26" spans="1:34" ht="15" customHeight="1" thickBot="1" x14ac:dyDescent="0.4">
      <c r="A26" s="561" t="str">
        <f>Equip!E3</f>
        <v>Catering - Equipment</v>
      </c>
      <c r="B26" s="562"/>
      <c r="C26" s="563"/>
      <c r="D26" s="45"/>
      <c r="E26" s="841" t="str">
        <f>E27</f>
        <v>7up Free x 24</v>
      </c>
      <c r="F26" s="842"/>
      <c r="G26" s="842"/>
      <c r="H26" s="843"/>
      <c r="I26" s="844" t="s">
        <v>271</v>
      </c>
      <c r="J26" s="845"/>
      <c r="K26" s="845"/>
      <c r="L26" s="845"/>
      <c r="M26" s="845"/>
      <c r="N26" s="845"/>
      <c r="O26" s="845"/>
      <c r="P26" s="929"/>
      <c r="Q26" s="930">
        <f>Prices!M26</f>
        <v>39.590000000000003</v>
      </c>
      <c r="R26" s="931">
        <f>Prices!N26</f>
        <v>47.51</v>
      </c>
      <c r="S26" s="280"/>
      <c r="T26" s="431"/>
      <c r="U26" s="408"/>
      <c r="V26" s="280"/>
      <c r="W26" s="407"/>
      <c r="X26" s="408"/>
      <c r="Y26" s="280"/>
      <c r="Z26" s="407"/>
      <c r="AA26" s="408"/>
      <c r="AB26" s="895">
        <f>SUM(S26,V26,Y26,S27,V27,Y27,S28,V28,Y28)</f>
        <v>0</v>
      </c>
      <c r="AC26" s="871">
        <f>Q26*AB26</f>
        <v>0</v>
      </c>
      <c r="AD26" s="901">
        <f>R26*AB26</f>
        <v>0</v>
      </c>
      <c r="AE26" s="185"/>
      <c r="AF26" s="185"/>
      <c r="AG26" s="185"/>
      <c r="AH26" s="45"/>
    </row>
    <row r="27" spans="1:34" ht="15" customHeight="1" thickBot="1" x14ac:dyDescent="0.4">
      <c r="A27" s="561"/>
      <c r="B27" s="562"/>
      <c r="C27" s="563"/>
      <c r="D27" s="45"/>
      <c r="E27" s="835" t="s">
        <v>273</v>
      </c>
      <c r="F27" s="836"/>
      <c r="G27" s="836"/>
      <c r="H27" s="837"/>
      <c r="I27" s="847"/>
      <c r="J27" s="848"/>
      <c r="K27" s="848"/>
      <c r="L27" s="848"/>
      <c r="M27" s="848"/>
      <c r="N27" s="848"/>
      <c r="O27" s="848"/>
      <c r="P27" s="912"/>
      <c r="Q27" s="909"/>
      <c r="R27" s="905"/>
      <c r="S27" s="280"/>
      <c r="T27" s="431"/>
      <c r="U27" s="408"/>
      <c r="V27" s="280"/>
      <c r="W27" s="407"/>
      <c r="X27" s="408"/>
      <c r="Y27" s="280"/>
      <c r="Z27" s="407"/>
      <c r="AA27" s="408"/>
      <c r="AB27" s="855"/>
      <c r="AC27" s="857"/>
      <c r="AD27" s="884"/>
      <c r="AE27" s="185"/>
      <c r="AF27" s="185"/>
      <c r="AG27" s="185"/>
      <c r="AH27" s="45"/>
    </row>
    <row r="28" spans="1:34" ht="15" customHeight="1" thickBot="1" x14ac:dyDescent="0.4">
      <c r="A28" s="561" t="str">
        <f>Hygiene!E3</f>
        <v>Catering - Hygiene</v>
      </c>
      <c r="B28" s="562"/>
      <c r="C28" s="563"/>
      <c r="D28" s="45"/>
      <c r="E28" s="838" t="str">
        <f>E27</f>
        <v>7up Free x 24</v>
      </c>
      <c r="F28" s="839"/>
      <c r="G28" s="839"/>
      <c r="H28" s="840"/>
      <c r="I28" s="847"/>
      <c r="J28" s="848"/>
      <c r="K28" s="848"/>
      <c r="L28" s="848"/>
      <c r="M28" s="848"/>
      <c r="N28" s="848"/>
      <c r="O28" s="848"/>
      <c r="P28" s="912"/>
      <c r="Q28" s="909"/>
      <c r="R28" s="905"/>
      <c r="S28" s="280"/>
      <c r="T28" s="431"/>
      <c r="U28" s="408"/>
      <c r="V28" s="280"/>
      <c r="W28" s="407"/>
      <c r="X28" s="408"/>
      <c r="Y28" s="280"/>
      <c r="Z28" s="407"/>
      <c r="AA28" s="408"/>
      <c r="AB28" s="881"/>
      <c r="AC28" s="882"/>
      <c r="AD28" s="885"/>
      <c r="AE28" s="185"/>
      <c r="AF28" s="185"/>
      <c r="AG28" s="185"/>
      <c r="AH28" s="45"/>
    </row>
    <row r="29" spans="1:34" ht="15" customHeight="1" thickBot="1" x14ac:dyDescent="0.4">
      <c r="A29" s="561"/>
      <c r="B29" s="562"/>
      <c r="C29" s="563"/>
      <c r="D29" s="45"/>
      <c r="E29" s="418"/>
      <c r="F29" s="419"/>
      <c r="G29" s="419"/>
      <c r="H29" s="419"/>
      <c r="I29" s="419"/>
      <c r="J29" s="419"/>
      <c r="K29" s="419"/>
      <c r="L29" s="419"/>
      <c r="M29" s="419"/>
      <c r="N29" s="419"/>
      <c r="O29" s="419"/>
      <c r="P29" s="419"/>
      <c r="Q29" s="419"/>
      <c r="R29" s="419"/>
      <c r="S29" s="419"/>
      <c r="T29" s="432"/>
      <c r="U29" s="419"/>
      <c r="V29" s="419"/>
      <c r="W29" s="432"/>
      <c r="X29" s="419"/>
      <c r="Y29" s="419"/>
      <c r="Z29" s="432"/>
      <c r="AA29" s="419"/>
      <c r="AB29" s="419"/>
      <c r="AC29" s="419"/>
      <c r="AD29" s="420"/>
      <c r="AE29" s="185"/>
      <c r="AF29" s="185"/>
      <c r="AG29" s="185"/>
      <c r="AH29" s="45"/>
    </row>
    <row r="30" spans="1:34" ht="15" customHeight="1" thickBot="1" x14ac:dyDescent="0.4">
      <c r="A30" s="561" t="str">
        <f>'G&amp;R'!E3</f>
        <v>Graphics &amp; Rigging</v>
      </c>
      <c r="B30" s="562"/>
      <c r="C30" s="563"/>
      <c r="D30" s="45"/>
      <c r="E30" s="919" t="str">
        <f>E31</f>
        <v xml:space="preserve">Tango x 12 </v>
      </c>
      <c r="F30" s="920"/>
      <c r="G30" s="920"/>
      <c r="H30" s="921"/>
      <c r="I30" s="916" t="s">
        <v>274</v>
      </c>
      <c r="J30" s="917"/>
      <c r="K30" s="917"/>
      <c r="L30" s="917"/>
      <c r="M30" s="917"/>
      <c r="N30" s="917"/>
      <c r="O30" s="917"/>
      <c r="P30" s="918"/>
      <c r="Q30" s="908">
        <f>Prices!M27</f>
        <v>27.98</v>
      </c>
      <c r="R30" s="904">
        <f>Prices!N27</f>
        <v>33.58</v>
      </c>
      <c r="S30" s="280"/>
      <c r="T30" s="431"/>
      <c r="U30" s="408"/>
      <c r="V30" s="280"/>
      <c r="W30" s="407"/>
      <c r="X30" s="408"/>
      <c r="Y30" s="280"/>
      <c r="Z30" s="407"/>
      <c r="AA30" s="408"/>
      <c r="AB30" s="895">
        <f>SUM(S30,V30,Y30,S31,V31,Y31,S32,V32,Y32)</f>
        <v>0</v>
      </c>
      <c r="AC30" s="871">
        <f>Q30*AB30</f>
        <v>0</v>
      </c>
      <c r="AD30" s="901">
        <f>R30*AB30</f>
        <v>0</v>
      </c>
      <c r="AE30" s="184"/>
      <c r="AF30" s="184"/>
      <c r="AG30" s="184"/>
      <c r="AH30" s="45"/>
    </row>
    <row r="31" spans="1:34" ht="15" customHeight="1" thickBot="1" x14ac:dyDescent="0.4">
      <c r="A31" s="561"/>
      <c r="B31" s="562"/>
      <c r="C31" s="563"/>
      <c r="D31" s="45"/>
      <c r="E31" s="835" t="s">
        <v>275</v>
      </c>
      <c r="F31" s="836"/>
      <c r="G31" s="836"/>
      <c r="H31" s="837"/>
      <c r="I31" s="847"/>
      <c r="J31" s="848"/>
      <c r="K31" s="848"/>
      <c r="L31" s="848"/>
      <c r="M31" s="848"/>
      <c r="N31" s="848"/>
      <c r="O31" s="848"/>
      <c r="P31" s="912"/>
      <c r="Q31" s="909"/>
      <c r="R31" s="905"/>
      <c r="S31" s="280"/>
      <c r="T31" s="431"/>
      <c r="U31" s="408"/>
      <c r="V31" s="280"/>
      <c r="W31" s="407"/>
      <c r="X31" s="408"/>
      <c r="Y31" s="280"/>
      <c r="Z31" s="407"/>
      <c r="AA31" s="408"/>
      <c r="AB31" s="855"/>
      <c r="AC31" s="857"/>
      <c r="AD31" s="884"/>
      <c r="AE31" s="184"/>
      <c r="AF31" s="184"/>
      <c r="AG31" s="184"/>
      <c r="AH31" s="45"/>
    </row>
    <row r="32" spans="1:34" ht="15" customHeight="1" thickBot="1" x14ac:dyDescent="0.4">
      <c r="A32" s="561" t="str">
        <f>Details!E2</f>
        <v>Your contact details</v>
      </c>
      <c r="B32" s="562"/>
      <c r="C32" s="563"/>
      <c r="D32" s="45"/>
      <c r="E32" s="924" t="str">
        <f>E31</f>
        <v xml:space="preserve">Tango x 12 </v>
      </c>
      <c r="F32" s="925"/>
      <c r="G32" s="925"/>
      <c r="H32" s="926"/>
      <c r="I32" s="913"/>
      <c r="J32" s="914"/>
      <c r="K32" s="914"/>
      <c r="L32" s="914"/>
      <c r="M32" s="914"/>
      <c r="N32" s="914"/>
      <c r="O32" s="914"/>
      <c r="P32" s="915"/>
      <c r="Q32" s="910"/>
      <c r="R32" s="906"/>
      <c r="S32" s="280"/>
      <c r="T32" s="431"/>
      <c r="U32" s="408"/>
      <c r="V32" s="280"/>
      <c r="W32" s="407"/>
      <c r="X32" s="408"/>
      <c r="Y32" s="280"/>
      <c r="Z32" s="407"/>
      <c r="AA32" s="408"/>
      <c r="AB32" s="881"/>
      <c r="AC32" s="882"/>
      <c r="AD32" s="885"/>
      <c r="AE32" s="184"/>
      <c r="AF32" s="184"/>
      <c r="AG32" s="184"/>
      <c r="AH32" s="45"/>
    </row>
    <row r="33" spans="1:34" ht="15" customHeight="1" thickBot="1" x14ac:dyDescent="0.4">
      <c r="A33" s="561"/>
      <c r="B33" s="562"/>
      <c r="C33" s="563"/>
      <c r="D33" s="45"/>
      <c r="E33" s="418"/>
      <c r="F33" s="419"/>
      <c r="G33" s="419"/>
      <c r="H33" s="419"/>
      <c r="I33" s="419"/>
      <c r="J33" s="419"/>
      <c r="K33" s="419"/>
      <c r="L33" s="419"/>
      <c r="M33" s="419"/>
      <c r="N33" s="419"/>
      <c r="O33" s="419"/>
      <c r="P33" s="419"/>
      <c r="Q33" s="419"/>
      <c r="R33" s="419"/>
      <c r="S33" s="419"/>
      <c r="T33" s="432"/>
      <c r="U33" s="419"/>
      <c r="V33" s="419"/>
      <c r="W33" s="432"/>
      <c r="X33" s="419"/>
      <c r="Y33" s="419"/>
      <c r="Z33" s="432"/>
      <c r="AA33" s="419"/>
      <c r="AB33" s="419"/>
      <c r="AC33" s="419"/>
      <c r="AD33" s="420"/>
      <c r="AE33" s="184"/>
      <c r="AF33" s="184"/>
      <c r="AG33" s="184"/>
      <c r="AH33" s="45"/>
    </row>
    <row r="34" spans="1:34" ht="15" customHeight="1" thickBot="1" x14ac:dyDescent="0.4">
      <c r="A34" s="561" t="str">
        <f>Summary!E4</f>
        <v>Order summary</v>
      </c>
      <c r="B34" s="562"/>
      <c r="C34" s="563"/>
      <c r="D34" s="45"/>
      <c r="E34" s="919" t="str">
        <f>E35</f>
        <v xml:space="preserve">Tango x 24 </v>
      </c>
      <c r="F34" s="920"/>
      <c r="G34" s="920"/>
      <c r="H34" s="921"/>
      <c r="I34" s="916" t="s">
        <v>274</v>
      </c>
      <c r="J34" s="917"/>
      <c r="K34" s="917"/>
      <c r="L34" s="917"/>
      <c r="M34" s="917"/>
      <c r="N34" s="917"/>
      <c r="O34" s="917"/>
      <c r="P34" s="918"/>
      <c r="Q34" s="908">
        <f>Prices!M28</f>
        <v>40.770000000000003</v>
      </c>
      <c r="R34" s="904">
        <f>Prices!N28</f>
        <v>48.92</v>
      </c>
      <c r="S34" s="280"/>
      <c r="T34" s="431"/>
      <c r="U34" s="408"/>
      <c r="V34" s="280"/>
      <c r="W34" s="407"/>
      <c r="X34" s="408"/>
      <c r="Y34" s="280"/>
      <c r="Z34" s="407"/>
      <c r="AA34" s="408"/>
      <c r="AB34" s="895">
        <f>SUM(S34,V34,Y34,S35,V35,Y35,S36,V36,Y36)</f>
        <v>0</v>
      </c>
      <c r="AC34" s="871">
        <f>Q34*AB34</f>
        <v>0</v>
      </c>
      <c r="AD34" s="901">
        <f>R34*AB34</f>
        <v>0</v>
      </c>
      <c r="AE34" s="184"/>
      <c r="AF34" s="184"/>
      <c r="AG34" s="184"/>
      <c r="AH34" s="45"/>
    </row>
    <row r="35" spans="1:34" ht="15" customHeight="1" thickBot="1" x14ac:dyDescent="0.4">
      <c r="A35" s="561"/>
      <c r="B35" s="562"/>
      <c r="C35" s="563"/>
      <c r="D35" s="45"/>
      <c r="E35" s="835" t="s">
        <v>276</v>
      </c>
      <c r="F35" s="836"/>
      <c r="G35" s="836"/>
      <c r="H35" s="837"/>
      <c r="I35" s="847"/>
      <c r="J35" s="848"/>
      <c r="K35" s="848"/>
      <c r="L35" s="848"/>
      <c r="M35" s="848"/>
      <c r="N35" s="848"/>
      <c r="O35" s="848"/>
      <c r="P35" s="912"/>
      <c r="Q35" s="909"/>
      <c r="R35" s="905"/>
      <c r="S35" s="280"/>
      <c r="T35" s="431"/>
      <c r="U35" s="408"/>
      <c r="V35" s="280"/>
      <c r="W35" s="407"/>
      <c r="X35" s="408"/>
      <c r="Y35" s="280"/>
      <c r="Z35" s="407"/>
      <c r="AA35" s="408"/>
      <c r="AB35" s="855"/>
      <c r="AC35" s="857"/>
      <c r="AD35" s="884"/>
      <c r="AE35" s="184"/>
      <c r="AF35" s="184"/>
      <c r="AG35" s="184"/>
      <c r="AH35" s="45"/>
    </row>
    <row r="36" spans="1:34" ht="15" customHeight="1" thickBot="1" x14ac:dyDescent="0.4">
      <c r="A36" s="561" t="str">
        <f>'T&amp;C'!E2</f>
        <v>Terms &amp; Conditions</v>
      </c>
      <c r="B36" s="562"/>
      <c r="C36" s="563"/>
      <c r="D36" s="45"/>
      <c r="E36" s="924" t="str">
        <f>E35</f>
        <v xml:space="preserve">Tango x 24 </v>
      </c>
      <c r="F36" s="925"/>
      <c r="G36" s="925"/>
      <c r="H36" s="926"/>
      <c r="I36" s="913"/>
      <c r="J36" s="914"/>
      <c r="K36" s="914"/>
      <c r="L36" s="914"/>
      <c r="M36" s="914"/>
      <c r="N36" s="914"/>
      <c r="O36" s="914"/>
      <c r="P36" s="915"/>
      <c r="Q36" s="910"/>
      <c r="R36" s="906"/>
      <c r="S36" s="280"/>
      <c r="T36" s="431"/>
      <c r="U36" s="408"/>
      <c r="V36" s="280"/>
      <c r="W36" s="407"/>
      <c r="X36" s="408"/>
      <c r="Y36" s="280"/>
      <c r="Z36" s="407"/>
      <c r="AA36" s="408"/>
      <c r="AB36" s="881"/>
      <c r="AC36" s="882"/>
      <c r="AD36" s="885"/>
      <c r="AE36" s="184"/>
      <c r="AF36" s="184"/>
      <c r="AG36" s="184"/>
      <c r="AH36" s="45"/>
    </row>
    <row r="37" spans="1:34" ht="15" customHeight="1" thickBot="1" x14ac:dyDescent="0.4">
      <c r="A37" s="561"/>
      <c r="B37" s="562"/>
      <c r="C37" s="563"/>
      <c r="D37" s="45"/>
      <c r="E37" s="418"/>
      <c r="F37" s="419"/>
      <c r="G37" s="419"/>
      <c r="H37" s="419"/>
      <c r="I37" s="419"/>
      <c r="J37" s="419"/>
      <c r="K37" s="419"/>
      <c r="L37" s="419"/>
      <c r="M37" s="419"/>
      <c r="N37" s="419"/>
      <c r="O37" s="419"/>
      <c r="P37" s="419"/>
      <c r="Q37" s="419"/>
      <c r="R37" s="419"/>
      <c r="S37" s="419"/>
      <c r="T37" s="432"/>
      <c r="U37" s="419"/>
      <c r="V37" s="419"/>
      <c r="W37" s="432"/>
      <c r="X37" s="419"/>
      <c r="Y37" s="419"/>
      <c r="Z37" s="432"/>
      <c r="AA37" s="419"/>
      <c r="AB37" s="419"/>
      <c r="AC37" s="419"/>
      <c r="AD37" s="420"/>
      <c r="AE37" s="184"/>
      <c r="AF37" s="184"/>
      <c r="AG37" s="184"/>
      <c r="AH37" s="45"/>
    </row>
    <row r="38" spans="1:34" ht="15" customHeight="1" thickBot="1" x14ac:dyDescent="0.4">
      <c r="A38" s="51"/>
      <c r="B38" s="51"/>
      <c r="C38" s="51"/>
      <c r="D38" s="45"/>
      <c r="E38" s="919" t="str">
        <f>E39</f>
        <v>Still mineral water x 12</v>
      </c>
      <c r="F38" s="920"/>
      <c r="G38" s="920"/>
      <c r="H38" s="921"/>
      <c r="I38" s="916" t="s">
        <v>277</v>
      </c>
      <c r="J38" s="917"/>
      <c r="K38" s="917"/>
      <c r="L38" s="917"/>
      <c r="M38" s="917"/>
      <c r="N38" s="917"/>
      <c r="O38" s="917"/>
      <c r="P38" s="918"/>
      <c r="Q38" s="908">
        <f>Prices!M29</f>
        <v>18.940000000000001</v>
      </c>
      <c r="R38" s="904">
        <f>Prices!N29</f>
        <v>22.73</v>
      </c>
      <c r="S38" s="280"/>
      <c r="T38" s="431"/>
      <c r="U38" s="408"/>
      <c r="V38" s="280"/>
      <c r="W38" s="407"/>
      <c r="X38" s="408"/>
      <c r="Y38" s="280"/>
      <c r="Z38" s="407"/>
      <c r="AA38" s="408"/>
      <c r="AB38" s="895">
        <f>SUM(S38,V38,Y38,S39,V39,Y39,S40,V40,Y40)</f>
        <v>0</v>
      </c>
      <c r="AC38" s="871">
        <f>Q38*AB38</f>
        <v>0</v>
      </c>
      <c r="AD38" s="901">
        <f>R38*AB38</f>
        <v>0</v>
      </c>
      <c r="AE38" s="184"/>
      <c r="AF38" s="184"/>
      <c r="AG38" s="184"/>
      <c r="AH38" s="45"/>
    </row>
    <row r="39" spans="1:34" ht="15" customHeight="1" thickBot="1" x14ac:dyDescent="0.45">
      <c r="A39" s="52"/>
      <c r="B39" s="52"/>
      <c r="C39" s="52"/>
      <c r="D39" s="45"/>
      <c r="E39" s="835" t="s">
        <v>278</v>
      </c>
      <c r="F39" s="836"/>
      <c r="G39" s="836"/>
      <c r="H39" s="837"/>
      <c r="I39" s="847"/>
      <c r="J39" s="848"/>
      <c r="K39" s="848"/>
      <c r="L39" s="848"/>
      <c r="M39" s="848"/>
      <c r="N39" s="848"/>
      <c r="O39" s="848"/>
      <c r="P39" s="912"/>
      <c r="Q39" s="909"/>
      <c r="R39" s="905"/>
      <c r="S39" s="280"/>
      <c r="T39" s="431"/>
      <c r="U39" s="408"/>
      <c r="V39" s="280"/>
      <c r="W39" s="407"/>
      <c r="X39" s="408"/>
      <c r="Y39" s="280"/>
      <c r="Z39" s="407"/>
      <c r="AA39" s="408"/>
      <c r="AB39" s="855"/>
      <c r="AC39" s="857"/>
      <c r="AD39" s="884"/>
      <c r="AE39" s="184"/>
      <c r="AF39" s="184"/>
      <c r="AG39" s="184"/>
      <c r="AH39" s="45"/>
    </row>
    <row r="40" spans="1:34" ht="15" customHeight="1" thickBot="1" x14ac:dyDescent="0.4">
      <c r="A40" s="572" t="s">
        <v>31</v>
      </c>
      <c r="B40" s="572"/>
      <c r="C40" s="572"/>
      <c r="D40" s="45"/>
      <c r="E40" s="924" t="str">
        <f>E39</f>
        <v>Still mineral water x 12</v>
      </c>
      <c r="F40" s="925"/>
      <c r="G40" s="925"/>
      <c r="H40" s="926"/>
      <c r="I40" s="913"/>
      <c r="J40" s="914"/>
      <c r="K40" s="914"/>
      <c r="L40" s="914"/>
      <c r="M40" s="914"/>
      <c r="N40" s="914"/>
      <c r="O40" s="914"/>
      <c r="P40" s="915"/>
      <c r="Q40" s="910"/>
      <c r="R40" s="906"/>
      <c r="S40" s="280"/>
      <c r="T40" s="431"/>
      <c r="U40" s="408"/>
      <c r="V40" s="280"/>
      <c r="W40" s="407"/>
      <c r="X40" s="408"/>
      <c r="Y40" s="280"/>
      <c r="Z40" s="407"/>
      <c r="AA40" s="408"/>
      <c r="AB40" s="881"/>
      <c r="AC40" s="882"/>
      <c r="AD40" s="885"/>
      <c r="AE40" s="184"/>
      <c r="AF40" s="184"/>
      <c r="AG40" s="184"/>
      <c r="AH40" s="45"/>
    </row>
    <row r="41" spans="1:34" ht="15" customHeight="1" thickBot="1" x14ac:dyDescent="0.4">
      <c r="A41" s="79" t="s">
        <v>32</v>
      </c>
      <c r="B41" s="142"/>
      <c r="C41" s="142"/>
      <c r="D41" s="45"/>
      <c r="E41" s="418"/>
      <c r="F41" s="419"/>
      <c r="G41" s="419"/>
      <c r="H41" s="419"/>
      <c r="I41" s="419"/>
      <c r="J41" s="419"/>
      <c r="K41" s="419"/>
      <c r="L41" s="419"/>
      <c r="M41" s="419"/>
      <c r="N41" s="419"/>
      <c r="O41" s="419"/>
      <c r="P41" s="419"/>
      <c r="Q41" s="419"/>
      <c r="R41" s="419"/>
      <c r="S41" s="419"/>
      <c r="T41" s="432"/>
      <c r="U41" s="419"/>
      <c r="V41" s="419"/>
      <c r="W41" s="432"/>
      <c r="X41" s="419"/>
      <c r="Y41" s="419"/>
      <c r="Z41" s="432"/>
      <c r="AA41" s="419"/>
      <c r="AB41" s="419"/>
      <c r="AC41" s="419"/>
      <c r="AD41" s="420"/>
      <c r="AE41" s="184"/>
      <c r="AF41" s="184"/>
      <c r="AG41" s="184"/>
      <c r="AH41" s="45"/>
    </row>
    <row r="42" spans="1:34" ht="15" customHeight="1" thickBot="1" x14ac:dyDescent="0.4">
      <c r="A42" s="47" t="s">
        <v>33</v>
      </c>
      <c r="B42" s="142"/>
      <c r="C42" s="142"/>
      <c r="D42" s="45"/>
      <c r="E42" s="919" t="str">
        <f>E43</f>
        <v>Still mineral water x 24</v>
      </c>
      <c r="F42" s="920"/>
      <c r="G42" s="920"/>
      <c r="H42" s="921"/>
      <c r="I42" s="916" t="s">
        <v>279</v>
      </c>
      <c r="J42" s="917"/>
      <c r="K42" s="917"/>
      <c r="L42" s="917"/>
      <c r="M42" s="917"/>
      <c r="N42" s="917"/>
      <c r="O42" s="917"/>
      <c r="P42" s="918"/>
      <c r="Q42" s="908">
        <f>Prices!M30</f>
        <v>33.17</v>
      </c>
      <c r="R42" s="904">
        <f>Prices!N30</f>
        <v>39.799999999999997</v>
      </c>
      <c r="S42" s="280"/>
      <c r="T42" s="431"/>
      <c r="U42" s="408"/>
      <c r="V42" s="280"/>
      <c r="W42" s="407"/>
      <c r="X42" s="408"/>
      <c r="Y42" s="280"/>
      <c r="Z42" s="407"/>
      <c r="AA42" s="408"/>
      <c r="AB42" s="895">
        <f>SUM(S42,V42,Y42,S43,V43,Y43,S44,V44,Y44)</f>
        <v>0</v>
      </c>
      <c r="AC42" s="871">
        <f>Q42*AB42</f>
        <v>0</v>
      </c>
      <c r="AD42" s="901">
        <f>R42*AB42</f>
        <v>0</v>
      </c>
      <c r="AH42" s="45"/>
    </row>
    <row r="43" spans="1:34" ht="15" customHeight="1" thickBot="1" x14ac:dyDescent="0.4">
      <c r="A43" s="47" t="s">
        <v>11</v>
      </c>
      <c r="B43" s="142"/>
      <c r="C43" s="142"/>
      <c r="D43" s="45"/>
      <c r="E43" s="835" t="s">
        <v>280</v>
      </c>
      <c r="F43" s="836"/>
      <c r="G43" s="836"/>
      <c r="H43" s="837"/>
      <c r="I43" s="847"/>
      <c r="J43" s="848"/>
      <c r="K43" s="848"/>
      <c r="L43" s="848"/>
      <c r="M43" s="848"/>
      <c r="N43" s="848"/>
      <c r="O43" s="848"/>
      <c r="P43" s="912"/>
      <c r="Q43" s="909"/>
      <c r="R43" s="905"/>
      <c r="S43" s="280"/>
      <c r="T43" s="431"/>
      <c r="U43" s="408"/>
      <c r="V43" s="280"/>
      <c r="W43" s="407"/>
      <c r="X43" s="408"/>
      <c r="Y43" s="280"/>
      <c r="Z43" s="407"/>
      <c r="AA43" s="408"/>
      <c r="AB43" s="855"/>
      <c r="AC43" s="857"/>
      <c r="AD43" s="884"/>
      <c r="AH43" s="45"/>
    </row>
    <row r="44" spans="1:34" ht="15" customHeight="1" thickBot="1" x14ac:dyDescent="0.4">
      <c r="A44" s="47" t="s">
        <v>34</v>
      </c>
      <c r="B44" s="142"/>
      <c r="C44" s="142"/>
      <c r="D44" s="45"/>
      <c r="E44" s="838" t="str">
        <f>E43</f>
        <v>Still mineral water x 24</v>
      </c>
      <c r="F44" s="839"/>
      <c r="G44" s="839"/>
      <c r="H44" s="840"/>
      <c r="I44" s="847"/>
      <c r="J44" s="848"/>
      <c r="K44" s="848"/>
      <c r="L44" s="848"/>
      <c r="M44" s="848"/>
      <c r="N44" s="848"/>
      <c r="O44" s="848"/>
      <c r="P44" s="912"/>
      <c r="Q44" s="909"/>
      <c r="R44" s="905"/>
      <c r="S44" s="280"/>
      <c r="T44" s="431"/>
      <c r="U44" s="408"/>
      <c r="V44" s="280"/>
      <c r="W44" s="407"/>
      <c r="X44" s="408"/>
      <c r="Y44" s="280"/>
      <c r="Z44" s="407"/>
      <c r="AA44" s="408"/>
      <c r="AB44" s="881"/>
      <c r="AC44" s="882"/>
      <c r="AD44" s="885"/>
      <c r="AH44" s="45"/>
    </row>
    <row r="45" spans="1:34" ht="15" customHeight="1" thickBot="1" x14ac:dyDescent="0.4">
      <c r="A45" s="47" t="s">
        <v>13</v>
      </c>
      <c r="B45" s="142"/>
      <c r="C45" s="142"/>
      <c r="D45" s="45"/>
      <c r="E45" s="418"/>
      <c r="F45" s="419"/>
      <c r="G45" s="419"/>
      <c r="H45" s="419"/>
      <c r="I45" s="419"/>
      <c r="J45" s="419"/>
      <c r="K45" s="419"/>
      <c r="L45" s="419"/>
      <c r="M45" s="419"/>
      <c r="N45" s="419"/>
      <c r="O45" s="419"/>
      <c r="P45" s="419"/>
      <c r="Q45" s="419"/>
      <c r="R45" s="419"/>
      <c r="S45" s="419"/>
      <c r="T45" s="432"/>
      <c r="U45" s="419"/>
      <c r="V45" s="419"/>
      <c r="W45" s="432"/>
      <c r="X45" s="419"/>
      <c r="Y45" s="419"/>
      <c r="Z45" s="432"/>
      <c r="AA45" s="419"/>
      <c r="AB45" s="419"/>
      <c r="AC45" s="419"/>
      <c r="AD45" s="420"/>
      <c r="AH45" s="45"/>
    </row>
    <row r="46" spans="1:34" ht="15" customHeight="1" thickBot="1" x14ac:dyDescent="0.4">
      <c r="A46" s="47" t="s">
        <v>14</v>
      </c>
      <c r="B46" s="142"/>
      <c r="C46" s="142"/>
      <c r="D46" s="45"/>
      <c r="E46" s="919" t="str">
        <f>E47</f>
        <v>Sparkling mineral water x 12</v>
      </c>
      <c r="F46" s="920"/>
      <c r="G46" s="920"/>
      <c r="H46" s="921"/>
      <c r="I46" s="916" t="s">
        <v>281</v>
      </c>
      <c r="J46" s="917"/>
      <c r="K46" s="917"/>
      <c r="L46" s="917"/>
      <c r="M46" s="917"/>
      <c r="N46" s="917"/>
      <c r="O46" s="917"/>
      <c r="P46" s="918"/>
      <c r="Q46" s="908">
        <f>Prices!M31</f>
        <v>18.940000000000001</v>
      </c>
      <c r="R46" s="904">
        <f>Prices!N31</f>
        <v>22.73</v>
      </c>
      <c r="S46" s="280"/>
      <c r="T46" s="431"/>
      <c r="U46" s="408"/>
      <c r="V46" s="280"/>
      <c r="W46" s="407"/>
      <c r="X46" s="408"/>
      <c r="Y46" s="280"/>
      <c r="Z46" s="407"/>
      <c r="AA46" s="408"/>
      <c r="AB46" s="895">
        <f>SUM(S46,V46,Y46,S47,V47,Y47,S48,V48,Y48)</f>
        <v>0</v>
      </c>
      <c r="AC46" s="871">
        <f>Q46*AB46</f>
        <v>0</v>
      </c>
      <c r="AD46" s="901">
        <f>R46*AB46</f>
        <v>0</v>
      </c>
      <c r="AH46" s="45"/>
    </row>
    <row r="47" spans="1:34" ht="15" customHeight="1" thickBot="1" x14ac:dyDescent="0.4">
      <c r="A47" s="53"/>
      <c r="B47" s="142"/>
      <c r="C47" s="142"/>
      <c r="D47" s="45"/>
      <c r="E47" s="835" t="s">
        <v>282</v>
      </c>
      <c r="F47" s="836"/>
      <c r="G47" s="836"/>
      <c r="H47" s="837"/>
      <c r="I47" s="847"/>
      <c r="J47" s="848"/>
      <c r="K47" s="848"/>
      <c r="L47" s="848"/>
      <c r="M47" s="848"/>
      <c r="N47" s="848"/>
      <c r="O47" s="848"/>
      <c r="P47" s="912"/>
      <c r="Q47" s="909"/>
      <c r="R47" s="905"/>
      <c r="S47" s="280"/>
      <c r="T47" s="431"/>
      <c r="U47" s="408"/>
      <c r="V47" s="280"/>
      <c r="W47" s="407"/>
      <c r="X47" s="408"/>
      <c r="Y47" s="280"/>
      <c r="Z47" s="407"/>
      <c r="AA47" s="408"/>
      <c r="AB47" s="855"/>
      <c r="AC47" s="857"/>
      <c r="AD47" s="884"/>
      <c r="AE47" s="45"/>
      <c r="AG47" s="45"/>
      <c r="AH47" s="45"/>
    </row>
    <row r="48" spans="1:34" ht="15" customHeight="1" thickBot="1" x14ac:dyDescent="0.4">
      <c r="A48" s="570" t="s">
        <v>36</v>
      </c>
      <c r="B48" s="570"/>
      <c r="C48" s="570"/>
      <c r="D48" s="45"/>
      <c r="E48" s="924" t="str">
        <f>E47</f>
        <v>Sparkling mineral water x 12</v>
      </c>
      <c r="F48" s="925"/>
      <c r="G48" s="925"/>
      <c r="H48" s="926"/>
      <c r="I48" s="913"/>
      <c r="J48" s="914"/>
      <c r="K48" s="914"/>
      <c r="L48" s="914"/>
      <c r="M48" s="914"/>
      <c r="N48" s="914"/>
      <c r="O48" s="914"/>
      <c r="P48" s="915"/>
      <c r="Q48" s="910"/>
      <c r="R48" s="906"/>
      <c r="S48" s="280"/>
      <c r="T48" s="431"/>
      <c r="U48" s="408"/>
      <c r="V48" s="280"/>
      <c r="W48" s="407"/>
      <c r="X48" s="408"/>
      <c r="Y48" s="280"/>
      <c r="Z48" s="407"/>
      <c r="AA48" s="408"/>
      <c r="AB48" s="881"/>
      <c r="AC48" s="882"/>
      <c r="AD48" s="885"/>
      <c r="AE48" s="45"/>
      <c r="AG48" s="45"/>
      <c r="AH48" s="45"/>
    </row>
    <row r="49" spans="1:34" ht="15" customHeight="1" thickBot="1" x14ac:dyDescent="0.4">
      <c r="A49" s="570"/>
      <c r="B49" s="570"/>
      <c r="C49" s="570"/>
      <c r="D49" s="45"/>
      <c r="E49" s="418"/>
      <c r="F49" s="419"/>
      <c r="G49" s="419"/>
      <c r="H49" s="419"/>
      <c r="I49" s="419"/>
      <c r="J49" s="419"/>
      <c r="K49" s="419"/>
      <c r="L49" s="419"/>
      <c r="M49" s="419"/>
      <c r="N49" s="419"/>
      <c r="O49" s="419"/>
      <c r="P49" s="419"/>
      <c r="Q49" s="419"/>
      <c r="R49" s="419"/>
      <c r="S49" s="419"/>
      <c r="T49" s="432"/>
      <c r="U49" s="419"/>
      <c r="V49" s="419"/>
      <c r="W49" s="432"/>
      <c r="X49" s="419"/>
      <c r="Y49" s="419"/>
      <c r="Z49" s="432"/>
      <c r="AA49" s="419"/>
      <c r="AB49" s="419"/>
      <c r="AC49" s="419"/>
      <c r="AD49" s="420"/>
      <c r="AE49" s="45"/>
      <c r="AG49" s="45"/>
      <c r="AH49" s="45"/>
    </row>
    <row r="50" spans="1:34" ht="15" customHeight="1" thickBot="1" x14ac:dyDescent="0.4">
      <c r="A50" s="571" t="s">
        <v>37</v>
      </c>
      <c r="B50" s="571"/>
      <c r="C50" s="571"/>
      <c r="D50" s="45"/>
      <c r="E50" s="919" t="str">
        <f>E51</f>
        <v>Sparkling mineral water x 24</v>
      </c>
      <c r="F50" s="920"/>
      <c r="G50" s="920"/>
      <c r="H50" s="921"/>
      <c r="I50" s="916" t="s">
        <v>283</v>
      </c>
      <c r="J50" s="917"/>
      <c r="K50" s="917"/>
      <c r="L50" s="917"/>
      <c r="M50" s="917"/>
      <c r="N50" s="917"/>
      <c r="O50" s="917"/>
      <c r="P50" s="918"/>
      <c r="Q50" s="908">
        <f>Prices!M32</f>
        <v>33.17</v>
      </c>
      <c r="R50" s="904">
        <f>Prices!N32</f>
        <v>39.799999999999997</v>
      </c>
      <c r="S50" s="280"/>
      <c r="T50" s="431"/>
      <c r="U50" s="408"/>
      <c r="V50" s="280"/>
      <c r="W50" s="407"/>
      <c r="X50" s="408"/>
      <c r="Y50" s="280"/>
      <c r="Z50" s="407"/>
      <c r="AA50" s="408"/>
      <c r="AB50" s="895">
        <f>SUM(S50,V50,Y50,S51,V51,Y51,S52,V52,Y52)</f>
        <v>0</v>
      </c>
      <c r="AC50" s="871">
        <f>Q50*AB50</f>
        <v>0</v>
      </c>
      <c r="AD50" s="901">
        <f>R50*AB50</f>
        <v>0</v>
      </c>
      <c r="AE50" s="45"/>
      <c r="AG50" s="45"/>
      <c r="AH50" s="45"/>
    </row>
    <row r="51" spans="1:34" ht="15" customHeight="1" thickBot="1" x14ac:dyDescent="0.4">
      <c r="A51" s="571"/>
      <c r="B51" s="571"/>
      <c r="C51" s="571"/>
      <c r="D51" s="45"/>
      <c r="E51" s="835" t="s">
        <v>284</v>
      </c>
      <c r="F51" s="836"/>
      <c r="G51" s="836"/>
      <c r="H51" s="837"/>
      <c r="I51" s="847"/>
      <c r="J51" s="848"/>
      <c r="K51" s="848"/>
      <c r="L51" s="848"/>
      <c r="M51" s="848"/>
      <c r="N51" s="848"/>
      <c r="O51" s="848"/>
      <c r="P51" s="912"/>
      <c r="Q51" s="909"/>
      <c r="R51" s="905"/>
      <c r="S51" s="280"/>
      <c r="T51" s="431"/>
      <c r="U51" s="408"/>
      <c r="V51" s="280"/>
      <c r="W51" s="407"/>
      <c r="X51" s="408"/>
      <c r="Y51" s="280"/>
      <c r="Z51" s="407"/>
      <c r="AA51" s="408"/>
      <c r="AB51" s="855"/>
      <c r="AC51" s="857"/>
      <c r="AD51" s="884"/>
      <c r="AE51" s="45"/>
      <c r="AG51" s="45"/>
      <c r="AH51" s="45"/>
    </row>
    <row r="52" spans="1:34" ht="15" customHeight="1" thickBot="1" x14ac:dyDescent="0.45">
      <c r="A52" s="52"/>
      <c r="B52" s="52"/>
      <c r="C52" s="52"/>
      <c r="D52" s="45"/>
      <c r="E52" s="924" t="str">
        <f>E51</f>
        <v>Sparkling mineral water x 24</v>
      </c>
      <c r="F52" s="925"/>
      <c r="G52" s="925"/>
      <c r="H52" s="926"/>
      <c r="I52" s="913"/>
      <c r="J52" s="914"/>
      <c r="K52" s="914"/>
      <c r="L52" s="914"/>
      <c r="M52" s="914"/>
      <c r="N52" s="914"/>
      <c r="O52" s="914"/>
      <c r="P52" s="915"/>
      <c r="Q52" s="910"/>
      <c r="R52" s="906"/>
      <c r="S52" s="280"/>
      <c r="T52" s="431"/>
      <c r="U52" s="408"/>
      <c r="V52" s="280"/>
      <c r="W52" s="407"/>
      <c r="X52" s="408"/>
      <c r="Y52" s="280"/>
      <c r="Z52" s="407"/>
      <c r="AA52" s="408"/>
      <c r="AB52" s="881"/>
      <c r="AC52" s="882"/>
      <c r="AD52" s="885"/>
      <c r="AE52" s="45"/>
      <c r="AG52" s="45"/>
      <c r="AH52" s="45"/>
    </row>
    <row r="53" spans="1:34" ht="15" customHeight="1" thickBot="1" x14ac:dyDescent="0.45">
      <c r="A53" s="52"/>
      <c r="B53" s="52"/>
      <c r="C53" s="52"/>
      <c r="D53" s="45"/>
      <c r="E53" s="418"/>
      <c r="F53" s="419"/>
      <c r="G53" s="419"/>
      <c r="H53" s="419"/>
      <c r="I53" s="419"/>
      <c r="J53" s="419"/>
      <c r="K53" s="419"/>
      <c r="L53" s="419"/>
      <c r="M53" s="419"/>
      <c r="N53" s="419"/>
      <c r="O53" s="419"/>
      <c r="P53" s="419"/>
      <c r="Q53" s="419"/>
      <c r="R53" s="419"/>
      <c r="S53" s="419"/>
      <c r="T53" s="432"/>
      <c r="U53" s="419"/>
      <c r="V53" s="419"/>
      <c r="W53" s="432"/>
      <c r="X53" s="419"/>
      <c r="Y53" s="419"/>
      <c r="Z53" s="432"/>
      <c r="AA53" s="419"/>
      <c r="AB53" s="419"/>
      <c r="AC53" s="419"/>
      <c r="AD53" s="420"/>
      <c r="AE53" s="45"/>
      <c r="AG53" s="45"/>
      <c r="AH53" s="45"/>
    </row>
    <row r="54" spans="1:34" ht="15" customHeight="1" thickBot="1" x14ac:dyDescent="0.45">
      <c r="A54" s="52"/>
      <c r="B54" s="52"/>
      <c r="C54" s="52"/>
      <c r="D54" s="45"/>
      <c r="E54" s="919" t="str">
        <f>E55</f>
        <v xml:space="preserve">Orange juice x 1 litre </v>
      </c>
      <c r="F54" s="920"/>
      <c r="G54" s="920"/>
      <c r="H54" s="921"/>
      <c r="I54" s="916" t="s">
        <v>285</v>
      </c>
      <c r="J54" s="917"/>
      <c r="K54" s="917"/>
      <c r="L54" s="917"/>
      <c r="M54" s="917"/>
      <c r="N54" s="917"/>
      <c r="O54" s="917"/>
      <c r="P54" s="918"/>
      <c r="Q54" s="908">
        <f>Prices!M33</f>
        <v>4.55</v>
      </c>
      <c r="R54" s="904">
        <f>Prices!N33</f>
        <v>5.46</v>
      </c>
      <c r="S54" s="280"/>
      <c r="T54" s="431"/>
      <c r="U54" s="408"/>
      <c r="V54" s="280"/>
      <c r="W54" s="407"/>
      <c r="X54" s="408"/>
      <c r="Y54" s="280"/>
      <c r="Z54" s="407"/>
      <c r="AA54" s="408"/>
      <c r="AB54" s="895">
        <f>SUM(S54,V54,Y54,S55,V55,Y55,S56,V56,Y56)</f>
        <v>0</v>
      </c>
      <c r="AC54" s="871">
        <f>Q54*AB54</f>
        <v>0</v>
      </c>
      <c r="AD54" s="901">
        <f>R54*AB54</f>
        <v>0</v>
      </c>
      <c r="AE54" s="45"/>
      <c r="AG54" s="45"/>
      <c r="AH54" s="45"/>
    </row>
    <row r="55" spans="1:34" ht="15" customHeight="1" thickBot="1" x14ac:dyDescent="0.45">
      <c r="A55" s="52"/>
      <c r="B55" s="52"/>
      <c r="C55" s="52"/>
      <c r="D55" s="45"/>
      <c r="E55" s="835" t="s">
        <v>286</v>
      </c>
      <c r="F55" s="836"/>
      <c r="G55" s="836"/>
      <c r="H55" s="837"/>
      <c r="I55" s="847"/>
      <c r="J55" s="848"/>
      <c r="K55" s="848"/>
      <c r="L55" s="848"/>
      <c r="M55" s="848"/>
      <c r="N55" s="848"/>
      <c r="O55" s="848"/>
      <c r="P55" s="912"/>
      <c r="Q55" s="909"/>
      <c r="R55" s="905"/>
      <c r="S55" s="280"/>
      <c r="T55" s="431"/>
      <c r="U55" s="408"/>
      <c r="V55" s="280"/>
      <c r="W55" s="407"/>
      <c r="X55" s="408"/>
      <c r="Y55" s="280"/>
      <c r="Z55" s="407"/>
      <c r="AA55" s="408"/>
      <c r="AB55" s="855"/>
      <c r="AC55" s="857"/>
      <c r="AD55" s="884"/>
      <c r="AE55" s="45"/>
      <c r="AG55" s="45"/>
      <c r="AH55" s="45"/>
    </row>
    <row r="56" spans="1:34" ht="15" customHeight="1" thickBot="1" x14ac:dyDescent="0.4">
      <c r="D56" s="45"/>
      <c r="E56" s="838" t="str">
        <f>E55</f>
        <v xml:space="preserve">Orange juice x 1 litre </v>
      </c>
      <c r="F56" s="839"/>
      <c r="G56" s="839"/>
      <c r="H56" s="840"/>
      <c r="I56" s="847"/>
      <c r="J56" s="848"/>
      <c r="K56" s="848"/>
      <c r="L56" s="848"/>
      <c r="M56" s="848"/>
      <c r="N56" s="848"/>
      <c r="O56" s="848"/>
      <c r="P56" s="912"/>
      <c r="Q56" s="909"/>
      <c r="R56" s="905"/>
      <c r="S56" s="280"/>
      <c r="T56" s="431"/>
      <c r="U56" s="408"/>
      <c r="V56" s="280"/>
      <c r="W56" s="407"/>
      <c r="X56" s="408"/>
      <c r="Y56" s="280"/>
      <c r="Z56" s="407"/>
      <c r="AA56" s="408"/>
      <c r="AB56" s="881"/>
      <c r="AC56" s="882"/>
      <c r="AD56" s="885"/>
      <c r="AG56" s="45"/>
      <c r="AH56" s="45"/>
    </row>
    <row r="57" spans="1:34" ht="15" customHeight="1" thickBot="1" x14ac:dyDescent="0.4">
      <c r="D57" s="45"/>
      <c r="E57" s="927" t="s">
        <v>287</v>
      </c>
      <c r="F57" s="928"/>
      <c r="G57" s="928"/>
      <c r="H57" s="928"/>
      <c r="I57" s="928"/>
      <c r="J57" s="928"/>
      <c r="K57" s="928"/>
      <c r="L57" s="928"/>
      <c r="M57" s="928"/>
      <c r="N57" s="928"/>
      <c r="O57" s="928"/>
      <c r="P57" s="928"/>
      <c r="Q57" s="430"/>
      <c r="R57" s="424"/>
      <c r="S57" s="425"/>
      <c r="T57" s="426"/>
      <c r="U57" s="427"/>
      <c r="V57" s="425"/>
      <c r="W57" s="426"/>
      <c r="X57" s="427"/>
      <c r="Y57" s="425"/>
      <c r="Z57" s="426"/>
      <c r="AA57" s="427"/>
      <c r="AB57" s="428">
        <f>IF(SUM(AB58:AB108)&gt;0,9999,0)</f>
        <v>0</v>
      </c>
      <c r="AC57" s="424"/>
      <c r="AD57" s="429"/>
      <c r="AG57" s="45"/>
      <c r="AH57" s="45"/>
    </row>
    <row r="58" spans="1:34" ht="15" customHeight="1" thickBot="1" x14ac:dyDescent="0.4">
      <c r="D58" s="45"/>
      <c r="E58" s="838" t="str">
        <f>E59</f>
        <v>5 litre flask of black tea</v>
      </c>
      <c r="F58" s="839"/>
      <c r="G58" s="839"/>
      <c r="H58" s="840"/>
      <c r="I58" s="847" t="s">
        <v>288</v>
      </c>
      <c r="J58" s="848"/>
      <c r="K58" s="848"/>
      <c r="L58" s="848"/>
      <c r="M58" s="848"/>
      <c r="N58" s="848"/>
      <c r="O58" s="848"/>
      <c r="P58" s="912"/>
      <c r="Q58" s="909">
        <f>Prices!M35</f>
        <v>45.74</v>
      </c>
      <c r="R58" s="905">
        <f>Prices!N35</f>
        <v>54.89</v>
      </c>
      <c r="S58" s="280"/>
      <c r="T58" s="431"/>
      <c r="U58" s="408"/>
      <c r="V58" s="280"/>
      <c r="W58" s="407"/>
      <c r="X58" s="408"/>
      <c r="Y58" s="280"/>
      <c r="Z58" s="407"/>
      <c r="AA58" s="408"/>
      <c r="AB58" s="895">
        <f>SUM(S58,V58,Y58,S59,V59,Y59,S60,V60,Y60)</f>
        <v>0</v>
      </c>
      <c r="AC58" s="871">
        <f>Q58*AB58</f>
        <v>0</v>
      </c>
      <c r="AD58" s="901">
        <f>R58*AB58</f>
        <v>0</v>
      </c>
      <c r="AG58" s="45"/>
      <c r="AH58" s="45"/>
    </row>
    <row r="59" spans="1:34" ht="15" customHeight="1" thickBot="1" x14ac:dyDescent="0.4">
      <c r="D59" s="45"/>
      <c r="E59" s="835" t="s">
        <v>289</v>
      </c>
      <c r="F59" s="836"/>
      <c r="G59" s="836"/>
      <c r="H59" s="837"/>
      <c r="I59" s="847"/>
      <c r="J59" s="848"/>
      <c r="K59" s="848"/>
      <c r="L59" s="848"/>
      <c r="M59" s="848"/>
      <c r="N59" s="848"/>
      <c r="O59" s="848"/>
      <c r="P59" s="912"/>
      <c r="Q59" s="909"/>
      <c r="R59" s="905"/>
      <c r="S59" s="280"/>
      <c r="T59" s="431"/>
      <c r="U59" s="408"/>
      <c r="V59" s="280"/>
      <c r="W59" s="407"/>
      <c r="X59" s="408"/>
      <c r="Y59" s="280"/>
      <c r="Z59" s="407"/>
      <c r="AA59" s="408"/>
      <c r="AB59" s="855"/>
      <c r="AC59" s="857"/>
      <c r="AD59" s="884"/>
      <c r="AE59" s="45"/>
      <c r="AG59" s="45"/>
      <c r="AH59" s="45"/>
    </row>
    <row r="60" spans="1:34" ht="15" customHeight="1" thickBot="1" x14ac:dyDescent="0.4">
      <c r="D60" s="45"/>
      <c r="E60" s="924" t="str">
        <f>E59</f>
        <v>5 litre flask of black tea</v>
      </c>
      <c r="F60" s="925"/>
      <c r="G60" s="925"/>
      <c r="H60" s="926"/>
      <c r="I60" s="913"/>
      <c r="J60" s="914"/>
      <c r="K60" s="914"/>
      <c r="L60" s="914"/>
      <c r="M60" s="914"/>
      <c r="N60" s="914"/>
      <c r="O60" s="914"/>
      <c r="P60" s="915"/>
      <c r="Q60" s="910"/>
      <c r="R60" s="906"/>
      <c r="S60" s="280"/>
      <c r="T60" s="431"/>
      <c r="U60" s="408"/>
      <c r="V60" s="280"/>
      <c r="W60" s="407"/>
      <c r="X60" s="408"/>
      <c r="Y60" s="280"/>
      <c r="Z60" s="407"/>
      <c r="AA60" s="408"/>
      <c r="AB60" s="881"/>
      <c r="AC60" s="882"/>
      <c r="AD60" s="885"/>
      <c r="AE60" s="45"/>
      <c r="AG60" s="45"/>
      <c r="AH60" s="45"/>
    </row>
    <row r="61" spans="1:34" ht="15" customHeight="1" thickBot="1" x14ac:dyDescent="0.4">
      <c r="D61" s="45"/>
      <c r="E61" s="418"/>
      <c r="F61" s="419"/>
      <c r="G61" s="419"/>
      <c r="H61" s="419"/>
      <c r="I61" s="419"/>
      <c r="J61" s="419"/>
      <c r="K61" s="419"/>
      <c r="L61" s="419"/>
      <c r="M61" s="419"/>
      <c r="N61" s="419"/>
      <c r="O61" s="419"/>
      <c r="P61" s="419"/>
      <c r="Q61" s="419"/>
      <c r="R61" s="419"/>
      <c r="S61" s="419"/>
      <c r="T61" s="432"/>
      <c r="U61" s="419"/>
      <c r="V61" s="419"/>
      <c r="W61" s="432"/>
      <c r="X61" s="419"/>
      <c r="Y61" s="419"/>
      <c r="Z61" s="432"/>
      <c r="AA61" s="419"/>
      <c r="AB61" s="419"/>
      <c r="AC61" s="419"/>
      <c r="AD61" s="420"/>
      <c r="AE61" s="45"/>
      <c r="AG61" s="45"/>
      <c r="AH61" s="45"/>
    </row>
    <row r="62" spans="1:34" ht="15" customHeight="1" thickBot="1" x14ac:dyDescent="0.4">
      <c r="D62" s="45"/>
      <c r="E62" s="919" t="str">
        <f>E63</f>
        <v>5 litre flask of black coffee</v>
      </c>
      <c r="F62" s="920"/>
      <c r="G62" s="920"/>
      <c r="H62" s="921"/>
      <c r="I62" s="916" t="s">
        <v>288</v>
      </c>
      <c r="J62" s="917"/>
      <c r="K62" s="917"/>
      <c r="L62" s="917"/>
      <c r="M62" s="917"/>
      <c r="N62" s="917"/>
      <c r="O62" s="917"/>
      <c r="P62" s="918"/>
      <c r="Q62" s="908">
        <f>Prices!M36</f>
        <v>45.74</v>
      </c>
      <c r="R62" s="904">
        <f>Prices!N36</f>
        <v>54.89</v>
      </c>
      <c r="S62" s="280"/>
      <c r="T62" s="431"/>
      <c r="U62" s="408"/>
      <c r="V62" s="280"/>
      <c r="W62" s="407"/>
      <c r="X62" s="408"/>
      <c r="Y62" s="280"/>
      <c r="Z62" s="407"/>
      <c r="AA62" s="408"/>
      <c r="AB62" s="895">
        <f>SUM(S62,V62,Y62,S63,V63,Y63,S64,V64,Y64)</f>
        <v>0</v>
      </c>
      <c r="AC62" s="871">
        <f>Q62*AB62</f>
        <v>0</v>
      </c>
      <c r="AD62" s="901">
        <f>R62*AB62</f>
        <v>0</v>
      </c>
      <c r="AE62" s="45"/>
      <c r="AG62" s="45"/>
      <c r="AH62" s="45"/>
    </row>
    <row r="63" spans="1:34" ht="15" customHeight="1" thickBot="1" x14ac:dyDescent="0.4">
      <c r="D63" s="45"/>
      <c r="E63" s="835" t="s">
        <v>290</v>
      </c>
      <c r="F63" s="836"/>
      <c r="G63" s="836"/>
      <c r="H63" s="837"/>
      <c r="I63" s="847"/>
      <c r="J63" s="848"/>
      <c r="K63" s="848"/>
      <c r="L63" s="848"/>
      <c r="M63" s="848"/>
      <c r="N63" s="848"/>
      <c r="O63" s="848"/>
      <c r="P63" s="912"/>
      <c r="Q63" s="909"/>
      <c r="R63" s="905"/>
      <c r="S63" s="280"/>
      <c r="T63" s="431"/>
      <c r="U63" s="408"/>
      <c r="V63" s="280"/>
      <c r="W63" s="407"/>
      <c r="X63" s="408"/>
      <c r="Y63" s="280"/>
      <c r="Z63" s="407"/>
      <c r="AA63" s="408"/>
      <c r="AB63" s="855"/>
      <c r="AC63" s="857"/>
      <c r="AD63" s="884"/>
      <c r="AE63" s="45"/>
      <c r="AF63" s="45"/>
      <c r="AG63" s="45"/>
      <c r="AH63" s="45"/>
    </row>
    <row r="64" spans="1:34" ht="15" customHeight="1" thickBot="1" x14ac:dyDescent="0.4">
      <c r="D64" s="45"/>
      <c r="E64" s="924" t="str">
        <f>E63</f>
        <v>5 litre flask of black coffee</v>
      </c>
      <c r="F64" s="925"/>
      <c r="G64" s="925"/>
      <c r="H64" s="926"/>
      <c r="I64" s="913"/>
      <c r="J64" s="914"/>
      <c r="K64" s="914"/>
      <c r="L64" s="914"/>
      <c r="M64" s="914"/>
      <c r="N64" s="914"/>
      <c r="O64" s="914"/>
      <c r="P64" s="915"/>
      <c r="Q64" s="910"/>
      <c r="R64" s="906"/>
      <c r="S64" s="280"/>
      <c r="T64" s="431"/>
      <c r="U64" s="408"/>
      <c r="V64" s="280"/>
      <c r="W64" s="407"/>
      <c r="X64" s="408"/>
      <c r="Y64" s="280"/>
      <c r="Z64" s="407"/>
      <c r="AA64" s="408"/>
      <c r="AB64" s="881"/>
      <c r="AC64" s="882"/>
      <c r="AD64" s="885"/>
      <c r="AE64" s="45"/>
      <c r="AF64" s="45"/>
      <c r="AG64" s="45"/>
      <c r="AH64" s="45"/>
    </row>
    <row r="65" spans="4:34" ht="15" customHeight="1" thickBot="1" x14ac:dyDescent="0.4">
      <c r="D65" s="45"/>
      <c r="E65" s="418"/>
      <c r="F65" s="419"/>
      <c r="G65" s="419"/>
      <c r="H65" s="419"/>
      <c r="I65" s="419"/>
      <c r="J65" s="419"/>
      <c r="K65" s="419"/>
      <c r="L65" s="419"/>
      <c r="M65" s="419"/>
      <c r="N65" s="419"/>
      <c r="O65" s="419"/>
      <c r="P65" s="419"/>
      <c r="Q65" s="419"/>
      <c r="R65" s="419"/>
      <c r="S65" s="419"/>
      <c r="T65" s="432"/>
      <c r="U65" s="419"/>
      <c r="V65" s="419"/>
      <c r="W65" s="432"/>
      <c r="X65" s="419"/>
      <c r="Y65" s="419"/>
      <c r="Z65" s="432"/>
      <c r="AA65" s="419"/>
      <c r="AB65" s="419"/>
      <c r="AC65" s="419"/>
      <c r="AD65" s="420"/>
      <c r="AE65" s="45"/>
      <c r="AF65" s="45"/>
      <c r="AG65" s="45"/>
      <c r="AH65" s="45"/>
    </row>
    <row r="66" spans="4:34" ht="15" customHeight="1" thickBot="1" x14ac:dyDescent="0.4">
      <c r="D66" s="45"/>
      <c r="E66" s="919" t="s">
        <v>291</v>
      </c>
      <c r="F66" s="920"/>
      <c r="G66" s="920"/>
      <c r="H66" s="921"/>
      <c r="I66" s="916" t="s">
        <v>288</v>
      </c>
      <c r="J66" s="917"/>
      <c r="K66" s="917"/>
      <c r="L66" s="917"/>
      <c r="M66" s="917"/>
      <c r="N66" s="917"/>
      <c r="O66" s="917"/>
      <c r="P66" s="918"/>
      <c r="Q66" s="908">
        <f>Prices!M37</f>
        <v>30.87</v>
      </c>
      <c r="R66" s="904">
        <f>Prices!N37</f>
        <v>37.04</v>
      </c>
      <c r="S66" s="280"/>
      <c r="T66" s="431"/>
      <c r="U66" s="408"/>
      <c r="V66" s="280"/>
      <c r="W66" s="407"/>
      <c r="X66" s="408"/>
      <c r="Y66" s="280"/>
      <c r="Z66" s="407"/>
      <c r="AA66" s="408"/>
      <c r="AB66" s="895">
        <f>SUM(S66,V66,Y66,S67,V67,Y67,S68,V68,Y68)</f>
        <v>0</v>
      </c>
      <c r="AC66" s="871">
        <f>Q66*AB66</f>
        <v>0</v>
      </c>
      <c r="AD66" s="901">
        <f>R66*AB66</f>
        <v>0</v>
      </c>
      <c r="AE66" s="45"/>
      <c r="AF66" s="45"/>
      <c r="AG66" s="45"/>
      <c r="AH66" s="45"/>
    </row>
    <row r="67" spans="4:34" ht="15" customHeight="1" thickBot="1" x14ac:dyDescent="0.4">
      <c r="D67" s="45"/>
      <c r="E67" s="835" t="s">
        <v>291</v>
      </c>
      <c r="F67" s="836"/>
      <c r="G67" s="836"/>
      <c r="H67" s="837"/>
      <c r="I67" s="847"/>
      <c r="J67" s="848"/>
      <c r="K67" s="848"/>
      <c r="L67" s="848"/>
      <c r="M67" s="848"/>
      <c r="N67" s="848"/>
      <c r="O67" s="848"/>
      <c r="P67" s="912"/>
      <c r="Q67" s="909"/>
      <c r="R67" s="905"/>
      <c r="S67" s="280"/>
      <c r="T67" s="431"/>
      <c r="U67" s="408"/>
      <c r="V67" s="280"/>
      <c r="W67" s="407"/>
      <c r="X67" s="408"/>
      <c r="Y67" s="280"/>
      <c r="Z67" s="407"/>
      <c r="AA67" s="408"/>
      <c r="AB67" s="855"/>
      <c r="AC67" s="857"/>
      <c r="AD67" s="884"/>
      <c r="AE67" s="45"/>
      <c r="AF67" s="45"/>
      <c r="AG67" s="45"/>
      <c r="AH67" s="45"/>
    </row>
    <row r="68" spans="4:34" ht="15" customHeight="1" thickBot="1" x14ac:dyDescent="0.4">
      <c r="D68" s="45"/>
      <c r="E68" s="924" t="s">
        <v>291</v>
      </c>
      <c r="F68" s="925"/>
      <c r="G68" s="925"/>
      <c r="H68" s="926"/>
      <c r="I68" s="913"/>
      <c r="J68" s="914"/>
      <c r="K68" s="914"/>
      <c r="L68" s="914"/>
      <c r="M68" s="914"/>
      <c r="N68" s="914"/>
      <c r="O68" s="914"/>
      <c r="P68" s="915"/>
      <c r="Q68" s="910"/>
      <c r="R68" s="906"/>
      <c r="S68" s="280"/>
      <c r="T68" s="431"/>
      <c r="U68" s="408"/>
      <c r="V68" s="280"/>
      <c r="W68" s="407"/>
      <c r="X68" s="408"/>
      <c r="Y68" s="280"/>
      <c r="Z68" s="407"/>
      <c r="AA68" s="408"/>
      <c r="AB68" s="881"/>
      <c r="AC68" s="882"/>
      <c r="AD68" s="885"/>
      <c r="AE68" s="45"/>
      <c r="AF68" s="45"/>
      <c r="AG68" s="45"/>
      <c r="AH68" s="45"/>
    </row>
    <row r="69" spans="4:34" ht="15" customHeight="1" thickBot="1" x14ac:dyDescent="0.4">
      <c r="D69" s="45"/>
      <c r="E69" s="418"/>
      <c r="F69" s="419"/>
      <c r="G69" s="419"/>
      <c r="H69" s="419"/>
      <c r="I69" s="419"/>
      <c r="J69" s="419"/>
      <c r="K69" s="419"/>
      <c r="L69" s="419"/>
      <c r="M69" s="419"/>
      <c r="N69" s="419"/>
      <c r="O69" s="419"/>
      <c r="P69" s="419"/>
      <c r="Q69" s="419"/>
      <c r="R69" s="419"/>
      <c r="S69" s="419"/>
      <c r="T69" s="432"/>
      <c r="U69" s="419"/>
      <c r="V69" s="419"/>
      <c r="W69" s="432"/>
      <c r="X69" s="419"/>
      <c r="Y69" s="419"/>
      <c r="Z69" s="432"/>
      <c r="AA69" s="419"/>
      <c r="AB69" s="419"/>
      <c r="AC69" s="419"/>
      <c r="AD69" s="420"/>
      <c r="AE69" s="45"/>
      <c r="AF69" s="45"/>
      <c r="AG69" s="45"/>
      <c r="AH69" s="45"/>
    </row>
    <row r="70" spans="4:34" ht="15" customHeight="1" thickBot="1" x14ac:dyDescent="0.4">
      <c r="D70" s="45"/>
      <c r="E70" s="919" t="s">
        <v>292</v>
      </c>
      <c r="F70" s="920"/>
      <c r="G70" s="920"/>
      <c r="H70" s="921"/>
      <c r="I70" s="916" t="s">
        <v>293</v>
      </c>
      <c r="J70" s="917"/>
      <c r="K70" s="917"/>
      <c r="L70" s="917"/>
      <c r="M70" s="917"/>
      <c r="N70" s="917"/>
      <c r="O70" s="917"/>
      <c r="P70" s="918"/>
      <c r="Q70" s="908">
        <f>Prices!M38</f>
        <v>9.15</v>
      </c>
      <c r="R70" s="904">
        <f>Prices!N38</f>
        <v>10.98</v>
      </c>
      <c r="S70" s="280"/>
      <c r="T70" s="431"/>
      <c r="U70" s="408"/>
      <c r="V70" s="280"/>
      <c r="W70" s="407"/>
      <c r="X70" s="408"/>
      <c r="Y70" s="280"/>
      <c r="Z70" s="407"/>
      <c r="AA70" s="408"/>
      <c r="AB70" s="895">
        <f>SUM(S70,V70,Y70,S71,V71,Y71,S72,V72,Y72)</f>
        <v>0</v>
      </c>
      <c r="AC70" s="871">
        <f t="shared" ref="AC70" si="0">Q70*AB70</f>
        <v>0</v>
      </c>
      <c r="AD70" s="901">
        <f t="shared" ref="AD70" si="1">R70*AB70</f>
        <v>0</v>
      </c>
      <c r="AE70" s="45"/>
      <c r="AF70" s="45"/>
      <c r="AG70" s="45"/>
      <c r="AH70" s="45"/>
    </row>
    <row r="71" spans="4:34" ht="15" customHeight="1" thickBot="1" x14ac:dyDescent="0.4">
      <c r="D71" s="45"/>
      <c r="E71" s="835" t="s">
        <v>292</v>
      </c>
      <c r="F71" s="836"/>
      <c r="G71" s="836"/>
      <c r="H71" s="837"/>
      <c r="I71" s="847"/>
      <c r="J71" s="848"/>
      <c r="K71" s="848"/>
      <c r="L71" s="848"/>
      <c r="M71" s="848"/>
      <c r="N71" s="848"/>
      <c r="O71" s="848"/>
      <c r="P71" s="912"/>
      <c r="Q71" s="909"/>
      <c r="R71" s="905"/>
      <c r="S71" s="280"/>
      <c r="T71" s="431"/>
      <c r="U71" s="408"/>
      <c r="V71" s="280"/>
      <c r="W71" s="407"/>
      <c r="X71" s="408"/>
      <c r="Y71" s="280"/>
      <c r="Z71" s="407"/>
      <c r="AA71" s="408"/>
      <c r="AB71" s="855"/>
      <c r="AC71" s="857"/>
      <c r="AD71" s="884"/>
      <c r="AE71" s="45"/>
      <c r="AF71" s="45"/>
      <c r="AG71" s="45"/>
      <c r="AH71" s="45"/>
    </row>
    <row r="72" spans="4:34" ht="15" customHeight="1" thickBot="1" x14ac:dyDescent="0.4">
      <c r="D72" s="45"/>
      <c r="E72" s="924" t="s">
        <v>292</v>
      </c>
      <c r="F72" s="925"/>
      <c r="G72" s="925"/>
      <c r="H72" s="926"/>
      <c r="I72" s="913"/>
      <c r="J72" s="914"/>
      <c r="K72" s="914"/>
      <c r="L72" s="914"/>
      <c r="M72" s="914"/>
      <c r="N72" s="914"/>
      <c r="O72" s="914"/>
      <c r="P72" s="915"/>
      <c r="Q72" s="910"/>
      <c r="R72" s="906"/>
      <c r="S72" s="280"/>
      <c r="T72" s="431"/>
      <c r="U72" s="408"/>
      <c r="V72" s="280"/>
      <c r="W72" s="407"/>
      <c r="X72" s="408"/>
      <c r="Y72" s="280"/>
      <c r="Z72" s="407"/>
      <c r="AA72" s="408"/>
      <c r="AB72" s="881"/>
      <c r="AC72" s="882"/>
      <c r="AD72" s="885"/>
      <c r="AE72" s="45"/>
      <c r="AF72" s="45"/>
      <c r="AG72" s="45"/>
      <c r="AH72" s="45"/>
    </row>
    <row r="73" spans="4:34" ht="15" customHeight="1" thickBot="1" x14ac:dyDescent="0.4">
      <c r="D73" s="45"/>
      <c r="E73" s="418"/>
      <c r="F73" s="419"/>
      <c r="G73" s="419"/>
      <c r="H73" s="419"/>
      <c r="I73" s="419"/>
      <c r="J73" s="419"/>
      <c r="K73" s="419"/>
      <c r="L73" s="419"/>
      <c r="M73" s="419"/>
      <c r="N73" s="419"/>
      <c r="O73" s="419"/>
      <c r="P73" s="419"/>
      <c r="Q73" s="419"/>
      <c r="R73" s="419"/>
      <c r="S73" s="419"/>
      <c r="T73" s="432"/>
      <c r="U73" s="419"/>
      <c r="V73" s="419"/>
      <c r="W73" s="432"/>
      <c r="X73" s="419"/>
      <c r="Y73" s="419"/>
      <c r="Z73" s="432"/>
      <c r="AA73" s="419"/>
      <c r="AB73" s="419"/>
      <c r="AC73" s="419"/>
      <c r="AD73" s="420"/>
      <c r="AE73" s="45"/>
      <c r="AF73" s="45"/>
      <c r="AG73" s="45"/>
      <c r="AH73" s="45"/>
    </row>
    <row r="74" spans="4:34" ht="15" customHeight="1" thickBot="1" x14ac:dyDescent="0.4">
      <c r="D74" s="45"/>
      <c r="E74" s="919" t="s">
        <v>294</v>
      </c>
      <c r="F74" s="920"/>
      <c r="G74" s="920"/>
      <c r="H74" s="921"/>
      <c r="I74" s="916" t="s">
        <v>295</v>
      </c>
      <c r="J74" s="917"/>
      <c r="K74" s="917"/>
      <c r="L74" s="917"/>
      <c r="M74" s="917"/>
      <c r="N74" s="917"/>
      <c r="O74" s="917"/>
      <c r="P74" s="918"/>
      <c r="Q74" s="908">
        <f>Prices!M39</f>
        <v>7.44</v>
      </c>
      <c r="R74" s="904">
        <f>Prices!N73</f>
        <v>15.08</v>
      </c>
      <c r="S74" s="280"/>
      <c r="T74" s="431"/>
      <c r="U74" s="408"/>
      <c r="V74" s="280"/>
      <c r="W74" s="407"/>
      <c r="X74" s="408"/>
      <c r="Y74" s="280"/>
      <c r="Z74" s="407"/>
      <c r="AA74" s="408"/>
      <c r="AB74" s="895">
        <f>SUM(S74,V74,Y74,S75,V75,Y75,S76,V76,Y76)</f>
        <v>0</v>
      </c>
      <c r="AC74" s="871">
        <f t="shared" ref="AC74" si="2">Q74*AB74</f>
        <v>0</v>
      </c>
      <c r="AD74" s="901">
        <f t="shared" ref="AD74" si="3">R74*AB74</f>
        <v>0</v>
      </c>
      <c r="AE74" s="45"/>
      <c r="AF74" s="45"/>
      <c r="AG74" s="45"/>
      <c r="AH74" s="45"/>
    </row>
    <row r="75" spans="4:34" ht="15" customHeight="1" thickBot="1" x14ac:dyDescent="0.4">
      <c r="D75" s="45"/>
      <c r="E75" s="835" t="s">
        <v>294</v>
      </c>
      <c r="F75" s="836"/>
      <c r="G75" s="836"/>
      <c r="H75" s="837"/>
      <c r="I75" s="847"/>
      <c r="J75" s="848"/>
      <c r="K75" s="848"/>
      <c r="L75" s="848"/>
      <c r="M75" s="848"/>
      <c r="N75" s="848"/>
      <c r="O75" s="848"/>
      <c r="P75" s="912"/>
      <c r="Q75" s="909"/>
      <c r="R75" s="905"/>
      <c r="S75" s="280"/>
      <c r="T75" s="431"/>
      <c r="U75" s="408"/>
      <c r="V75" s="280"/>
      <c r="W75" s="407"/>
      <c r="X75" s="408"/>
      <c r="Y75" s="280"/>
      <c r="Z75" s="407"/>
      <c r="AA75" s="408"/>
      <c r="AB75" s="855"/>
      <c r="AC75" s="857"/>
      <c r="AD75" s="884"/>
      <c r="AE75" s="45"/>
      <c r="AF75" s="45"/>
      <c r="AG75" s="45"/>
      <c r="AH75" s="45"/>
    </row>
    <row r="76" spans="4:34" ht="15" customHeight="1" thickBot="1" x14ac:dyDescent="0.4">
      <c r="D76" s="45"/>
      <c r="E76" s="924" t="s">
        <v>294</v>
      </c>
      <c r="F76" s="925"/>
      <c r="G76" s="925"/>
      <c r="H76" s="926"/>
      <c r="I76" s="913"/>
      <c r="J76" s="914"/>
      <c r="K76" s="914"/>
      <c r="L76" s="914"/>
      <c r="M76" s="914"/>
      <c r="N76" s="914"/>
      <c r="O76" s="914"/>
      <c r="P76" s="915"/>
      <c r="Q76" s="910"/>
      <c r="R76" s="906"/>
      <c r="S76" s="280"/>
      <c r="T76" s="431"/>
      <c r="U76" s="408"/>
      <c r="V76" s="280"/>
      <c r="W76" s="407"/>
      <c r="X76" s="408"/>
      <c r="Y76" s="280"/>
      <c r="Z76" s="407"/>
      <c r="AA76" s="408"/>
      <c r="AB76" s="881"/>
      <c r="AC76" s="882"/>
      <c r="AD76" s="885"/>
      <c r="AE76" s="45"/>
      <c r="AF76" s="45"/>
      <c r="AG76" s="45"/>
      <c r="AH76" s="45"/>
    </row>
    <row r="77" spans="4:34" ht="15" customHeight="1" thickBot="1" x14ac:dyDescent="0.4">
      <c r="D77" s="45"/>
      <c r="E77" s="418"/>
      <c r="F77" s="419"/>
      <c r="G77" s="419"/>
      <c r="H77" s="419"/>
      <c r="I77" s="419"/>
      <c r="J77" s="419"/>
      <c r="K77" s="419"/>
      <c r="L77" s="419"/>
      <c r="M77" s="419"/>
      <c r="N77" s="419"/>
      <c r="O77" s="419"/>
      <c r="P77" s="419"/>
      <c r="Q77" s="419"/>
      <c r="R77" s="419"/>
      <c r="S77" s="419"/>
      <c r="T77" s="432"/>
      <c r="U77" s="419"/>
      <c r="V77" s="419"/>
      <c r="W77" s="432"/>
      <c r="X77" s="419"/>
      <c r="Y77" s="419"/>
      <c r="Z77" s="432"/>
      <c r="AA77" s="419"/>
      <c r="AB77" s="419"/>
      <c r="AC77" s="419"/>
      <c r="AD77" s="420"/>
      <c r="AE77" s="45"/>
      <c r="AF77" s="45"/>
      <c r="AG77" s="45"/>
      <c r="AH77" s="45"/>
    </row>
    <row r="78" spans="4:34" ht="15" customHeight="1" thickBot="1" x14ac:dyDescent="0.4">
      <c r="D78" s="45"/>
      <c r="E78" s="919" t="s">
        <v>296</v>
      </c>
      <c r="F78" s="920"/>
      <c r="G78" s="920"/>
      <c r="H78" s="921"/>
      <c r="I78" s="916" t="s">
        <v>297</v>
      </c>
      <c r="J78" s="917"/>
      <c r="K78" s="917"/>
      <c r="L78" s="917"/>
      <c r="M78" s="917"/>
      <c r="N78" s="917"/>
      <c r="O78" s="917"/>
      <c r="P78" s="918"/>
      <c r="Q78" s="908">
        <f>Prices!M40</f>
        <v>17.12</v>
      </c>
      <c r="R78" s="904">
        <f>Prices!N40</f>
        <v>20.54</v>
      </c>
      <c r="S78" s="280"/>
      <c r="T78" s="431"/>
      <c r="U78" s="408"/>
      <c r="V78" s="280"/>
      <c r="W78" s="407"/>
      <c r="X78" s="408"/>
      <c r="Y78" s="280"/>
      <c r="Z78" s="407"/>
      <c r="AA78" s="408"/>
      <c r="AB78" s="895">
        <f>SUM(S78,V78,Y78,S79,V79,Y79,S80,V80,Y80)</f>
        <v>0</v>
      </c>
      <c r="AC78" s="871">
        <f t="shared" ref="AC78" si="4">Q78*AB78</f>
        <v>0</v>
      </c>
      <c r="AD78" s="901">
        <f t="shared" ref="AD78" si="5">R78*AB78</f>
        <v>0</v>
      </c>
      <c r="AE78" s="45"/>
      <c r="AF78" s="45"/>
      <c r="AG78" s="45"/>
      <c r="AH78" s="45"/>
    </row>
    <row r="79" spans="4:34" ht="15" customHeight="1" thickBot="1" x14ac:dyDescent="0.4">
      <c r="D79" s="45"/>
      <c r="E79" s="835" t="s">
        <v>296</v>
      </c>
      <c r="F79" s="836"/>
      <c r="G79" s="836"/>
      <c r="H79" s="837"/>
      <c r="I79" s="847"/>
      <c r="J79" s="848"/>
      <c r="K79" s="848"/>
      <c r="L79" s="848"/>
      <c r="M79" s="848"/>
      <c r="N79" s="848"/>
      <c r="O79" s="848"/>
      <c r="P79" s="912"/>
      <c r="Q79" s="909"/>
      <c r="R79" s="905"/>
      <c r="S79" s="280"/>
      <c r="T79" s="431"/>
      <c r="U79" s="408"/>
      <c r="V79" s="280"/>
      <c r="W79" s="407"/>
      <c r="X79" s="408"/>
      <c r="Y79" s="280"/>
      <c r="Z79" s="407"/>
      <c r="AA79" s="408"/>
      <c r="AB79" s="855"/>
      <c r="AC79" s="857"/>
      <c r="AD79" s="884"/>
      <c r="AE79" s="45"/>
      <c r="AF79" s="45"/>
      <c r="AG79" s="45"/>
      <c r="AH79" s="45"/>
    </row>
    <row r="80" spans="4:34" ht="15" customHeight="1" thickBot="1" x14ac:dyDescent="0.4">
      <c r="D80" s="45"/>
      <c r="E80" s="924" t="s">
        <v>296</v>
      </c>
      <c r="F80" s="925"/>
      <c r="G80" s="925"/>
      <c r="H80" s="926"/>
      <c r="I80" s="913"/>
      <c r="J80" s="914"/>
      <c r="K80" s="914"/>
      <c r="L80" s="914"/>
      <c r="M80" s="914"/>
      <c r="N80" s="914"/>
      <c r="O80" s="914"/>
      <c r="P80" s="915"/>
      <c r="Q80" s="910"/>
      <c r="R80" s="906"/>
      <c r="S80" s="280"/>
      <c r="T80" s="431"/>
      <c r="U80" s="408"/>
      <c r="V80" s="280"/>
      <c r="W80" s="407"/>
      <c r="X80" s="408"/>
      <c r="Y80" s="280"/>
      <c r="Z80" s="407"/>
      <c r="AA80" s="408"/>
      <c r="AB80" s="881"/>
      <c r="AC80" s="882"/>
      <c r="AD80" s="885"/>
      <c r="AE80" s="45"/>
      <c r="AF80" s="45"/>
      <c r="AG80" s="45"/>
      <c r="AH80" s="45"/>
    </row>
    <row r="81" spans="4:34" ht="15" customHeight="1" thickBot="1" x14ac:dyDescent="0.4">
      <c r="D81" s="45"/>
      <c r="E81" s="418"/>
      <c r="F81" s="419"/>
      <c r="G81" s="419"/>
      <c r="H81" s="419"/>
      <c r="I81" s="419"/>
      <c r="J81" s="419"/>
      <c r="K81" s="419"/>
      <c r="L81" s="419"/>
      <c r="M81" s="419"/>
      <c r="N81" s="419"/>
      <c r="O81" s="419"/>
      <c r="P81" s="419"/>
      <c r="Q81" s="419"/>
      <c r="R81" s="419"/>
      <c r="S81" s="419"/>
      <c r="T81" s="432"/>
      <c r="U81" s="419"/>
      <c r="V81" s="419"/>
      <c r="W81" s="432"/>
      <c r="X81" s="419"/>
      <c r="Y81" s="419"/>
      <c r="Z81" s="432"/>
      <c r="AA81" s="419"/>
      <c r="AB81" s="419"/>
      <c r="AC81" s="419"/>
      <c r="AD81" s="420"/>
      <c r="AE81" s="45"/>
      <c r="AF81" s="45"/>
      <c r="AG81" s="45"/>
      <c r="AH81" s="45"/>
    </row>
    <row r="82" spans="4:34" ht="15" customHeight="1" thickBot="1" x14ac:dyDescent="0.4">
      <c r="D82" s="45"/>
      <c r="E82" s="919" t="s">
        <v>298</v>
      </c>
      <c r="F82" s="920"/>
      <c r="G82" s="920"/>
      <c r="H82" s="921"/>
      <c r="I82" s="916" t="s">
        <v>299</v>
      </c>
      <c r="J82" s="917"/>
      <c r="K82" s="917"/>
      <c r="L82" s="917"/>
      <c r="M82" s="917"/>
      <c r="N82" s="917"/>
      <c r="O82" s="917"/>
      <c r="P82" s="918"/>
      <c r="Q82" s="908">
        <f>Prices!M41</f>
        <v>5.19</v>
      </c>
      <c r="R82" s="904">
        <f>Prices!N41</f>
        <v>6.23</v>
      </c>
      <c r="S82" s="280"/>
      <c r="T82" s="431"/>
      <c r="U82" s="408"/>
      <c r="V82" s="280"/>
      <c r="W82" s="407"/>
      <c r="X82" s="408"/>
      <c r="Y82" s="280"/>
      <c r="Z82" s="407"/>
      <c r="AA82" s="408"/>
      <c r="AB82" s="895">
        <f>SUM(S82,V82,Y82,S83,V83,Y83,S84,V84,Y84)</f>
        <v>0</v>
      </c>
      <c r="AC82" s="871">
        <f t="shared" ref="AC82" si="6">Q82*AB82</f>
        <v>0</v>
      </c>
      <c r="AD82" s="901">
        <f t="shared" ref="AD82" si="7">R82*AB82</f>
        <v>0</v>
      </c>
      <c r="AE82" s="45"/>
      <c r="AF82" s="45"/>
      <c r="AG82" s="45"/>
      <c r="AH82" s="45"/>
    </row>
    <row r="83" spans="4:34" ht="15" customHeight="1" thickBot="1" x14ac:dyDescent="0.4">
      <c r="D83" s="45"/>
      <c r="E83" s="835" t="s">
        <v>298</v>
      </c>
      <c r="F83" s="836"/>
      <c r="G83" s="836"/>
      <c r="H83" s="837"/>
      <c r="I83" s="847"/>
      <c r="J83" s="848"/>
      <c r="K83" s="848"/>
      <c r="L83" s="848"/>
      <c r="M83" s="848"/>
      <c r="N83" s="848"/>
      <c r="O83" s="848"/>
      <c r="P83" s="912"/>
      <c r="Q83" s="909"/>
      <c r="R83" s="905"/>
      <c r="S83" s="280"/>
      <c r="T83" s="431"/>
      <c r="U83" s="408"/>
      <c r="V83" s="280"/>
      <c r="W83" s="407"/>
      <c r="X83" s="408"/>
      <c r="Y83" s="280"/>
      <c r="Z83" s="407"/>
      <c r="AA83" s="408"/>
      <c r="AB83" s="855"/>
      <c r="AC83" s="857"/>
      <c r="AD83" s="884"/>
      <c r="AE83" s="45"/>
      <c r="AF83" s="45"/>
      <c r="AG83" s="45"/>
      <c r="AH83" s="45"/>
    </row>
    <row r="84" spans="4:34" ht="15" customHeight="1" thickBot="1" x14ac:dyDescent="0.4">
      <c r="D84" s="45"/>
      <c r="E84" s="924" t="s">
        <v>298</v>
      </c>
      <c r="F84" s="925"/>
      <c r="G84" s="925"/>
      <c r="H84" s="926"/>
      <c r="I84" s="913"/>
      <c r="J84" s="914"/>
      <c r="K84" s="914"/>
      <c r="L84" s="914"/>
      <c r="M84" s="914"/>
      <c r="N84" s="914"/>
      <c r="O84" s="914"/>
      <c r="P84" s="915"/>
      <c r="Q84" s="910"/>
      <c r="R84" s="906"/>
      <c r="S84" s="280"/>
      <c r="T84" s="431"/>
      <c r="U84" s="408"/>
      <c r="V84" s="280"/>
      <c r="W84" s="407"/>
      <c r="X84" s="408"/>
      <c r="Y84" s="280"/>
      <c r="Z84" s="407"/>
      <c r="AA84" s="408"/>
      <c r="AB84" s="881"/>
      <c r="AC84" s="882"/>
      <c r="AD84" s="885"/>
      <c r="AE84" s="45"/>
      <c r="AF84" s="45"/>
      <c r="AG84" s="45"/>
      <c r="AH84" s="45"/>
    </row>
    <row r="85" spans="4:34" ht="15" customHeight="1" thickBot="1" x14ac:dyDescent="0.4">
      <c r="E85" s="418"/>
      <c r="F85" s="419"/>
      <c r="G85" s="419"/>
      <c r="H85" s="419"/>
      <c r="I85" s="419"/>
      <c r="J85" s="419"/>
      <c r="K85" s="419"/>
      <c r="L85" s="419"/>
      <c r="M85" s="419"/>
      <c r="N85" s="419"/>
      <c r="O85" s="419"/>
      <c r="P85" s="419"/>
      <c r="Q85" s="419"/>
      <c r="R85" s="419"/>
      <c r="S85" s="419"/>
      <c r="T85" s="432"/>
      <c r="U85" s="419"/>
      <c r="V85" s="419"/>
      <c r="W85" s="432"/>
      <c r="X85" s="419"/>
      <c r="Y85" s="419"/>
      <c r="Z85" s="432"/>
      <c r="AA85" s="419"/>
      <c r="AB85" s="419"/>
      <c r="AC85" s="419"/>
      <c r="AD85" s="420"/>
      <c r="AE85" s="45"/>
      <c r="AF85" s="45"/>
      <c r="AG85" s="45"/>
    </row>
    <row r="86" spans="4:34" ht="15" customHeight="1" thickBot="1" x14ac:dyDescent="0.4">
      <c r="E86" s="919" t="s">
        <v>300</v>
      </c>
      <c r="F86" s="920"/>
      <c r="G86" s="920"/>
      <c r="H86" s="921"/>
      <c r="I86" s="916" t="s">
        <v>301</v>
      </c>
      <c r="J86" s="917"/>
      <c r="K86" s="917"/>
      <c r="L86" s="917"/>
      <c r="M86" s="917"/>
      <c r="N86" s="917"/>
      <c r="O86" s="917"/>
      <c r="P86" s="918"/>
      <c r="Q86" s="908">
        <f>Prices!M42</f>
        <v>11.4</v>
      </c>
      <c r="R86" s="904">
        <f>Prices!N42</f>
        <v>13.68</v>
      </c>
      <c r="S86" s="280"/>
      <c r="T86" s="431"/>
      <c r="U86" s="408"/>
      <c r="V86" s="280"/>
      <c r="W86" s="407"/>
      <c r="X86" s="408"/>
      <c r="Y86" s="280"/>
      <c r="Z86" s="407"/>
      <c r="AA86" s="408"/>
      <c r="AB86" s="895">
        <f>SUM(S86,V86,Y86,S87,V87,Y87,S88,V88,Y88)</f>
        <v>0</v>
      </c>
      <c r="AC86" s="871">
        <f t="shared" ref="AC86" si="8">Q86*AB86</f>
        <v>0</v>
      </c>
      <c r="AD86" s="901">
        <f t="shared" ref="AD86" si="9">R86*AB86</f>
        <v>0</v>
      </c>
      <c r="AE86" s="45"/>
      <c r="AF86" s="45"/>
      <c r="AG86" s="45"/>
    </row>
    <row r="87" spans="4:34" ht="15" customHeight="1" thickBot="1" x14ac:dyDescent="0.4">
      <c r="E87" s="835" t="s">
        <v>300</v>
      </c>
      <c r="F87" s="836"/>
      <c r="G87" s="836"/>
      <c r="H87" s="837"/>
      <c r="I87" s="847"/>
      <c r="J87" s="848"/>
      <c r="K87" s="848"/>
      <c r="L87" s="848"/>
      <c r="M87" s="848"/>
      <c r="N87" s="848"/>
      <c r="O87" s="848"/>
      <c r="P87" s="912"/>
      <c r="Q87" s="909"/>
      <c r="R87" s="905"/>
      <c r="S87" s="280"/>
      <c r="T87" s="431"/>
      <c r="U87" s="408"/>
      <c r="V87" s="280"/>
      <c r="W87" s="407"/>
      <c r="X87" s="408"/>
      <c r="Y87" s="280"/>
      <c r="Z87" s="407"/>
      <c r="AA87" s="408"/>
      <c r="AB87" s="855"/>
      <c r="AC87" s="857"/>
      <c r="AD87" s="884"/>
      <c r="AE87" s="45"/>
      <c r="AF87" s="45"/>
      <c r="AG87" s="45"/>
    </row>
    <row r="88" spans="4:34" ht="15" customHeight="1" thickBot="1" x14ac:dyDescent="0.4">
      <c r="E88" s="924" t="s">
        <v>300</v>
      </c>
      <c r="F88" s="925"/>
      <c r="G88" s="925"/>
      <c r="H88" s="926"/>
      <c r="I88" s="913"/>
      <c r="J88" s="914"/>
      <c r="K88" s="914"/>
      <c r="L88" s="914"/>
      <c r="M88" s="914"/>
      <c r="N88" s="914"/>
      <c r="O88" s="914"/>
      <c r="P88" s="915"/>
      <c r="Q88" s="910"/>
      <c r="R88" s="906"/>
      <c r="S88" s="280"/>
      <c r="T88" s="431"/>
      <c r="U88" s="408"/>
      <c r="V88" s="280"/>
      <c r="W88" s="407"/>
      <c r="X88" s="408"/>
      <c r="Y88" s="280"/>
      <c r="Z88" s="407"/>
      <c r="AA88" s="408"/>
      <c r="AB88" s="881"/>
      <c r="AC88" s="882"/>
      <c r="AD88" s="885"/>
      <c r="AE88" s="45"/>
      <c r="AF88" s="45"/>
      <c r="AG88" s="45"/>
    </row>
    <row r="89" spans="4:34" ht="15" customHeight="1" thickBot="1" x14ac:dyDescent="0.4">
      <c r="E89" s="418"/>
      <c r="F89" s="419"/>
      <c r="G89" s="419"/>
      <c r="H89" s="419"/>
      <c r="I89" s="419"/>
      <c r="J89" s="419"/>
      <c r="K89" s="419"/>
      <c r="L89" s="419"/>
      <c r="M89" s="419"/>
      <c r="N89" s="419"/>
      <c r="O89" s="419"/>
      <c r="P89" s="419"/>
      <c r="Q89" s="419"/>
      <c r="R89" s="419"/>
      <c r="S89" s="419"/>
      <c r="T89" s="432"/>
      <c r="U89" s="419"/>
      <c r="V89" s="419"/>
      <c r="W89" s="432"/>
      <c r="X89" s="419"/>
      <c r="Y89" s="419"/>
      <c r="Z89" s="432"/>
      <c r="AA89" s="419"/>
      <c r="AB89" s="419"/>
      <c r="AC89" s="419"/>
      <c r="AD89" s="420"/>
      <c r="AE89" s="45"/>
      <c r="AF89" s="45"/>
      <c r="AG89" s="45"/>
    </row>
    <row r="90" spans="4:34" ht="15" customHeight="1" thickBot="1" x14ac:dyDescent="0.4">
      <c r="E90" s="919" t="s">
        <v>302</v>
      </c>
      <c r="F90" s="920"/>
      <c r="G90" s="920"/>
      <c r="H90" s="921"/>
      <c r="I90" s="916" t="s">
        <v>303</v>
      </c>
      <c r="J90" s="917"/>
      <c r="K90" s="917"/>
      <c r="L90" s="917"/>
      <c r="M90" s="917"/>
      <c r="N90" s="917"/>
      <c r="O90" s="917"/>
      <c r="P90" s="918"/>
      <c r="Q90" s="908">
        <f>Prices!M43</f>
        <v>5.19</v>
      </c>
      <c r="R90" s="904">
        <f>Prices!N43</f>
        <v>6.23</v>
      </c>
      <c r="S90" s="280"/>
      <c r="T90" s="431"/>
      <c r="U90" s="408"/>
      <c r="V90" s="280"/>
      <c r="W90" s="407"/>
      <c r="X90" s="408"/>
      <c r="Y90" s="280"/>
      <c r="Z90" s="407"/>
      <c r="AA90" s="408"/>
      <c r="AB90" s="895">
        <f>SUM(S90,V90,Y90,S91,V91,Y91,S92,V92,Y92)</f>
        <v>0</v>
      </c>
      <c r="AC90" s="871">
        <f t="shared" ref="AC90" si="10">Q90*AB90</f>
        <v>0</v>
      </c>
      <c r="AD90" s="901">
        <f t="shared" ref="AD90" si="11">R90*AB90</f>
        <v>0</v>
      </c>
      <c r="AE90" s="45"/>
      <c r="AF90" s="45"/>
      <c r="AG90" s="45"/>
    </row>
    <row r="91" spans="4:34" ht="15" customHeight="1" thickBot="1" x14ac:dyDescent="0.4">
      <c r="E91" s="835" t="s">
        <v>302</v>
      </c>
      <c r="F91" s="836"/>
      <c r="G91" s="836"/>
      <c r="H91" s="837"/>
      <c r="I91" s="847"/>
      <c r="J91" s="848"/>
      <c r="K91" s="848"/>
      <c r="L91" s="848"/>
      <c r="M91" s="848"/>
      <c r="N91" s="848"/>
      <c r="O91" s="848"/>
      <c r="P91" s="912"/>
      <c r="Q91" s="909"/>
      <c r="R91" s="905"/>
      <c r="S91" s="280"/>
      <c r="T91" s="431"/>
      <c r="U91" s="408"/>
      <c r="V91" s="280"/>
      <c r="W91" s="407"/>
      <c r="X91" s="408"/>
      <c r="Y91" s="280"/>
      <c r="Z91" s="407"/>
      <c r="AA91" s="408"/>
      <c r="AB91" s="855"/>
      <c r="AC91" s="857"/>
      <c r="AD91" s="884"/>
      <c r="AE91" s="45"/>
      <c r="AF91" s="45"/>
      <c r="AG91" s="45"/>
    </row>
    <row r="92" spans="4:34" ht="15" customHeight="1" thickBot="1" x14ac:dyDescent="0.4">
      <c r="E92" s="924" t="s">
        <v>302</v>
      </c>
      <c r="F92" s="925"/>
      <c r="G92" s="925"/>
      <c r="H92" s="926"/>
      <c r="I92" s="913"/>
      <c r="J92" s="914"/>
      <c r="K92" s="914"/>
      <c r="L92" s="914"/>
      <c r="M92" s="914"/>
      <c r="N92" s="914"/>
      <c r="O92" s="914"/>
      <c r="P92" s="915"/>
      <c r="Q92" s="910"/>
      <c r="R92" s="906"/>
      <c r="S92" s="280"/>
      <c r="T92" s="431"/>
      <c r="U92" s="408"/>
      <c r="V92" s="280"/>
      <c r="W92" s="407"/>
      <c r="X92" s="408"/>
      <c r="Y92" s="280"/>
      <c r="Z92" s="407"/>
      <c r="AA92" s="408"/>
      <c r="AB92" s="881"/>
      <c r="AC92" s="882"/>
      <c r="AD92" s="885"/>
      <c r="AE92" s="45"/>
      <c r="AF92" s="45"/>
      <c r="AG92" s="45"/>
    </row>
    <row r="93" spans="4:34" ht="15" customHeight="1" thickBot="1" x14ac:dyDescent="0.4">
      <c r="E93" s="418"/>
      <c r="F93" s="419"/>
      <c r="G93" s="419"/>
      <c r="H93" s="419"/>
      <c r="I93" s="419"/>
      <c r="J93" s="419"/>
      <c r="K93" s="419"/>
      <c r="L93" s="419"/>
      <c r="M93" s="419"/>
      <c r="N93" s="419"/>
      <c r="O93" s="419"/>
      <c r="P93" s="419"/>
      <c r="Q93" s="419"/>
      <c r="R93" s="419"/>
      <c r="S93" s="419"/>
      <c r="T93" s="432"/>
      <c r="U93" s="419"/>
      <c r="V93" s="419"/>
      <c r="W93" s="432"/>
      <c r="X93" s="419"/>
      <c r="Y93" s="419"/>
      <c r="Z93" s="432"/>
      <c r="AA93" s="419"/>
      <c r="AB93" s="419"/>
      <c r="AC93" s="419"/>
      <c r="AD93" s="420"/>
      <c r="AE93" s="45"/>
      <c r="AF93" s="45"/>
      <c r="AG93" s="45"/>
    </row>
    <row r="94" spans="4:34" ht="15" customHeight="1" thickBot="1" x14ac:dyDescent="0.4">
      <c r="E94" s="919" t="s">
        <v>304</v>
      </c>
      <c r="F94" s="920"/>
      <c r="G94" s="920"/>
      <c r="H94" s="921"/>
      <c r="I94" s="916" t="s">
        <v>305</v>
      </c>
      <c r="J94" s="917"/>
      <c r="K94" s="917"/>
      <c r="L94" s="917"/>
      <c r="M94" s="917"/>
      <c r="N94" s="917"/>
      <c r="O94" s="917"/>
      <c r="P94" s="918"/>
      <c r="Q94" s="908">
        <f>Prices!M44</f>
        <v>5.19</v>
      </c>
      <c r="R94" s="904">
        <f>Prices!N44</f>
        <v>6.23</v>
      </c>
      <c r="S94" s="280"/>
      <c r="T94" s="431"/>
      <c r="U94" s="408"/>
      <c r="V94" s="280"/>
      <c r="W94" s="407"/>
      <c r="X94" s="408"/>
      <c r="Y94" s="280"/>
      <c r="Z94" s="407"/>
      <c r="AA94" s="408"/>
      <c r="AB94" s="895">
        <f>SUM(S94,V94,Y94,S95,V95,Y95,S96,V96,Y96)</f>
        <v>0</v>
      </c>
      <c r="AC94" s="871">
        <f t="shared" ref="AC94" si="12">Q94*AB94</f>
        <v>0</v>
      </c>
      <c r="AD94" s="901">
        <f t="shared" ref="AD94" si="13">R94*AB94</f>
        <v>0</v>
      </c>
      <c r="AE94" s="45"/>
      <c r="AF94" s="45"/>
      <c r="AG94" s="45"/>
    </row>
    <row r="95" spans="4:34" ht="15" customHeight="1" thickBot="1" x14ac:dyDescent="0.4">
      <c r="E95" s="835" t="s">
        <v>304</v>
      </c>
      <c r="F95" s="836"/>
      <c r="G95" s="836"/>
      <c r="H95" s="837"/>
      <c r="I95" s="847"/>
      <c r="J95" s="848"/>
      <c r="K95" s="848"/>
      <c r="L95" s="848"/>
      <c r="M95" s="848"/>
      <c r="N95" s="848"/>
      <c r="O95" s="848"/>
      <c r="P95" s="912"/>
      <c r="Q95" s="909"/>
      <c r="R95" s="905"/>
      <c r="S95" s="280"/>
      <c r="T95" s="431"/>
      <c r="U95" s="408"/>
      <c r="V95" s="280"/>
      <c r="W95" s="407"/>
      <c r="X95" s="408"/>
      <c r="Y95" s="280"/>
      <c r="Z95" s="407"/>
      <c r="AA95" s="408"/>
      <c r="AB95" s="855"/>
      <c r="AC95" s="857"/>
      <c r="AD95" s="884"/>
    </row>
    <row r="96" spans="4:34" ht="15" customHeight="1" thickBot="1" x14ac:dyDescent="0.4">
      <c r="E96" s="924" t="s">
        <v>304</v>
      </c>
      <c r="F96" s="925"/>
      <c r="G96" s="925"/>
      <c r="H96" s="926"/>
      <c r="I96" s="913"/>
      <c r="J96" s="914"/>
      <c r="K96" s="914"/>
      <c r="L96" s="914"/>
      <c r="M96" s="914"/>
      <c r="N96" s="914"/>
      <c r="O96" s="914"/>
      <c r="P96" s="915"/>
      <c r="Q96" s="910"/>
      <c r="R96" s="906"/>
      <c r="S96" s="280"/>
      <c r="T96" s="431"/>
      <c r="U96" s="408"/>
      <c r="V96" s="280"/>
      <c r="W96" s="407"/>
      <c r="X96" s="408"/>
      <c r="Y96" s="280"/>
      <c r="Z96" s="407"/>
      <c r="AA96" s="408"/>
      <c r="AB96" s="881"/>
      <c r="AC96" s="882"/>
      <c r="AD96" s="885"/>
    </row>
    <row r="97" spans="5:30" ht="15" customHeight="1" thickBot="1" x14ac:dyDescent="0.4">
      <c r="E97" s="418"/>
      <c r="F97" s="419"/>
      <c r="G97" s="419"/>
      <c r="H97" s="419"/>
      <c r="I97" s="419"/>
      <c r="J97" s="419"/>
      <c r="K97" s="419"/>
      <c r="L97" s="419"/>
      <c r="M97" s="419"/>
      <c r="N97" s="419"/>
      <c r="O97" s="419"/>
      <c r="P97" s="419"/>
      <c r="Q97" s="419"/>
      <c r="R97" s="419"/>
      <c r="S97" s="419"/>
      <c r="T97" s="432"/>
      <c r="U97" s="419"/>
      <c r="V97" s="419"/>
      <c r="W97" s="432"/>
      <c r="X97" s="419"/>
      <c r="Y97" s="419"/>
      <c r="Z97" s="432"/>
      <c r="AA97" s="419"/>
      <c r="AB97" s="419"/>
      <c r="AC97" s="419"/>
      <c r="AD97" s="420"/>
    </row>
    <row r="98" spans="5:30" ht="15" customHeight="1" thickBot="1" x14ac:dyDescent="0.4">
      <c r="E98" s="919" t="s">
        <v>306</v>
      </c>
      <c r="F98" s="920"/>
      <c r="G98" s="920"/>
      <c r="H98" s="921"/>
      <c r="I98" s="916" t="s">
        <v>307</v>
      </c>
      <c r="J98" s="917"/>
      <c r="K98" s="917"/>
      <c r="L98" s="917"/>
      <c r="M98" s="917"/>
      <c r="N98" s="917"/>
      <c r="O98" s="917"/>
      <c r="P98" s="918"/>
      <c r="Q98" s="908">
        <f>Prices!M45</f>
        <v>4.55</v>
      </c>
      <c r="R98" s="904">
        <f>Prices!N45</f>
        <v>5.46</v>
      </c>
      <c r="S98" s="280"/>
      <c r="T98" s="431"/>
      <c r="U98" s="408"/>
      <c r="V98" s="280"/>
      <c r="W98" s="407"/>
      <c r="X98" s="408"/>
      <c r="Y98" s="280"/>
      <c r="Z98" s="407"/>
      <c r="AA98" s="408"/>
      <c r="AB98" s="895">
        <f>SUM(S98,V98,Y98,S99,V99,Y99,S100,V100,Y100)</f>
        <v>0</v>
      </c>
      <c r="AC98" s="871">
        <f t="shared" ref="AC98" si="14">Q98*AB98</f>
        <v>0</v>
      </c>
      <c r="AD98" s="901">
        <f t="shared" ref="AD98" si="15">R98*AB98</f>
        <v>0</v>
      </c>
    </row>
    <row r="99" spans="5:30" ht="15" customHeight="1" thickBot="1" x14ac:dyDescent="0.4">
      <c r="E99" s="835" t="s">
        <v>306</v>
      </c>
      <c r="F99" s="836"/>
      <c r="G99" s="836"/>
      <c r="H99" s="837"/>
      <c r="I99" s="847"/>
      <c r="J99" s="848"/>
      <c r="K99" s="848"/>
      <c r="L99" s="848"/>
      <c r="M99" s="848"/>
      <c r="N99" s="848"/>
      <c r="O99" s="848"/>
      <c r="P99" s="912"/>
      <c r="Q99" s="909"/>
      <c r="R99" s="905"/>
      <c r="S99" s="280"/>
      <c r="T99" s="431"/>
      <c r="U99" s="408"/>
      <c r="V99" s="280"/>
      <c r="W99" s="407"/>
      <c r="X99" s="408"/>
      <c r="Y99" s="280"/>
      <c r="Z99" s="407"/>
      <c r="AA99" s="408"/>
      <c r="AB99" s="855"/>
      <c r="AC99" s="857"/>
      <c r="AD99" s="884"/>
    </row>
    <row r="100" spans="5:30" ht="15" customHeight="1" thickBot="1" x14ac:dyDescent="0.4">
      <c r="E100" s="924" t="s">
        <v>306</v>
      </c>
      <c r="F100" s="925"/>
      <c r="G100" s="925"/>
      <c r="H100" s="926"/>
      <c r="I100" s="913"/>
      <c r="J100" s="914"/>
      <c r="K100" s="914"/>
      <c r="L100" s="914"/>
      <c r="M100" s="914"/>
      <c r="N100" s="914"/>
      <c r="O100" s="914"/>
      <c r="P100" s="915"/>
      <c r="Q100" s="910"/>
      <c r="R100" s="906"/>
      <c r="S100" s="280"/>
      <c r="T100" s="431"/>
      <c r="U100" s="408"/>
      <c r="V100" s="280"/>
      <c r="W100" s="407"/>
      <c r="X100" s="408"/>
      <c r="Y100" s="280"/>
      <c r="Z100" s="407"/>
      <c r="AA100" s="408"/>
      <c r="AB100" s="881"/>
      <c r="AC100" s="882"/>
      <c r="AD100" s="885"/>
    </row>
    <row r="101" spans="5:30" ht="15" customHeight="1" thickBot="1" x14ac:dyDescent="0.4">
      <c r="E101" s="418"/>
      <c r="F101" s="419"/>
      <c r="G101" s="419"/>
      <c r="H101" s="419"/>
      <c r="I101" s="419"/>
      <c r="J101" s="419"/>
      <c r="K101" s="419"/>
      <c r="L101" s="419"/>
      <c r="M101" s="419"/>
      <c r="N101" s="419"/>
      <c r="O101" s="419"/>
      <c r="P101" s="419"/>
      <c r="Q101" s="419"/>
      <c r="R101" s="419"/>
      <c r="S101" s="419"/>
      <c r="T101" s="432"/>
      <c r="U101" s="419"/>
      <c r="V101" s="419"/>
      <c r="W101" s="432"/>
      <c r="X101" s="419"/>
      <c r="Y101" s="419"/>
      <c r="Z101" s="432"/>
      <c r="AA101" s="419"/>
      <c r="AB101" s="419"/>
      <c r="AC101" s="419"/>
      <c r="AD101" s="420"/>
    </row>
    <row r="102" spans="5:30" ht="15" customHeight="1" thickBot="1" x14ac:dyDescent="0.4">
      <c r="E102" s="919" t="s">
        <v>308</v>
      </c>
      <c r="F102" s="920"/>
      <c r="G102" s="920"/>
      <c r="H102" s="921"/>
      <c r="I102" s="916" t="s">
        <v>309</v>
      </c>
      <c r="J102" s="917"/>
      <c r="K102" s="917"/>
      <c r="L102" s="917"/>
      <c r="M102" s="917"/>
      <c r="N102" s="917"/>
      <c r="O102" s="917"/>
      <c r="P102" s="918"/>
      <c r="Q102" s="908">
        <f>Prices!M46</f>
        <v>4.55</v>
      </c>
      <c r="R102" s="904">
        <f>Prices!N46</f>
        <v>5.46</v>
      </c>
      <c r="S102" s="280"/>
      <c r="T102" s="431"/>
      <c r="U102" s="408"/>
      <c r="V102" s="280"/>
      <c r="W102" s="407"/>
      <c r="X102" s="408"/>
      <c r="Y102" s="280"/>
      <c r="Z102" s="407"/>
      <c r="AA102" s="408"/>
      <c r="AB102" s="895">
        <f>SUM(S102,V102,Y102,S103,V103,Y103,S104,V104,Y104)</f>
        <v>0</v>
      </c>
      <c r="AC102" s="871">
        <f t="shared" ref="AC102" si="16">Q102*AB102</f>
        <v>0</v>
      </c>
      <c r="AD102" s="901">
        <f t="shared" ref="AD102" si="17">R102*AB102</f>
        <v>0</v>
      </c>
    </row>
    <row r="103" spans="5:30" ht="15" customHeight="1" thickBot="1" x14ac:dyDescent="0.4">
      <c r="E103" s="835" t="s">
        <v>308</v>
      </c>
      <c r="F103" s="836"/>
      <c r="G103" s="836"/>
      <c r="H103" s="837"/>
      <c r="I103" s="847"/>
      <c r="J103" s="848"/>
      <c r="K103" s="848"/>
      <c r="L103" s="848"/>
      <c r="M103" s="848"/>
      <c r="N103" s="848"/>
      <c r="O103" s="848"/>
      <c r="P103" s="912"/>
      <c r="Q103" s="909"/>
      <c r="R103" s="905"/>
      <c r="S103" s="280"/>
      <c r="T103" s="431"/>
      <c r="U103" s="408"/>
      <c r="V103" s="280"/>
      <c r="W103" s="407"/>
      <c r="X103" s="408"/>
      <c r="Y103" s="280"/>
      <c r="Z103" s="407"/>
      <c r="AA103" s="408"/>
      <c r="AB103" s="855"/>
      <c r="AC103" s="857"/>
      <c r="AD103" s="884"/>
    </row>
    <row r="104" spans="5:30" ht="15" customHeight="1" thickBot="1" x14ac:dyDescent="0.4">
      <c r="E104" s="924" t="s">
        <v>308</v>
      </c>
      <c r="F104" s="925"/>
      <c r="G104" s="925"/>
      <c r="H104" s="926"/>
      <c r="I104" s="913"/>
      <c r="J104" s="914"/>
      <c r="K104" s="914"/>
      <c r="L104" s="914"/>
      <c r="M104" s="914"/>
      <c r="N104" s="914"/>
      <c r="O104" s="914"/>
      <c r="P104" s="915"/>
      <c r="Q104" s="910"/>
      <c r="R104" s="906"/>
      <c r="S104" s="280"/>
      <c r="T104" s="431"/>
      <c r="U104" s="408"/>
      <c r="V104" s="280"/>
      <c r="W104" s="407"/>
      <c r="X104" s="408"/>
      <c r="Y104" s="280"/>
      <c r="Z104" s="407"/>
      <c r="AA104" s="408"/>
      <c r="AB104" s="881"/>
      <c r="AC104" s="882"/>
      <c r="AD104" s="885"/>
    </row>
    <row r="105" spans="5:30" ht="15" customHeight="1" thickBot="1" x14ac:dyDescent="0.4">
      <c r="E105" s="418"/>
      <c r="F105" s="419"/>
      <c r="G105" s="419"/>
      <c r="H105" s="419"/>
      <c r="I105" s="419"/>
      <c r="J105" s="419"/>
      <c r="K105" s="419"/>
      <c r="L105" s="419"/>
      <c r="M105" s="419"/>
      <c r="N105" s="419"/>
      <c r="O105" s="419"/>
      <c r="P105" s="419"/>
      <c r="Q105" s="419"/>
      <c r="R105" s="419"/>
      <c r="S105" s="419"/>
      <c r="T105" s="432"/>
      <c r="U105" s="419"/>
      <c r="V105" s="419"/>
      <c r="W105" s="432"/>
      <c r="X105" s="419"/>
      <c r="Y105" s="419"/>
      <c r="Z105" s="432"/>
      <c r="AA105" s="419"/>
      <c r="AB105" s="419"/>
      <c r="AC105" s="419"/>
      <c r="AD105" s="420"/>
    </row>
    <row r="106" spans="5:30" ht="15" customHeight="1" thickBot="1" x14ac:dyDescent="0.4">
      <c r="E106" s="919" t="s">
        <v>310</v>
      </c>
      <c r="F106" s="920"/>
      <c r="G106" s="920"/>
      <c r="H106" s="921"/>
      <c r="I106" s="916" t="s">
        <v>311</v>
      </c>
      <c r="J106" s="917"/>
      <c r="K106" s="917"/>
      <c r="L106" s="917"/>
      <c r="M106" s="917"/>
      <c r="N106" s="917"/>
      <c r="O106" s="917"/>
      <c r="P106" s="918"/>
      <c r="Q106" s="908">
        <f>Prices!M47</f>
        <v>3.42</v>
      </c>
      <c r="R106" s="904">
        <f>Prices!N47</f>
        <v>4.0999999999999996</v>
      </c>
      <c r="S106" s="280"/>
      <c r="T106" s="431"/>
      <c r="U106" s="408"/>
      <c r="V106" s="280"/>
      <c r="W106" s="407"/>
      <c r="X106" s="408"/>
      <c r="Y106" s="280"/>
      <c r="Z106" s="407"/>
      <c r="AA106" s="408"/>
      <c r="AB106" s="895">
        <f>SUM(S106,V106,Y106,S107,V107,Y107,S108,V108,Y108)</f>
        <v>0</v>
      </c>
      <c r="AC106" s="871">
        <f t="shared" ref="AC106" si="18">Q106*AB106</f>
        <v>0</v>
      </c>
      <c r="AD106" s="901">
        <f t="shared" ref="AD106" si="19">R106*AB106</f>
        <v>0</v>
      </c>
    </row>
    <row r="107" spans="5:30" ht="15" customHeight="1" thickBot="1" x14ac:dyDescent="0.4">
      <c r="E107" s="835" t="s">
        <v>310</v>
      </c>
      <c r="F107" s="836"/>
      <c r="G107" s="836"/>
      <c r="H107" s="837"/>
      <c r="I107" s="847"/>
      <c r="J107" s="848"/>
      <c r="K107" s="848"/>
      <c r="L107" s="848"/>
      <c r="M107" s="848"/>
      <c r="N107" s="848"/>
      <c r="O107" s="848"/>
      <c r="P107" s="912"/>
      <c r="Q107" s="909"/>
      <c r="R107" s="905"/>
      <c r="S107" s="280"/>
      <c r="T107" s="431"/>
      <c r="U107" s="408"/>
      <c r="V107" s="280"/>
      <c r="W107" s="407"/>
      <c r="X107" s="408"/>
      <c r="Y107" s="280"/>
      <c r="Z107" s="407"/>
      <c r="AA107" s="408"/>
      <c r="AB107" s="855"/>
      <c r="AC107" s="857"/>
      <c r="AD107" s="884"/>
    </row>
    <row r="108" spans="5:30" ht="15" customHeight="1" thickBot="1" x14ac:dyDescent="0.4">
      <c r="E108" s="937" t="s">
        <v>310</v>
      </c>
      <c r="F108" s="938"/>
      <c r="G108" s="938"/>
      <c r="H108" s="939"/>
      <c r="I108" s="922"/>
      <c r="J108" s="875"/>
      <c r="K108" s="875"/>
      <c r="L108" s="875"/>
      <c r="M108" s="875"/>
      <c r="N108" s="875"/>
      <c r="O108" s="875"/>
      <c r="P108" s="923"/>
      <c r="Q108" s="911"/>
      <c r="R108" s="907"/>
      <c r="S108" s="280"/>
      <c r="T108" s="431"/>
      <c r="U108" s="408"/>
      <c r="V108" s="280"/>
      <c r="W108" s="407"/>
      <c r="X108" s="408"/>
      <c r="Y108" s="280"/>
      <c r="Z108" s="407"/>
      <c r="AA108" s="408"/>
      <c r="AB108" s="881"/>
      <c r="AC108" s="882"/>
      <c r="AD108" s="885"/>
    </row>
    <row r="109" spans="5:30" ht="15" customHeight="1" x14ac:dyDescent="0.35">
      <c r="E109" s="832"/>
      <c r="F109" s="833"/>
      <c r="G109" s="833"/>
      <c r="H109" s="833"/>
      <c r="I109" s="833"/>
      <c r="J109" s="833"/>
      <c r="K109" s="833"/>
      <c r="L109" s="833"/>
      <c r="M109" s="833"/>
      <c r="N109" s="833"/>
      <c r="O109" s="833"/>
      <c r="P109" s="833"/>
      <c r="Q109" s="833"/>
      <c r="R109" s="833"/>
      <c r="S109" s="833"/>
      <c r="T109" s="833"/>
      <c r="U109" s="833"/>
      <c r="V109" s="833"/>
      <c r="W109" s="833"/>
      <c r="X109" s="833"/>
      <c r="Y109" s="833"/>
      <c r="Z109" s="833"/>
      <c r="AA109" s="833"/>
      <c r="AB109" s="833"/>
      <c r="AC109" s="833"/>
      <c r="AD109" s="834"/>
    </row>
    <row r="110" spans="5:30" ht="15" customHeight="1" x14ac:dyDescent="0.35">
      <c r="E110" s="350">
        <v>1</v>
      </c>
      <c r="F110" s="308" t="s">
        <v>75</v>
      </c>
      <c r="G110" s="240"/>
      <c r="H110" s="240"/>
      <c r="T110" s="1"/>
      <c r="W110" s="1"/>
      <c r="Z110" s="1"/>
      <c r="AD110" s="401"/>
    </row>
    <row r="111" spans="5:30" ht="15" customHeight="1" x14ac:dyDescent="0.35">
      <c r="E111" s="350">
        <v>2</v>
      </c>
      <c r="F111" s="308" t="s">
        <v>211</v>
      </c>
      <c r="G111" s="240"/>
      <c r="H111" s="240"/>
      <c r="T111" s="1"/>
      <c r="W111" s="1"/>
      <c r="Z111" s="1"/>
      <c r="AD111" s="401"/>
    </row>
    <row r="112" spans="5:30" ht="15" customHeight="1" thickBot="1" x14ac:dyDescent="0.4">
      <c r="E112" s="335">
        <v>3</v>
      </c>
      <c r="F112" s="336" t="s">
        <v>212</v>
      </c>
      <c r="G112" s="402"/>
      <c r="H112" s="402"/>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4"/>
    </row>
    <row r="113" spans="5:30" ht="15" customHeight="1" x14ac:dyDescent="0.35">
      <c r="E113" s="46"/>
      <c r="F113" s="46"/>
      <c r="G113" s="46"/>
      <c r="H113" s="46"/>
      <c r="I113" s="46"/>
      <c r="J113" s="46"/>
      <c r="K113" s="46"/>
      <c r="L113" s="46"/>
      <c r="M113" s="46"/>
      <c r="N113" s="46"/>
      <c r="O113" s="46"/>
      <c r="P113" s="46"/>
      <c r="Q113" s="46"/>
      <c r="R113" s="224"/>
      <c r="S113" s="56"/>
      <c r="T113" s="225"/>
      <c r="U113" s="224"/>
      <c r="V113" s="56"/>
      <c r="W113" s="225"/>
      <c r="X113" s="224"/>
      <c r="Y113" s="56"/>
      <c r="Z113" s="225"/>
      <c r="AA113" s="224"/>
      <c r="AB113" s="56"/>
      <c r="AC113" s="56"/>
      <c r="AD113" s="224"/>
    </row>
    <row r="114" spans="5:30" ht="15" customHeight="1" x14ac:dyDescent="0.35">
      <c r="E114" s="612" t="s">
        <v>262</v>
      </c>
      <c r="F114" s="613"/>
      <c r="G114" s="613"/>
      <c r="H114" s="613"/>
      <c r="I114" s="613"/>
      <c r="J114" s="613"/>
      <c r="K114" s="613"/>
      <c r="L114" s="613"/>
      <c r="M114" s="613"/>
      <c r="N114" s="613"/>
      <c r="O114" s="613"/>
      <c r="P114" s="613"/>
      <c r="Q114" s="613"/>
      <c r="R114" s="613"/>
      <c r="S114" s="613"/>
      <c r="T114" s="613"/>
      <c r="U114" s="613"/>
      <c r="V114" s="613"/>
      <c r="W114" s="613"/>
      <c r="X114" s="613"/>
      <c r="Y114" s="613"/>
      <c r="Z114" s="613"/>
      <c r="AA114" s="613"/>
      <c r="AB114" s="613"/>
      <c r="AC114" s="613"/>
      <c r="AD114" s="614"/>
    </row>
    <row r="115" spans="5:30" ht="15" customHeight="1" x14ac:dyDescent="0.35">
      <c r="E115" s="615"/>
      <c r="F115" s="616"/>
      <c r="G115" s="616"/>
      <c r="H115" s="616"/>
      <c r="I115" s="616"/>
      <c r="J115" s="616"/>
      <c r="K115" s="616"/>
      <c r="L115" s="616"/>
      <c r="M115" s="616"/>
      <c r="N115" s="616"/>
      <c r="O115" s="616"/>
      <c r="P115" s="616"/>
      <c r="Q115" s="616"/>
      <c r="R115" s="616"/>
      <c r="S115" s="616"/>
      <c r="T115" s="616"/>
      <c r="U115" s="616"/>
      <c r="V115" s="616"/>
      <c r="W115" s="616"/>
      <c r="X115" s="616"/>
      <c r="Y115" s="616"/>
      <c r="Z115" s="616"/>
      <c r="AA115" s="616"/>
      <c r="AB115" s="616"/>
      <c r="AC115" s="616"/>
      <c r="AD115" s="617"/>
    </row>
    <row r="116" spans="5:30" ht="15" customHeight="1" x14ac:dyDescent="0.35">
      <c r="E116" s="615"/>
      <c r="F116" s="616"/>
      <c r="G116" s="616"/>
      <c r="H116" s="616"/>
      <c r="I116" s="616"/>
      <c r="J116" s="616"/>
      <c r="K116" s="616"/>
      <c r="L116" s="616"/>
      <c r="M116" s="616"/>
      <c r="N116" s="616"/>
      <c r="O116" s="616"/>
      <c r="P116" s="616"/>
      <c r="Q116" s="616"/>
      <c r="R116" s="616"/>
      <c r="S116" s="616"/>
      <c r="T116" s="616"/>
      <c r="U116" s="616"/>
      <c r="V116" s="616"/>
      <c r="W116" s="616"/>
      <c r="X116" s="616"/>
      <c r="Y116" s="616"/>
      <c r="Z116" s="616"/>
      <c r="AA116" s="616"/>
      <c r="AB116" s="616"/>
      <c r="AC116" s="616"/>
      <c r="AD116" s="617"/>
    </row>
    <row r="117" spans="5:30" ht="15" customHeight="1" x14ac:dyDescent="0.35">
      <c r="E117" s="615"/>
      <c r="F117" s="616"/>
      <c r="G117" s="616"/>
      <c r="H117" s="616"/>
      <c r="I117" s="616"/>
      <c r="J117" s="616"/>
      <c r="K117" s="616"/>
      <c r="L117" s="616"/>
      <c r="M117" s="616"/>
      <c r="N117" s="616"/>
      <c r="O117" s="616"/>
      <c r="P117" s="616"/>
      <c r="Q117" s="616"/>
      <c r="R117" s="616"/>
      <c r="S117" s="616"/>
      <c r="T117" s="616"/>
      <c r="U117" s="616"/>
      <c r="V117" s="616"/>
      <c r="W117" s="616"/>
      <c r="X117" s="616"/>
      <c r="Y117" s="616"/>
      <c r="Z117" s="616"/>
      <c r="AA117" s="616"/>
      <c r="AB117" s="616"/>
      <c r="AC117" s="616"/>
      <c r="AD117" s="617"/>
    </row>
    <row r="118" spans="5:30" ht="15" customHeight="1" x14ac:dyDescent="0.35">
      <c r="E118" s="615"/>
      <c r="F118" s="616"/>
      <c r="G118" s="616"/>
      <c r="H118" s="616"/>
      <c r="I118" s="616"/>
      <c r="J118" s="616"/>
      <c r="K118" s="616"/>
      <c r="L118" s="616"/>
      <c r="M118" s="616"/>
      <c r="N118" s="616"/>
      <c r="O118" s="616"/>
      <c r="P118" s="616"/>
      <c r="Q118" s="616"/>
      <c r="R118" s="616"/>
      <c r="S118" s="616"/>
      <c r="T118" s="616"/>
      <c r="U118" s="616"/>
      <c r="V118" s="616"/>
      <c r="W118" s="616"/>
      <c r="X118" s="616"/>
      <c r="Y118" s="616"/>
      <c r="Z118" s="616"/>
      <c r="AA118" s="616"/>
      <c r="AB118" s="616"/>
      <c r="AC118" s="616"/>
      <c r="AD118" s="617"/>
    </row>
    <row r="119" spans="5:30" ht="15" customHeight="1" x14ac:dyDescent="0.35">
      <c r="E119" s="615"/>
      <c r="F119" s="616"/>
      <c r="G119" s="616"/>
      <c r="H119" s="616"/>
      <c r="I119" s="616"/>
      <c r="J119" s="616"/>
      <c r="K119" s="616"/>
      <c r="L119" s="616"/>
      <c r="M119" s="616"/>
      <c r="N119" s="616"/>
      <c r="O119" s="616"/>
      <c r="P119" s="616"/>
      <c r="Q119" s="616"/>
      <c r="R119" s="616"/>
      <c r="S119" s="616"/>
      <c r="T119" s="616"/>
      <c r="U119" s="616"/>
      <c r="V119" s="616"/>
      <c r="W119" s="616"/>
      <c r="X119" s="616"/>
      <c r="Y119" s="616"/>
      <c r="Z119" s="616"/>
      <c r="AA119" s="616"/>
      <c r="AB119" s="616"/>
      <c r="AC119" s="616"/>
      <c r="AD119" s="617"/>
    </row>
    <row r="120" spans="5:30" ht="15" customHeight="1" x14ac:dyDescent="0.35">
      <c r="E120" s="615"/>
      <c r="F120" s="616"/>
      <c r="G120" s="616"/>
      <c r="H120" s="616"/>
      <c r="I120" s="616"/>
      <c r="J120" s="616"/>
      <c r="K120" s="616"/>
      <c r="L120" s="616"/>
      <c r="M120" s="616"/>
      <c r="N120" s="616"/>
      <c r="O120" s="616"/>
      <c r="P120" s="616"/>
      <c r="Q120" s="616"/>
      <c r="R120" s="616"/>
      <c r="S120" s="616"/>
      <c r="T120" s="616"/>
      <c r="U120" s="616"/>
      <c r="V120" s="616"/>
      <c r="W120" s="616"/>
      <c r="X120" s="616"/>
      <c r="Y120" s="616"/>
      <c r="Z120" s="616"/>
      <c r="AA120" s="616"/>
      <c r="AB120" s="616"/>
      <c r="AC120" s="616"/>
      <c r="AD120" s="617"/>
    </row>
    <row r="121" spans="5:30" ht="15" customHeight="1" x14ac:dyDescent="0.35">
      <c r="E121" s="615"/>
      <c r="F121" s="616"/>
      <c r="G121" s="616"/>
      <c r="H121" s="616"/>
      <c r="I121" s="616"/>
      <c r="J121" s="616"/>
      <c r="K121" s="616"/>
      <c r="L121" s="616"/>
      <c r="M121" s="616"/>
      <c r="N121" s="616"/>
      <c r="O121" s="616"/>
      <c r="P121" s="616"/>
      <c r="Q121" s="616"/>
      <c r="R121" s="616"/>
      <c r="S121" s="616"/>
      <c r="T121" s="616"/>
      <c r="U121" s="616"/>
      <c r="V121" s="616"/>
      <c r="W121" s="616"/>
      <c r="X121" s="616"/>
      <c r="Y121" s="616"/>
      <c r="Z121" s="616"/>
      <c r="AA121" s="616"/>
      <c r="AB121" s="616"/>
      <c r="AC121" s="616"/>
      <c r="AD121" s="617"/>
    </row>
    <row r="122" spans="5:30" ht="15" customHeight="1" x14ac:dyDescent="0.35">
      <c r="E122" s="615"/>
      <c r="F122" s="616"/>
      <c r="G122" s="616"/>
      <c r="H122" s="616"/>
      <c r="I122" s="616"/>
      <c r="J122" s="616"/>
      <c r="K122" s="616"/>
      <c r="L122" s="616"/>
      <c r="M122" s="616"/>
      <c r="N122" s="616"/>
      <c r="O122" s="616"/>
      <c r="P122" s="616"/>
      <c r="Q122" s="616"/>
      <c r="R122" s="616"/>
      <c r="S122" s="616"/>
      <c r="T122" s="616"/>
      <c r="U122" s="616"/>
      <c r="V122" s="616"/>
      <c r="W122" s="616"/>
      <c r="X122" s="616"/>
      <c r="Y122" s="616"/>
      <c r="Z122" s="616"/>
      <c r="AA122" s="616"/>
      <c r="AB122" s="616"/>
      <c r="AC122" s="616"/>
      <c r="AD122" s="617"/>
    </row>
    <row r="123" spans="5:30" ht="15" customHeight="1" x14ac:dyDescent="0.35">
      <c r="E123" s="615"/>
      <c r="F123" s="616"/>
      <c r="G123" s="616"/>
      <c r="H123" s="616"/>
      <c r="I123" s="616"/>
      <c r="J123" s="616"/>
      <c r="K123" s="616"/>
      <c r="L123" s="616"/>
      <c r="M123" s="616"/>
      <c r="N123" s="616"/>
      <c r="O123" s="616"/>
      <c r="P123" s="616"/>
      <c r="Q123" s="616"/>
      <c r="R123" s="616"/>
      <c r="S123" s="616"/>
      <c r="T123" s="616"/>
      <c r="U123" s="616"/>
      <c r="V123" s="616"/>
      <c r="W123" s="616"/>
      <c r="X123" s="616"/>
      <c r="Y123" s="616"/>
      <c r="Z123" s="616"/>
      <c r="AA123" s="616"/>
      <c r="AB123" s="616"/>
      <c r="AC123" s="616"/>
      <c r="AD123" s="617"/>
    </row>
    <row r="124" spans="5:30" ht="15" customHeight="1" x14ac:dyDescent="0.35">
      <c r="E124" s="615"/>
      <c r="F124" s="616"/>
      <c r="G124" s="616"/>
      <c r="H124" s="616"/>
      <c r="I124" s="616"/>
      <c r="J124" s="616"/>
      <c r="K124" s="616"/>
      <c r="L124" s="616"/>
      <c r="M124" s="616"/>
      <c r="N124" s="616"/>
      <c r="O124" s="616"/>
      <c r="P124" s="616"/>
      <c r="Q124" s="616"/>
      <c r="R124" s="616"/>
      <c r="S124" s="616"/>
      <c r="T124" s="616"/>
      <c r="U124" s="616"/>
      <c r="V124" s="616"/>
      <c r="W124" s="616"/>
      <c r="X124" s="616"/>
      <c r="Y124" s="616"/>
      <c r="Z124" s="616"/>
      <c r="AA124" s="616"/>
      <c r="AB124" s="616"/>
      <c r="AC124" s="616"/>
      <c r="AD124" s="617"/>
    </row>
    <row r="125" spans="5:30" ht="15" customHeight="1" x14ac:dyDescent="0.35">
      <c r="E125" s="615"/>
      <c r="F125" s="616"/>
      <c r="G125" s="616"/>
      <c r="H125" s="616"/>
      <c r="I125" s="616"/>
      <c r="J125" s="616"/>
      <c r="K125" s="616"/>
      <c r="L125" s="616"/>
      <c r="M125" s="616"/>
      <c r="N125" s="616"/>
      <c r="O125" s="616"/>
      <c r="P125" s="616"/>
      <c r="Q125" s="616"/>
      <c r="R125" s="616"/>
      <c r="S125" s="616"/>
      <c r="T125" s="616"/>
      <c r="U125" s="616"/>
      <c r="V125" s="616"/>
      <c r="W125" s="616"/>
      <c r="X125" s="616"/>
      <c r="Y125" s="616"/>
      <c r="Z125" s="616"/>
      <c r="AA125" s="616"/>
      <c r="AB125" s="616"/>
      <c r="AC125" s="616"/>
      <c r="AD125" s="617"/>
    </row>
    <row r="126" spans="5:30" ht="15" customHeight="1" x14ac:dyDescent="0.35">
      <c r="E126" s="615"/>
      <c r="F126" s="616"/>
      <c r="G126" s="616"/>
      <c r="H126" s="616"/>
      <c r="I126" s="616"/>
      <c r="J126" s="616"/>
      <c r="K126" s="616"/>
      <c r="L126" s="616"/>
      <c r="M126" s="616"/>
      <c r="N126" s="616"/>
      <c r="O126" s="616"/>
      <c r="P126" s="616"/>
      <c r="Q126" s="616"/>
      <c r="R126" s="616"/>
      <c r="S126" s="616"/>
      <c r="T126" s="616"/>
      <c r="U126" s="616"/>
      <c r="V126" s="616"/>
      <c r="W126" s="616"/>
      <c r="X126" s="616"/>
      <c r="Y126" s="616"/>
      <c r="Z126" s="616"/>
      <c r="AA126" s="616"/>
      <c r="AB126" s="616"/>
      <c r="AC126" s="616"/>
      <c r="AD126" s="617"/>
    </row>
    <row r="127" spans="5:30" ht="15" customHeight="1" x14ac:dyDescent="0.35">
      <c r="E127" s="618"/>
      <c r="F127" s="619"/>
      <c r="G127" s="619"/>
      <c r="H127" s="619"/>
      <c r="I127" s="619"/>
      <c r="J127" s="619"/>
      <c r="K127" s="619"/>
      <c r="L127" s="619"/>
      <c r="M127" s="619"/>
      <c r="N127" s="619"/>
      <c r="O127" s="619"/>
      <c r="P127" s="619"/>
      <c r="Q127" s="619"/>
      <c r="R127" s="619"/>
      <c r="S127" s="619"/>
      <c r="T127" s="619"/>
      <c r="U127" s="619"/>
      <c r="V127" s="619"/>
      <c r="W127" s="619"/>
      <c r="X127" s="619"/>
      <c r="Y127" s="619"/>
      <c r="Z127" s="619"/>
      <c r="AA127" s="619"/>
      <c r="AB127" s="619"/>
      <c r="AC127" s="619"/>
      <c r="AD127" s="620"/>
    </row>
    <row r="128" spans="5:30" ht="15" customHeight="1" x14ac:dyDescent="0.35">
      <c r="E128" s="256"/>
      <c r="F128" s="256"/>
      <c r="G128" s="256"/>
      <c r="H128" s="256"/>
      <c r="I128" s="256"/>
      <c r="J128" s="256"/>
      <c r="K128" s="256"/>
      <c r="L128" s="256"/>
      <c r="M128" s="256"/>
      <c r="N128" s="256"/>
      <c r="O128" s="256"/>
      <c r="P128" s="256"/>
      <c r="Q128" s="256"/>
      <c r="R128" s="256"/>
      <c r="S128" s="256"/>
      <c r="T128" s="256"/>
      <c r="U128" s="256"/>
      <c r="V128" s="256"/>
      <c r="W128" s="256"/>
      <c r="X128" s="256"/>
      <c r="Y128" s="256"/>
      <c r="Z128" s="256"/>
      <c r="AA128" s="256"/>
      <c r="AB128" s="256"/>
      <c r="AC128" s="256"/>
      <c r="AD128" s="256"/>
    </row>
    <row r="129" spans="5:30" ht="15" customHeight="1" x14ac:dyDescent="0.35">
      <c r="E129" s="45"/>
      <c r="F129" s="59"/>
      <c r="G129" s="59"/>
      <c r="H129" s="59"/>
      <c r="I129" s="59"/>
      <c r="J129" s="59"/>
      <c r="K129" s="59"/>
      <c r="L129" s="59"/>
      <c r="M129" s="59"/>
      <c r="N129" s="59"/>
      <c r="O129" s="59"/>
      <c r="P129" s="59"/>
      <c r="Q129" s="59"/>
      <c r="R129" s="59"/>
      <c r="S129" s="59"/>
      <c r="T129" s="94"/>
      <c r="U129" s="59"/>
      <c r="V129" s="59"/>
      <c r="W129" s="94"/>
      <c r="X129" s="59"/>
      <c r="Y129" s="59"/>
      <c r="Z129" s="94"/>
      <c r="AA129" s="59"/>
      <c r="AB129" s="59"/>
      <c r="AC129" s="59"/>
      <c r="AD129" s="59"/>
    </row>
    <row r="130" spans="5:30" ht="15" customHeight="1" x14ac:dyDescent="0.35">
      <c r="E130" s="45"/>
      <c r="F130" s="59"/>
      <c r="G130" s="59"/>
      <c r="H130" s="59"/>
      <c r="I130" s="59"/>
      <c r="J130" s="59"/>
      <c r="K130" s="59"/>
      <c r="L130" s="59"/>
      <c r="M130" s="59"/>
      <c r="N130" s="59"/>
      <c r="O130" s="59"/>
      <c r="P130" s="59"/>
      <c r="Q130" s="59"/>
      <c r="R130" s="59"/>
      <c r="S130" s="59"/>
      <c r="T130" s="94"/>
      <c r="U130" s="59"/>
      <c r="V130" s="59"/>
      <c r="W130" s="94"/>
      <c r="X130" s="59"/>
      <c r="Y130" s="59"/>
      <c r="Z130" s="94"/>
      <c r="AA130" s="59"/>
      <c r="AB130" s="59"/>
      <c r="AC130" s="59"/>
      <c r="AD130" s="59"/>
    </row>
    <row r="131" spans="5:30" ht="15" customHeight="1" x14ac:dyDescent="0.35">
      <c r="E131" s="45"/>
      <c r="F131" s="45"/>
      <c r="G131" s="45"/>
      <c r="H131" s="45"/>
      <c r="I131" s="45"/>
      <c r="J131" s="45"/>
      <c r="K131" s="45"/>
      <c r="L131" s="45"/>
      <c r="M131" s="45"/>
      <c r="N131" s="45"/>
      <c r="O131" s="45"/>
      <c r="P131" s="45"/>
      <c r="Q131" s="45"/>
      <c r="R131" s="45"/>
      <c r="S131" s="45"/>
      <c r="T131" s="91"/>
      <c r="U131" s="45"/>
      <c r="V131" s="45"/>
      <c r="W131" s="91"/>
      <c r="X131" s="45"/>
      <c r="Y131" s="45"/>
      <c r="Z131" s="91"/>
      <c r="AA131" s="45"/>
      <c r="AB131" s="45"/>
      <c r="AC131" s="45"/>
      <c r="AD131" s="45"/>
    </row>
    <row r="132" spans="5:30" ht="15" customHeight="1" x14ac:dyDescent="0.35">
      <c r="E132" s="45"/>
      <c r="F132" s="45"/>
      <c r="G132" s="45"/>
      <c r="H132" s="45"/>
      <c r="I132" s="45"/>
      <c r="J132" s="45"/>
      <c r="K132" s="45"/>
      <c r="L132" s="45"/>
      <c r="M132" s="45"/>
      <c r="N132" s="45"/>
      <c r="O132" s="45"/>
      <c r="P132" s="45"/>
      <c r="Q132" s="45"/>
      <c r="R132" s="45"/>
      <c r="S132" s="45"/>
      <c r="T132" s="91"/>
      <c r="U132" s="45"/>
      <c r="V132" s="45"/>
      <c r="W132" s="91"/>
      <c r="X132" s="45"/>
      <c r="Y132" s="45"/>
      <c r="Z132" s="91"/>
      <c r="AA132" s="45"/>
      <c r="AB132" s="45"/>
      <c r="AC132" s="45"/>
      <c r="AD132" s="45"/>
    </row>
    <row r="133" spans="5:30" ht="15" customHeight="1" x14ac:dyDescent="0.35">
      <c r="E133" s="45"/>
      <c r="F133" s="45"/>
      <c r="G133" s="45"/>
      <c r="H133" s="45"/>
      <c r="I133" s="45"/>
      <c r="J133" s="45"/>
      <c r="K133" s="45"/>
      <c r="L133" s="45"/>
      <c r="M133" s="45"/>
      <c r="N133" s="45"/>
      <c r="O133" s="45"/>
      <c r="P133" s="45"/>
      <c r="Q133" s="45"/>
      <c r="R133" s="45"/>
      <c r="S133" s="45"/>
      <c r="T133" s="91"/>
      <c r="U133" s="45"/>
      <c r="V133" s="45"/>
      <c r="W133" s="91"/>
      <c r="X133" s="45"/>
      <c r="Y133" s="45"/>
      <c r="Z133" s="91"/>
      <c r="AA133" s="45"/>
      <c r="AB133" s="45"/>
      <c r="AC133" s="45"/>
      <c r="AD133" s="45"/>
    </row>
    <row r="134" spans="5:30" ht="15" customHeight="1" x14ac:dyDescent="0.35">
      <c r="E134" s="45"/>
      <c r="F134" s="45"/>
      <c r="G134" s="45"/>
      <c r="H134" s="45"/>
      <c r="I134" s="45"/>
      <c r="J134" s="45"/>
      <c r="K134" s="45"/>
      <c r="L134" s="45"/>
      <c r="M134" s="45"/>
      <c r="N134" s="45"/>
      <c r="O134" s="45"/>
      <c r="P134" s="45"/>
      <c r="Q134" s="45"/>
      <c r="R134" s="45"/>
      <c r="S134" s="45"/>
      <c r="T134" s="91"/>
      <c r="U134" s="45"/>
      <c r="V134" s="45"/>
      <c r="W134" s="91"/>
      <c r="X134" s="45"/>
      <c r="Y134" s="45"/>
      <c r="Z134" s="91"/>
      <c r="AA134" s="45"/>
      <c r="AB134" s="45"/>
      <c r="AC134" s="45"/>
      <c r="AD134" s="45"/>
    </row>
    <row r="135" spans="5:30" ht="15" customHeight="1" x14ac:dyDescent="0.35">
      <c r="E135" s="45"/>
      <c r="F135" s="45"/>
      <c r="G135" s="45"/>
      <c r="H135" s="45"/>
      <c r="I135" s="45"/>
      <c r="J135" s="45"/>
      <c r="K135" s="45"/>
      <c r="L135" s="45"/>
      <c r="M135" s="45"/>
      <c r="N135" s="45"/>
      <c r="O135" s="45"/>
      <c r="P135" s="45"/>
      <c r="Q135" s="45"/>
      <c r="R135" s="45"/>
      <c r="S135" s="45"/>
      <c r="T135" s="91"/>
      <c r="U135" s="45"/>
      <c r="V135" s="45"/>
      <c r="W135" s="91"/>
      <c r="X135" s="45"/>
      <c r="Y135" s="45"/>
      <c r="Z135" s="91"/>
      <c r="AA135" s="45"/>
      <c r="AB135" s="45"/>
      <c r="AC135" s="45"/>
      <c r="AD135" s="45"/>
    </row>
    <row r="136" spans="5:30" ht="15" customHeight="1" x14ac:dyDescent="0.35">
      <c r="E136" s="45"/>
      <c r="F136" s="45"/>
      <c r="G136" s="45"/>
      <c r="H136" s="45"/>
      <c r="I136" s="45"/>
      <c r="J136" s="45"/>
      <c r="K136" s="45"/>
      <c r="L136" s="45"/>
      <c r="M136" s="45"/>
      <c r="N136" s="45"/>
      <c r="O136" s="45"/>
      <c r="P136" s="45"/>
      <c r="Q136" s="45"/>
      <c r="R136" s="45"/>
      <c r="S136" s="45"/>
      <c r="T136" s="91"/>
      <c r="U136" s="45"/>
      <c r="V136" s="45"/>
      <c r="W136" s="91"/>
      <c r="X136" s="45"/>
      <c r="Y136" s="45"/>
      <c r="Z136" s="91"/>
      <c r="AA136" s="45"/>
      <c r="AB136" s="45"/>
      <c r="AC136" s="45"/>
      <c r="AD136" s="45"/>
    </row>
    <row r="137" spans="5:30" ht="15" customHeight="1" x14ac:dyDescent="0.35">
      <c r="E137" s="45"/>
      <c r="F137" s="45"/>
      <c r="G137" s="45"/>
      <c r="H137" s="45"/>
      <c r="I137" s="45"/>
      <c r="J137" s="45"/>
      <c r="K137" s="45"/>
      <c r="L137" s="45"/>
      <c r="M137" s="45"/>
      <c r="N137" s="45"/>
      <c r="O137" s="45"/>
      <c r="P137" s="45"/>
      <c r="Q137" s="45"/>
      <c r="R137" s="45"/>
      <c r="S137" s="45"/>
      <c r="T137" s="91"/>
      <c r="U137" s="45"/>
      <c r="V137" s="45"/>
      <c r="W137" s="91"/>
      <c r="X137" s="45"/>
      <c r="Y137" s="45"/>
      <c r="Z137" s="91"/>
      <c r="AA137" s="45"/>
      <c r="AB137" s="45"/>
      <c r="AC137" s="45"/>
      <c r="AD137" s="45"/>
    </row>
    <row r="138" spans="5:30" ht="15" customHeight="1" x14ac:dyDescent="0.35">
      <c r="E138" s="45"/>
      <c r="F138" s="45"/>
      <c r="G138" s="45"/>
      <c r="H138" s="45"/>
      <c r="I138" s="45"/>
      <c r="J138" s="45"/>
      <c r="K138" s="45"/>
      <c r="L138" s="45"/>
      <c r="M138" s="45"/>
      <c r="N138" s="45"/>
      <c r="O138" s="45"/>
      <c r="P138" s="45"/>
      <c r="Q138" s="45"/>
      <c r="R138" s="45"/>
      <c r="S138" s="45"/>
      <c r="T138" s="91"/>
      <c r="U138" s="45"/>
      <c r="V138" s="45"/>
      <c r="W138" s="91"/>
      <c r="X138" s="45"/>
      <c r="Y138" s="45"/>
      <c r="Z138" s="91"/>
      <c r="AA138" s="45"/>
      <c r="AB138" s="45"/>
      <c r="AC138" s="45"/>
      <c r="AD138" s="45"/>
    </row>
    <row r="139" spans="5:30" ht="15" customHeight="1" x14ac:dyDescent="0.35">
      <c r="E139" s="45"/>
      <c r="F139" s="45"/>
      <c r="G139" s="45"/>
      <c r="H139" s="45"/>
      <c r="I139" s="45"/>
      <c r="J139" s="45"/>
      <c r="K139" s="45"/>
      <c r="L139" s="45"/>
      <c r="M139" s="45"/>
      <c r="N139" s="45"/>
      <c r="O139" s="45"/>
      <c r="P139" s="45"/>
      <c r="Q139" s="45"/>
      <c r="R139" s="45"/>
      <c r="S139" s="45"/>
      <c r="T139" s="91"/>
      <c r="U139" s="45"/>
      <c r="V139" s="45"/>
      <c r="W139" s="91"/>
      <c r="X139" s="45"/>
      <c r="Y139" s="45"/>
      <c r="Z139" s="91"/>
      <c r="AA139" s="45"/>
      <c r="AB139" s="45"/>
      <c r="AC139" s="45"/>
      <c r="AD139" s="45"/>
    </row>
    <row r="140" spans="5:30" ht="15" customHeight="1" x14ac:dyDescent="0.35">
      <c r="E140" s="45"/>
      <c r="F140" s="45"/>
      <c r="G140" s="45"/>
      <c r="H140" s="45"/>
      <c r="I140" s="45"/>
      <c r="J140" s="45"/>
      <c r="K140" s="45"/>
      <c r="L140" s="45"/>
      <c r="M140" s="45"/>
      <c r="N140" s="45"/>
      <c r="O140" s="45"/>
      <c r="P140" s="45"/>
      <c r="Q140" s="45"/>
      <c r="R140" s="45"/>
      <c r="S140" s="45"/>
      <c r="T140" s="91"/>
      <c r="U140" s="45"/>
      <c r="V140" s="45"/>
      <c r="W140" s="91"/>
      <c r="X140" s="45"/>
      <c r="Y140" s="45"/>
      <c r="Z140" s="91"/>
      <c r="AA140" s="45"/>
      <c r="AB140" s="45"/>
      <c r="AC140" s="45"/>
      <c r="AD140" s="45"/>
    </row>
    <row r="141" spans="5:30" ht="15" customHeight="1" x14ac:dyDescent="0.35">
      <c r="E141" s="45"/>
      <c r="F141" s="45"/>
      <c r="G141" s="45"/>
      <c r="H141" s="45"/>
      <c r="I141" s="45"/>
      <c r="J141" s="45"/>
      <c r="K141" s="45"/>
      <c r="L141" s="45"/>
      <c r="M141" s="45"/>
      <c r="N141" s="45"/>
      <c r="O141" s="45"/>
      <c r="P141" s="45"/>
      <c r="Q141" s="45"/>
      <c r="R141" s="45"/>
      <c r="S141" s="45"/>
      <c r="T141" s="91"/>
      <c r="U141" s="45"/>
      <c r="V141" s="45"/>
      <c r="W141" s="91"/>
      <c r="X141" s="45"/>
      <c r="Y141" s="45"/>
      <c r="Z141" s="91"/>
      <c r="AA141" s="45"/>
      <c r="AB141" s="45"/>
      <c r="AC141" s="45"/>
      <c r="AD141" s="45"/>
    </row>
    <row r="142" spans="5:30" ht="15" customHeight="1" x14ac:dyDescent="0.35">
      <c r="E142" s="45"/>
      <c r="F142" s="45"/>
      <c r="G142" s="45"/>
      <c r="H142" s="45"/>
      <c r="I142" s="45"/>
      <c r="J142" s="45"/>
      <c r="K142" s="45"/>
      <c r="L142" s="45"/>
      <c r="M142" s="45"/>
      <c r="N142" s="45"/>
      <c r="O142" s="45"/>
      <c r="P142" s="45"/>
      <c r="Q142" s="45"/>
      <c r="R142" s="45"/>
      <c r="S142" s="45"/>
      <c r="T142" s="91"/>
      <c r="U142" s="45"/>
      <c r="V142" s="45"/>
      <c r="W142" s="91"/>
      <c r="X142" s="45"/>
      <c r="Y142" s="45"/>
      <c r="Z142" s="91"/>
      <c r="AA142" s="45"/>
      <c r="AB142" s="45"/>
      <c r="AC142" s="45"/>
      <c r="AD142" s="45"/>
    </row>
    <row r="143" spans="5:30" ht="15" customHeight="1" x14ac:dyDescent="0.35">
      <c r="E143" s="45"/>
      <c r="F143" s="45"/>
      <c r="G143" s="45"/>
      <c r="H143" s="45"/>
      <c r="I143" s="45"/>
      <c r="J143" s="45"/>
      <c r="K143" s="45"/>
      <c r="L143" s="45"/>
      <c r="M143" s="45"/>
      <c r="N143" s="45"/>
      <c r="O143" s="45"/>
      <c r="P143" s="45"/>
      <c r="Q143" s="45"/>
      <c r="R143" s="45"/>
      <c r="S143" s="45"/>
      <c r="T143" s="91"/>
      <c r="U143" s="45"/>
      <c r="V143" s="45"/>
      <c r="W143" s="91"/>
      <c r="X143" s="45"/>
      <c r="Y143" s="45"/>
      <c r="Z143" s="91"/>
      <c r="AA143" s="45"/>
      <c r="AB143" s="45"/>
      <c r="AC143" s="45"/>
      <c r="AD143" s="45"/>
    </row>
    <row r="144" spans="5:30" ht="15" customHeight="1" x14ac:dyDescent="0.35">
      <c r="E144" s="45"/>
      <c r="F144" s="45"/>
      <c r="G144" s="45"/>
      <c r="H144" s="45"/>
      <c r="I144" s="45"/>
      <c r="J144" s="45"/>
      <c r="K144" s="45"/>
      <c r="L144" s="45"/>
      <c r="M144" s="45"/>
      <c r="N144" s="45"/>
      <c r="O144" s="45"/>
      <c r="P144" s="45"/>
      <c r="Q144" s="45"/>
      <c r="R144" s="45"/>
      <c r="S144" s="45"/>
      <c r="T144" s="91"/>
      <c r="U144" s="45"/>
      <c r="V144" s="45"/>
      <c r="W144" s="91"/>
      <c r="X144" s="45"/>
      <c r="Y144" s="45"/>
      <c r="Z144" s="91"/>
      <c r="AA144" s="45"/>
      <c r="AB144" s="45"/>
      <c r="AC144" s="45"/>
      <c r="AD144" s="45"/>
    </row>
    <row r="145" spans="5:30" ht="15" customHeight="1" x14ac:dyDescent="0.35">
      <c r="E145" s="45"/>
      <c r="F145" s="45"/>
      <c r="G145" s="45"/>
      <c r="H145" s="45"/>
      <c r="I145" s="45"/>
      <c r="J145" s="45"/>
      <c r="K145" s="45"/>
      <c r="L145" s="45"/>
      <c r="M145" s="45"/>
      <c r="N145" s="45"/>
      <c r="O145" s="45"/>
      <c r="P145" s="45"/>
      <c r="Q145" s="45"/>
      <c r="R145" s="45"/>
      <c r="S145" s="45"/>
      <c r="T145" s="91"/>
      <c r="U145" s="45"/>
      <c r="V145" s="45"/>
      <c r="W145" s="91"/>
      <c r="X145" s="45"/>
      <c r="Y145" s="45"/>
      <c r="Z145" s="91"/>
      <c r="AA145" s="45"/>
      <c r="AB145" s="45"/>
      <c r="AC145" s="45"/>
      <c r="AD145" s="45"/>
    </row>
    <row r="146" spans="5:30" ht="15" customHeight="1" x14ac:dyDescent="0.35">
      <c r="E146" s="45"/>
      <c r="F146" s="45"/>
      <c r="G146" s="45"/>
      <c r="H146" s="45"/>
      <c r="I146" s="45"/>
      <c r="J146" s="45"/>
      <c r="K146" s="45"/>
      <c r="L146" s="45"/>
      <c r="M146" s="45"/>
      <c r="N146" s="45"/>
      <c r="O146" s="45"/>
      <c r="P146" s="45"/>
      <c r="Q146" s="45"/>
      <c r="R146" s="45"/>
      <c r="S146" s="45"/>
      <c r="T146" s="91"/>
      <c r="U146" s="45"/>
      <c r="V146" s="45"/>
      <c r="W146" s="91"/>
      <c r="X146" s="45"/>
      <c r="Y146" s="45"/>
      <c r="Z146" s="91"/>
      <c r="AA146" s="45"/>
      <c r="AB146" s="45"/>
      <c r="AC146" s="45"/>
      <c r="AD146" s="45"/>
    </row>
    <row r="147" spans="5:30" ht="15" customHeight="1" x14ac:dyDescent="0.35">
      <c r="E147" s="45"/>
      <c r="F147" s="45"/>
      <c r="G147" s="45"/>
      <c r="H147" s="45"/>
      <c r="I147" s="45"/>
      <c r="J147" s="45"/>
      <c r="K147" s="45"/>
      <c r="L147" s="45"/>
      <c r="M147" s="45"/>
      <c r="N147" s="45"/>
      <c r="O147" s="45"/>
      <c r="P147" s="45"/>
      <c r="Q147" s="45"/>
      <c r="R147" s="45"/>
      <c r="S147" s="45"/>
      <c r="T147" s="91"/>
      <c r="U147" s="45"/>
      <c r="V147" s="45"/>
      <c r="W147" s="91"/>
      <c r="X147" s="45"/>
      <c r="Y147" s="45"/>
      <c r="Z147" s="91"/>
      <c r="AA147" s="45"/>
      <c r="AB147" s="45"/>
      <c r="AC147" s="45"/>
      <c r="AD147" s="45"/>
    </row>
    <row r="148" spans="5:30" ht="15" customHeight="1" x14ac:dyDescent="0.35">
      <c r="E148" s="45"/>
      <c r="F148" s="45"/>
      <c r="G148" s="45"/>
      <c r="H148" s="45"/>
      <c r="I148" s="45"/>
      <c r="J148" s="45"/>
      <c r="K148" s="45"/>
      <c r="L148" s="45"/>
      <c r="M148" s="45"/>
      <c r="N148" s="45"/>
      <c r="O148" s="45"/>
      <c r="P148" s="45"/>
      <c r="Q148" s="45"/>
      <c r="R148" s="45"/>
      <c r="S148" s="45"/>
      <c r="T148" s="91"/>
      <c r="U148" s="45"/>
      <c r="V148" s="45"/>
      <c r="W148" s="91"/>
      <c r="X148" s="45"/>
      <c r="Y148" s="45"/>
      <c r="Z148" s="91"/>
      <c r="AA148" s="45"/>
      <c r="AB148" s="45"/>
      <c r="AC148" s="45"/>
      <c r="AD148" s="45"/>
    </row>
    <row r="149" spans="5:30" ht="15" customHeight="1" x14ac:dyDescent="0.35">
      <c r="E149" s="45"/>
      <c r="F149" s="45"/>
      <c r="G149" s="45"/>
      <c r="H149" s="45"/>
      <c r="I149" s="45"/>
      <c r="J149" s="45"/>
      <c r="K149" s="45"/>
      <c r="L149" s="45"/>
      <c r="M149" s="45"/>
      <c r="N149" s="45"/>
      <c r="O149" s="45"/>
      <c r="P149" s="45"/>
      <c r="Q149" s="45"/>
      <c r="R149" s="45"/>
      <c r="S149" s="45"/>
      <c r="T149" s="91"/>
      <c r="U149" s="45"/>
      <c r="V149" s="45"/>
      <c r="W149" s="91"/>
      <c r="X149" s="45"/>
      <c r="Y149" s="45"/>
      <c r="Z149" s="91"/>
      <c r="AA149" s="45"/>
      <c r="AB149" s="45"/>
      <c r="AC149" s="45"/>
      <c r="AD149" s="45"/>
    </row>
    <row r="150" spans="5:30" ht="15" customHeight="1" x14ac:dyDescent="0.35">
      <c r="E150" s="45"/>
      <c r="F150" s="45"/>
      <c r="G150" s="45"/>
      <c r="H150" s="45"/>
      <c r="I150" s="45"/>
      <c r="J150" s="45"/>
      <c r="K150" s="45"/>
      <c r="L150" s="45"/>
      <c r="M150" s="45"/>
      <c r="N150" s="45"/>
      <c r="O150" s="45"/>
      <c r="P150" s="45"/>
      <c r="Q150" s="45"/>
      <c r="R150" s="45"/>
      <c r="S150" s="45"/>
      <c r="T150" s="91"/>
      <c r="U150" s="45"/>
      <c r="V150" s="45"/>
      <c r="W150" s="91"/>
      <c r="X150" s="45"/>
      <c r="Y150" s="45"/>
      <c r="Z150" s="91"/>
      <c r="AA150" s="45"/>
      <c r="AB150" s="45"/>
      <c r="AC150" s="45"/>
      <c r="AD150" s="45"/>
    </row>
    <row r="151" spans="5:30" ht="15" customHeight="1" x14ac:dyDescent="0.35">
      <c r="E151" s="45"/>
      <c r="F151" s="45"/>
      <c r="G151" s="45"/>
      <c r="H151" s="45"/>
      <c r="I151" s="45"/>
      <c r="J151" s="45"/>
      <c r="K151" s="45"/>
      <c r="L151" s="45"/>
      <c r="M151" s="45"/>
      <c r="N151" s="45"/>
      <c r="O151" s="45"/>
      <c r="P151" s="45"/>
      <c r="Q151" s="45"/>
      <c r="R151" s="45"/>
      <c r="S151" s="45"/>
      <c r="T151" s="91"/>
      <c r="U151" s="45"/>
      <c r="V151" s="45"/>
      <c r="W151" s="91"/>
      <c r="X151" s="45"/>
      <c r="Y151" s="45"/>
      <c r="Z151" s="91"/>
      <c r="AA151" s="45"/>
      <c r="AB151" s="45"/>
      <c r="AC151" s="45"/>
      <c r="AD151" s="45"/>
    </row>
    <row r="152" spans="5:30" ht="15" customHeight="1" x14ac:dyDescent="0.35">
      <c r="E152" s="45"/>
      <c r="F152" s="45"/>
      <c r="G152" s="45"/>
      <c r="H152" s="45"/>
      <c r="I152" s="45"/>
      <c r="J152" s="45"/>
      <c r="K152" s="45"/>
      <c r="L152" s="45"/>
      <c r="M152" s="45"/>
      <c r="N152" s="45"/>
      <c r="O152" s="45"/>
      <c r="P152" s="45"/>
      <c r="Q152" s="45"/>
      <c r="R152" s="45"/>
      <c r="S152" s="45"/>
      <c r="T152" s="91"/>
      <c r="U152" s="45"/>
      <c r="V152" s="45"/>
      <c r="W152" s="91"/>
      <c r="X152" s="45"/>
      <c r="Y152" s="45"/>
      <c r="Z152" s="91"/>
      <c r="AA152" s="45"/>
      <c r="AB152" s="45"/>
      <c r="AC152" s="45"/>
      <c r="AD152" s="45"/>
    </row>
    <row r="153" spans="5:30" ht="15" customHeight="1" x14ac:dyDescent="0.35">
      <c r="E153" s="45"/>
      <c r="F153" s="45"/>
      <c r="G153" s="45"/>
      <c r="H153" s="45"/>
      <c r="I153" s="45"/>
      <c r="J153" s="45"/>
      <c r="K153" s="45"/>
      <c r="L153" s="45"/>
      <c r="M153" s="45"/>
      <c r="N153" s="45"/>
      <c r="O153" s="45"/>
      <c r="P153" s="45"/>
      <c r="Q153" s="45"/>
      <c r="R153" s="45"/>
      <c r="S153" s="45"/>
      <c r="T153" s="91"/>
      <c r="U153" s="45"/>
      <c r="V153" s="45"/>
      <c r="W153" s="91"/>
      <c r="X153" s="45"/>
      <c r="Y153" s="45"/>
      <c r="Z153" s="91"/>
      <c r="AA153" s="45"/>
      <c r="AB153" s="45"/>
      <c r="AC153" s="45"/>
      <c r="AD153" s="45"/>
    </row>
    <row r="154" spans="5:30" ht="15" customHeight="1" x14ac:dyDescent="0.35">
      <c r="E154" s="45"/>
      <c r="F154" s="45"/>
      <c r="G154" s="45"/>
      <c r="H154" s="45"/>
      <c r="I154" s="45"/>
      <c r="J154" s="45"/>
      <c r="K154" s="45"/>
      <c r="L154" s="45"/>
      <c r="M154" s="45"/>
      <c r="N154" s="45"/>
      <c r="O154" s="45"/>
      <c r="P154" s="45"/>
      <c r="Q154" s="45"/>
      <c r="R154" s="45"/>
      <c r="S154" s="45"/>
      <c r="T154" s="91"/>
      <c r="U154" s="45"/>
      <c r="V154" s="45"/>
      <c r="W154" s="91"/>
      <c r="X154" s="45"/>
      <c r="Y154" s="45"/>
      <c r="Z154" s="91"/>
      <c r="AA154" s="45"/>
      <c r="AB154" s="45"/>
      <c r="AC154" s="45"/>
      <c r="AD154" s="45"/>
    </row>
    <row r="155" spans="5:30" ht="15" customHeight="1" x14ac:dyDescent="0.35">
      <c r="E155" s="66"/>
      <c r="F155" s="45"/>
      <c r="G155" s="45"/>
      <c r="H155" s="45"/>
      <c r="I155" s="45"/>
      <c r="J155" s="45"/>
      <c r="K155" s="45"/>
      <c r="L155" s="45"/>
      <c r="M155" s="45"/>
      <c r="N155" s="45"/>
      <c r="O155" s="45"/>
      <c r="P155" s="45"/>
      <c r="Q155" s="45"/>
      <c r="R155" s="45"/>
      <c r="S155" s="45"/>
      <c r="T155" s="91"/>
      <c r="U155" s="45"/>
      <c r="V155" s="45"/>
      <c r="W155" s="91"/>
      <c r="X155" s="45"/>
      <c r="Y155" s="45"/>
      <c r="Z155" s="91"/>
      <c r="AA155" s="45"/>
      <c r="AB155" s="45"/>
      <c r="AC155" s="45"/>
      <c r="AD155" s="45"/>
    </row>
    <row r="156" spans="5:30" ht="15" customHeight="1" x14ac:dyDescent="0.35">
      <c r="E156" s="66"/>
      <c r="F156" s="45"/>
      <c r="G156" s="45"/>
      <c r="H156" s="45"/>
      <c r="I156" s="45"/>
      <c r="J156" s="45"/>
      <c r="K156" s="45"/>
      <c r="L156" s="45"/>
      <c r="M156" s="45"/>
      <c r="N156" s="45"/>
      <c r="O156" s="45"/>
      <c r="P156" s="45"/>
      <c r="Q156" s="45"/>
      <c r="R156" s="45"/>
      <c r="S156" s="45"/>
      <c r="T156" s="91"/>
      <c r="U156" s="45"/>
      <c r="V156" s="45"/>
      <c r="W156" s="91"/>
      <c r="X156" s="45"/>
      <c r="Y156" s="45"/>
      <c r="Z156" s="91"/>
      <c r="AA156" s="45"/>
      <c r="AB156" s="45"/>
      <c r="AC156" s="45"/>
      <c r="AD156" s="45"/>
    </row>
    <row r="157" spans="5:30" ht="15" customHeight="1" x14ac:dyDescent="0.35">
      <c r="E157" s="66"/>
      <c r="F157" s="45"/>
      <c r="G157" s="45"/>
      <c r="H157" s="45"/>
      <c r="I157" s="45"/>
      <c r="J157" s="45"/>
      <c r="K157" s="45"/>
      <c r="L157" s="45"/>
      <c r="M157" s="45"/>
      <c r="N157" s="45"/>
      <c r="O157" s="45"/>
      <c r="P157" s="45"/>
      <c r="Q157" s="45"/>
      <c r="R157" s="45"/>
      <c r="S157" s="45"/>
      <c r="T157" s="91"/>
      <c r="U157" s="45"/>
      <c r="V157" s="45"/>
      <c r="W157" s="91"/>
      <c r="X157" s="45"/>
      <c r="Y157" s="45"/>
      <c r="Z157" s="91"/>
      <c r="AA157" s="45"/>
      <c r="AB157" s="45"/>
      <c r="AC157" s="45"/>
      <c r="AD157" s="45"/>
    </row>
    <row r="158" spans="5:30" ht="15" customHeight="1" x14ac:dyDescent="0.35">
      <c r="E158" s="66"/>
      <c r="F158" s="45"/>
      <c r="G158" s="45"/>
      <c r="H158" s="45"/>
      <c r="I158" s="45"/>
      <c r="J158" s="45"/>
      <c r="K158" s="45"/>
      <c r="L158" s="45"/>
      <c r="M158" s="45"/>
      <c r="N158" s="45"/>
      <c r="O158" s="45"/>
      <c r="P158" s="45"/>
      <c r="Q158" s="45"/>
      <c r="R158" s="45"/>
      <c r="S158" s="45"/>
      <c r="T158" s="91"/>
      <c r="U158" s="45"/>
      <c r="V158" s="45"/>
      <c r="W158" s="91"/>
      <c r="X158" s="45"/>
      <c r="Y158" s="45"/>
      <c r="Z158" s="91"/>
      <c r="AA158" s="45"/>
      <c r="AB158" s="45"/>
      <c r="AC158" s="45"/>
      <c r="AD158" s="45"/>
    </row>
    <row r="159" spans="5:30" ht="15" customHeight="1" x14ac:dyDescent="0.35">
      <c r="E159" s="45"/>
      <c r="F159" s="66"/>
      <c r="G159" s="66"/>
      <c r="H159" s="66"/>
      <c r="I159" s="66"/>
      <c r="J159" s="66"/>
      <c r="K159" s="66"/>
      <c r="L159" s="66"/>
      <c r="M159" s="66"/>
      <c r="N159" s="66"/>
      <c r="O159" s="66"/>
      <c r="P159" s="66"/>
      <c r="Q159" s="66"/>
      <c r="R159" s="66"/>
      <c r="S159" s="66"/>
      <c r="T159" s="95"/>
      <c r="U159" s="66"/>
      <c r="V159" s="66"/>
      <c r="W159" s="95"/>
      <c r="X159" s="66"/>
      <c r="Y159" s="66"/>
      <c r="Z159" s="95"/>
      <c r="AA159" s="66"/>
      <c r="AB159" s="66"/>
      <c r="AC159" s="66"/>
      <c r="AD159" s="66"/>
    </row>
    <row r="160" spans="5:30" ht="15" customHeight="1" x14ac:dyDescent="0.35">
      <c r="E160" s="45"/>
      <c r="F160" s="66"/>
      <c r="G160" s="66"/>
      <c r="H160" s="66"/>
      <c r="I160" s="66"/>
      <c r="J160" s="66"/>
      <c r="K160" s="66"/>
      <c r="L160" s="66"/>
      <c r="M160" s="66"/>
      <c r="N160" s="66"/>
      <c r="O160" s="66"/>
      <c r="P160" s="66"/>
      <c r="Q160" s="66"/>
      <c r="R160" s="66"/>
      <c r="S160" s="66"/>
      <c r="T160" s="95"/>
      <c r="U160" s="66"/>
      <c r="V160" s="66"/>
      <c r="W160" s="95"/>
      <c r="X160" s="66"/>
      <c r="Y160" s="66"/>
      <c r="Z160" s="95"/>
      <c r="AA160" s="66"/>
      <c r="AB160" s="66"/>
      <c r="AC160" s="66"/>
      <c r="AD160" s="66"/>
    </row>
    <row r="161" spans="5:30" ht="15" customHeight="1" x14ac:dyDescent="0.35">
      <c r="E161" s="45"/>
      <c r="F161" s="66"/>
      <c r="G161" s="66"/>
      <c r="H161" s="66"/>
      <c r="I161" s="66"/>
      <c r="J161" s="66"/>
      <c r="K161" s="66"/>
      <c r="L161" s="66"/>
      <c r="M161" s="66"/>
      <c r="N161" s="66"/>
      <c r="O161" s="66"/>
      <c r="P161" s="66"/>
      <c r="Q161" s="66"/>
      <c r="R161" s="66"/>
      <c r="S161" s="66"/>
      <c r="T161" s="95"/>
      <c r="U161" s="66"/>
      <c r="V161" s="66"/>
      <c r="W161" s="95"/>
      <c r="X161" s="66"/>
      <c r="Y161" s="66"/>
      <c r="Z161" s="95"/>
      <c r="AA161" s="66"/>
      <c r="AB161" s="66"/>
      <c r="AC161" s="66"/>
      <c r="AD161" s="66"/>
    </row>
    <row r="162" spans="5:30" ht="15" customHeight="1" x14ac:dyDescent="0.35">
      <c r="E162" s="45"/>
      <c r="F162" s="66"/>
      <c r="G162" s="66"/>
      <c r="H162" s="66"/>
      <c r="I162" s="66"/>
      <c r="J162" s="66"/>
      <c r="K162" s="66"/>
      <c r="L162" s="66"/>
      <c r="M162" s="66"/>
      <c r="N162" s="66"/>
      <c r="O162" s="66"/>
      <c r="P162" s="66"/>
      <c r="Q162" s="66"/>
      <c r="R162" s="66"/>
      <c r="S162" s="66"/>
      <c r="T162" s="95"/>
      <c r="U162" s="66"/>
      <c r="V162" s="66"/>
      <c r="W162" s="95"/>
      <c r="X162" s="66"/>
      <c r="Y162" s="66"/>
      <c r="Z162" s="95"/>
      <c r="AA162" s="66"/>
      <c r="AB162" s="66"/>
      <c r="AC162" s="66"/>
      <c r="AD162" s="66"/>
    </row>
    <row r="163" spans="5:30" ht="15" customHeight="1" x14ac:dyDescent="0.35"/>
    <row r="164" spans="5:30" ht="15" customHeight="1" x14ac:dyDescent="0.35"/>
    <row r="165" spans="5:30" ht="15" customHeight="1" x14ac:dyDescent="0.35"/>
    <row r="166" spans="5:30" ht="15" customHeight="1" x14ac:dyDescent="0.35"/>
    <row r="167" spans="5:30" ht="15" customHeight="1" x14ac:dyDescent="0.35"/>
    <row r="168" spans="5:30" ht="15" customHeight="1" x14ac:dyDescent="0.35"/>
    <row r="169" spans="5:30" ht="15" customHeight="1" x14ac:dyDescent="0.35"/>
    <row r="170" spans="5:30" ht="15" customHeight="1" x14ac:dyDescent="0.35"/>
    <row r="171" spans="5:30" ht="15" customHeight="1" x14ac:dyDescent="0.35"/>
    <row r="172" spans="5:30" ht="15" customHeight="1" x14ac:dyDescent="0.35"/>
    <row r="173" spans="5:30" ht="15" customHeight="1" x14ac:dyDescent="0.35"/>
    <row r="174" spans="5:30" ht="15" customHeight="1" x14ac:dyDescent="0.35"/>
    <row r="175" spans="5:30" ht="15" customHeight="1" x14ac:dyDescent="0.35"/>
    <row r="176" spans="5:30" ht="15" customHeight="1" x14ac:dyDescent="0.35"/>
    <row r="177" ht="15" customHeight="1" x14ac:dyDescent="0.35"/>
    <row r="178" ht="15" customHeight="1" x14ac:dyDescent="0.35"/>
    <row r="179" ht="15" customHeight="1" x14ac:dyDescent="0.35"/>
    <row r="180" ht="15" customHeight="1" x14ac:dyDescent="0.35"/>
    <row r="181" ht="15" customHeight="1" x14ac:dyDescent="0.35"/>
    <row r="182" ht="15" customHeight="1" x14ac:dyDescent="0.35"/>
    <row r="183" ht="15" customHeight="1" x14ac:dyDescent="0.35"/>
    <row r="184" ht="15" customHeight="1" x14ac:dyDescent="0.35"/>
    <row r="185" ht="15" customHeight="1" x14ac:dyDescent="0.35"/>
    <row r="186" ht="15" customHeight="1" x14ac:dyDescent="0.35"/>
    <row r="187" ht="15" customHeight="1" x14ac:dyDescent="0.35"/>
    <row r="188" ht="15" customHeight="1" x14ac:dyDescent="0.35"/>
    <row r="189" ht="15" customHeight="1" x14ac:dyDescent="0.35"/>
    <row r="190" ht="15" customHeight="1" x14ac:dyDescent="0.35"/>
    <row r="191" ht="15" customHeight="1" x14ac:dyDescent="0.35"/>
    <row r="192" ht="15" customHeight="1" x14ac:dyDescent="0.35"/>
    <row r="193" ht="15" customHeight="1" x14ac:dyDescent="0.35"/>
    <row r="194" ht="15" customHeight="1" x14ac:dyDescent="0.35"/>
    <row r="195" ht="15" customHeight="1" x14ac:dyDescent="0.35"/>
    <row r="196" ht="15" customHeight="1" x14ac:dyDescent="0.35"/>
    <row r="197" ht="15" customHeight="1" x14ac:dyDescent="0.35"/>
    <row r="198" ht="15" customHeight="1" x14ac:dyDescent="0.35"/>
    <row r="199" ht="15" customHeight="1" x14ac:dyDescent="0.35"/>
    <row r="200" ht="15" customHeight="1" x14ac:dyDescent="0.35"/>
    <row r="201" ht="15" customHeight="1" x14ac:dyDescent="0.35"/>
    <row r="202" ht="15" customHeight="1" x14ac:dyDescent="0.35"/>
    <row r="203" ht="15" customHeight="1" x14ac:dyDescent="0.35"/>
    <row r="204" ht="15" customHeight="1" x14ac:dyDescent="0.35"/>
    <row r="205" ht="15" customHeight="1" x14ac:dyDescent="0.35"/>
    <row r="206" ht="15" customHeight="1" x14ac:dyDescent="0.35"/>
    <row r="207" ht="15" customHeight="1" x14ac:dyDescent="0.35"/>
    <row r="208" ht="15" customHeight="1" x14ac:dyDescent="0.35"/>
    <row r="209" ht="15" customHeight="1" x14ac:dyDescent="0.35"/>
    <row r="210" ht="15" customHeight="1" x14ac:dyDescent="0.35"/>
    <row r="211" ht="15" customHeight="1" x14ac:dyDescent="0.35"/>
    <row r="212" ht="15" customHeight="1" x14ac:dyDescent="0.35"/>
    <row r="213" ht="15" customHeight="1" x14ac:dyDescent="0.35"/>
    <row r="214" ht="15" customHeight="1" x14ac:dyDescent="0.35"/>
    <row r="215" ht="15" customHeight="1" x14ac:dyDescent="0.35"/>
    <row r="216" ht="15" customHeight="1" x14ac:dyDescent="0.35"/>
    <row r="217" ht="15" customHeight="1" x14ac:dyDescent="0.35"/>
    <row r="218" ht="15" customHeight="1" x14ac:dyDescent="0.35"/>
    <row r="219" ht="15" customHeight="1" x14ac:dyDescent="0.35"/>
    <row r="220" ht="15" customHeight="1" x14ac:dyDescent="0.35"/>
    <row r="221" ht="15" customHeight="1" x14ac:dyDescent="0.35"/>
    <row r="222" ht="15" customHeight="1" x14ac:dyDescent="0.35"/>
    <row r="223" ht="15" customHeight="1" x14ac:dyDescent="0.35"/>
    <row r="224" ht="15" customHeight="1" x14ac:dyDescent="0.35"/>
    <row r="225" ht="15" customHeight="1" x14ac:dyDescent="0.35"/>
    <row r="226" ht="15" customHeight="1" x14ac:dyDescent="0.35"/>
    <row r="227" ht="15" customHeight="1" x14ac:dyDescent="0.35"/>
    <row r="228" ht="15" customHeight="1" x14ac:dyDescent="0.35"/>
    <row r="229" ht="15" customHeight="1" x14ac:dyDescent="0.35"/>
    <row r="230" ht="15" customHeight="1" x14ac:dyDescent="0.35"/>
    <row r="231" ht="15" customHeight="1" x14ac:dyDescent="0.35"/>
    <row r="232" ht="15" customHeight="1" x14ac:dyDescent="0.35"/>
    <row r="233" ht="15" customHeight="1" x14ac:dyDescent="0.35"/>
    <row r="234" ht="15" customHeight="1" x14ac:dyDescent="0.35"/>
    <row r="235" ht="15" customHeight="1" x14ac:dyDescent="0.35"/>
    <row r="236" ht="15" customHeight="1" x14ac:dyDescent="0.35"/>
    <row r="237" ht="15" customHeight="1" x14ac:dyDescent="0.35"/>
    <row r="238" ht="15" customHeight="1" x14ac:dyDescent="0.35"/>
    <row r="239" ht="15" customHeight="1" x14ac:dyDescent="0.35"/>
    <row r="240" ht="15" customHeight="1" x14ac:dyDescent="0.35"/>
    <row r="241" ht="15" customHeight="1" x14ac:dyDescent="0.35"/>
    <row r="242" ht="15" customHeight="1" x14ac:dyDescent="0.35"/>
    <row r="243" ht="15" customHeight="1" x14ac:dyDescent="0.35"/>
    <row r="244" ht="15" customHeight="1" x14ac:dyDescent="0.35"/>
    <row r="245" ht="15" customHeight="1" x14ac:dyDescent="0.35"/>
    <row r="246" ht="15" customHeight="1" x14ac:dyDescent="0.35"/>
    <row r="247" ht="15" customHeight="1" x14ac:dyDescent="0.35"/>
    <row r="248" ht="15" customHeight="1" x14ac:dyDescent="0.35"/>
    <row r="249" ht="15" customHeight="1" x14ac:dyDescent="0.35"/>
    <row r="250" ht="15" customHeight="1" x14ac:dyDescent="0.35"/>
    <row r="251" ht="15" customHeight="1" x14ac:dyDescent="0.35"/>
    <row r="252" ht="15" customHeight="1" x14ac:dyDescent="0.35"/>
    <row r="253" ht="15" customHeight="1" x14ac:dyDescent="0.35"/>
    <row r="254" ht="15" customHeight="1" x14ac:dyDescent="0.35"/>
    <row r="255" ht="15" customHeight="1" x14ac:dyDescent="0.35"/>
    <row r="256" ht="15" customHeight="1" x14ac:dyDescent="0.35"/>
    <row r="257" ht="15" customHeight="1" x14ac:dyDescent="0.35"/>
    <row r="258" ht="15" customHeight="1" x14ac:dyDescent="0.35"/>
    <row r="259" ht="15" customHeight="1" x14ac:dyDescent="0.35"/>
    <row r="260" ht="15" customHeight="1" x14ac:dyDescent="0.35"/>
    <row r="261" ht="15" customHeight="1" x14ac:dyDescent="0.35"/>
    <row r="262" ht="15" customHeight="1" x14ac:dyDescent="0.35"/>
    <row r="263" ht="15" customHeight="1" x14ac:dyDescent="0.35"/>
    <row r="264" ht="15" customHeight="1" x14ac:dyDescent="0.35"/>
    <row r="265" ht="15" customHeight="1" x14ac:dyDescent="0.35"/>
    <row r="266" ht="15" customHeight="1" x14ac:dyDescent="0.35"/>
    <row r="267" ht="15" customHeight="1" x14ac:dyDescent="0.35"/>
    <row r="268" ht="15" customHeight="1" x14ac:dyDescent="0.35"/>
    <row r="269" ht="15" customHeight="1" x14ac:dyDescent="0.35"/>
    <row r="270" ht="15" customHeight="1" x14ac:dyDescent="0.35"/>
    <row r="271" ht="15" customHeight="1" x14ac:dyDescent="0.35"/>
    <row r="272" ht="15" customHeight="1" x14ac:dyDescent="0.35"/>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sheetData>
  <sheetProtection algorithmName="SHA-512" hashValue="oT2lCIytMWFYglESwCwhCcJe4DavP9NuqZZml3XrkZYY7AMvYPJbKDvzqW/s1v482ao77oSYoGAzpC439vGebA==" saltValue="hgIPu8nxM96TLIoCtrkGEQ==" spinCount="100000" sheet="1" objects="1" scenarios="1"/>
  <mergeCells count="268">
    <mergeCell ref="A10:C11"/>
    <mergeCell ref="AB3:AB4"/>
    <mergeCell ref="E109:AD109"/>
    <mergeCell ref="E114:AD127"/>
    <mergeCell ref="U1:AB1"/>
    <mergeCell ref="E5:P5"/>
    <mergeCell ref="A50:C51"/>
    <mergeCell ref="A1:C1"/>
    <mergeCell ref="A2:C3"/>
    <mergeCell ref="A14:C15"/>
    <mergeCell ref="A6:C7"/>
    <mergeCell ref="A8:C9"/>
    <mergeCell ref="A4:C5"/>
    <mergeCell ref="A12:C13"/>
    <mergeCell ref="A18:C19"/>
    <mergeCell ref="A16:C17"/>
    <mergeCell ref="A20:C21"/>
    <mergeCell ref="A22:C23"/>
    <mergeCell ref="A24:C25"/>
    <mergeCell ref="A26:C27"/>
    <mergeCell ref="A48:C49"/>
    <mergeCell ref="A32:C33"/>
    <mergeCell ref="A34:C35"/>
    <mergeCell ref="A28:C29"/>
    <mergeCell ref="A30:C31"/>
    <mergeCell ref="A36:C37"/>
    <mergeCell ref="A40:C40"/>
    <mergeCell ref="AE2:AG3"/>
    <mergeCell ref="S3:AA3"/>
    <mergeCell ref="E4:H4"/>
    <mergeCell ref="E3:P3"/>
    <mergeCell ref="E104:H104"/>
    <mergeCell ref="E108:H108"/>
    <mergeCell ref="E51:H51"/>
    <mergeCell ref="Q3:R3"/>
    <mergeCell ref="AC3:AD3"/>
    <mergeCell ref="E58:H58"/>
    <mergeCell ref="E64:H64"/>
    <mergeCell ref="E68:H68"/>
    <mergeCell ref="E72:H72"/>
    <mergeCell ref="E76:H76"/>
    <mergeCell ref="E80:H80"/>
    <mergeCell ref="E6:H6"/>
    <mergeCell ref="E11:H11"/>
    <mergeCell ref="E14:H14"/>
    <mergeCell ref="E15:H15"/>
    <mergeCell ref="E22:H22"/>
    <mergeCell ref="E27:H27"/>
    <mergeCell ref="E7:H7"/>
    <mergeCell ref="E8:H8"/>
    <mergeCell ref="AD6:AD8"/>
    <mergeCell ref="AC6:AC8"/>
    <mergeCell ref="AB6:AB8"/>
    <mergeCell ref="I6:P8"/>
    <mergeCell ref="R6:R8"/>
    <mergeCell ref="Q6:Q8"/>
    <mergeCell ref="I26:P28"/>
    <mergeCell ref="AC10:AC12"/>
    <mergeCell ref="AD10:AD12"/>
    <mergeCell ref="AC14:AC16"/>
    <mergeCell ref="AD14:AD16"/>
    <mergeCell ref="AC18:AC20"/>
    <mergeCell ref="AD18:AD20"/>
    <mergeCell ref="AC22:AC24"/>
    <mergeCell ref="AD22:AD24"/>
    <mergeCell ref="I18:P20"/>
    <mergeCell ref="Q26:Q28"/>
    <mergeCell ref="R26:R28"/>
    <mergeCell ref="R10:R12"/>
    <mergeCell ref="Q10:Q12"/>
    <mergeCell ref="AB10:AB12"/>
    <mergeCell ref="I10:P12"/>
    <mergeCell ref="Q14:Q16"/>
    <mergeCell ref="R14:R16"/>
    <mergeCell ref="AB14:AB16"/>
    <mergeCell ref="I14:P16"/>
    <mergeCell ref="Q18:Q20"/>
    <mergeCell ref="E16:H16"/>
    <mergeCell ref="E47:H47"/>
    <mergeCell ref="E46:H46"/>
    <mergeCell ref="E28:H28"/>
    <mergeCell ref="E36:H36"/>
    <mergeCell ref="E39:H39"/>
    <mergeCell ref="E42:H42"/>
    <mergeCell ref="E38:H38"/>
    <mergeCell ref="E34:H34"/>
    <mergeCell ref="E30:H30"/>
    <mergeCell ref="E31:H31"/>
    <mergeCell ref="E23:H23"/>
    <mergeCell ref="E24:H24"/>
    <mergeCell ref="E32:H32"/>
    <mergeCell ref="E35:H35"/>
    <mergeCell ref="E40:H40"/>
    <mergeCell ref="E26:H26"/>
    <mergeCell ref="AB38:AB40"/>
    <mergeCell ref="I38:P40"/>
    <mergeCell ref="E10:H10"/>
    <mergeCell ref="I30:P32"/>
    <mergeCell ref="Q30:Q32"/>
    <mergeCell ref="R30:R32"/>
    <mergeCell ref="AB30:AB32"/>
    <mergeCell ref="AC30:AC32"/>
    <mergeCell ref="AD30:AD32"/>
    <mergeCell ref="Q34:Q36"/>
    <mergeCell ref="R34:R36"/>
    <mergeCell ref="AB34:AB36"/>
    <mergeCell ref="AC34:AC36"/>
    <mergeCell ref="AD34:AD36"/>
    <mergeCell ref="I34:P36"/>
    <mergeCell ref="R18:R20"/>
    <mergeCell ref="AB18:AB20"/>
    <mergeCell ref="E19:H19"/>
    <mergeCell ref="E20:H20"/>
    <mergeCell ref="Q22:Q24"/>
    <mergeCell ref="R22:R24"/>
    <mergeCell ref="AB22:AB24"/>
    <mergeCell ref="I22:P24"/>
    <mergeCell ref="E18:H18"/>
    <mergeCell ref="AB26:AB28"/>
    <mergeCell ref="E12:H12"/>
    <mergeCell ref="AC38:AC40"/>
    <mergeCell ref="AD38:AD40"/>
    <mergeCell ref="R42:R44"/>
    <mergeCell ref="AB42:AB44"/>
    <mergeCell ref="AC42:AC44"/>
    <mergeCell ref="AD42:AD44"/>
    <mergeCell ref="AC26:AC28"/>
    <mergeCell ref="AD26:AD28"/>
    <mergeCell ref="Q54:Q56"/>
    <mergeCell ref="Q50:Q52"/>
    <mergeCell ref="Q46:Q48"/>
    <mergeCell ref="R46:R48"/>
    <mergeCell ref="R50:R52"/>
    <mergeCell ref="R54:R56"/>
    <mergeCell ref="Q38:Q40"/>
    <mergeCell ref="R38:R40"/>
    <mergeCell ref="I42:P44"/>
    <mergeCell ref="AB46:AB48"/>
    <mergeCell ref="AC46:AC48"/>
    <mergeCell ref="AD46:AD48"/>
    <mergeCell ref="AB50:AB52"/>
    <mergeCell ref="AC50:AC52"/>
    <mergeCell ref="AD50:AD52"/>
    <mergeCell ref="AB54:AB56"/>
    <mergeCell ref="AC54:AC56"/>
    <mergeCell ref="AD54:AD56"/>
    <mergeCell ref="E60:H60"/>
    <mergeCell ref="E59:H59"/>
    <mergeCell ref="E67:H67"/>
    <mergeCell ref="E66:H66"/>
    <mergeCell ref="E71:H71"/>
    <mergeCell ref="E70:H70"/>
    <mergeCell ref="I70:P72"/>
    <mergeCell ref="I66:P68"/>
    <mergeCell ref="Q42:Q44"/>
    <mergeCell ref="E50:H50"/>
    <mergeCell ref="E55:H55"/>
    <mergeCell ref="E52:H52"/>
    <mergeCell ref="E57:P57"/>
    <mergeCell ref="E63:H63"/>
    <mergeCell ref="E62:H62"/>
    <mergeCell ref="E44:H44"/>
    <mergeCell ref="E48:H48"/>
    <mergeCell ref="E54:H54"/>
    <mergeCell ref="E56:H56"/>
    <mergeCell ref="E43:H43"/>
    <mergeCell ref="Q58:Q60"/>
    <mergeCell ref="I46:P48"/>
    <mergeCell ref="I50:P52"/>
    <mergeCell ref="I54:P56"/>
    <mergeCell ref="E75:H75"/>
    <mergeCell ref="E74:H74"/>
    <mergeCell ref="E79:H79"/>
    <mergeCell ref="E78:H78"/>
    <mergeCell ref="E83:H83"/>
    <mergeCell ref="E82:H82"/>
    <mergeCell ref="I82:P84"/>
    <mergeCell ref="I78:P80"/>
    <mergeCell ref="I74:P76"/>
    <mergeCell ref="E84:H84"/>
    <mergeCell ref="E87:H87"/>
    <mergeCell ref="E86:H86"/>
    <mergeCell ref="E91:H91"/>
    <mergeCell ref="E90:H90"/>
    <mergeCell ref="E95:H95"/>
    <mergeCell ref="E94:H94"/>
    <mergeCell ref="I94:P96"/>
    <mergeCell ref="I90:P92"/>
    <mergeCell ref="I86:P88"/>
    <mergeCell ref="E96:H96"/>
    <mergeCell ref="E88:H88"/>
    <mergeCell ref="E92:H92"/>
    <mergeCell ref="E99:H99"/>
    <mergeCell ref="E98:H98"/>
    <mergeCell ref="E103:H103"/>
    <mergeCell ref="E102:H102"/>
    <mergeCell ref="E107:H107"/>
    <mergeCell ref="E106:H106"/>
    <mergeCell ref="I106:P108"/>
    <mergeCell ref="I102:P104"/>
    <mergeCell ref="I98:P100"/>
    <mergeCell ref="E100:H100"/>
    <mergeCell ref="R58:R60"/>
    <mergeCell ref="I58:P60"/>
    <mergeCell ref="AB58:AB60"/>
    <mergeCell ref="AC58:AC60"/>
    <mergeCell ref="AD58:AD60"/>
    <mergeCell ref="I62:P64"/>
    <mergeCell ref="Q62:Q64"/>
    <mergeCell ref="R62:R64"/>
    <mergeCell ref="AB62:AB64"/>
    <mergeCell ref="AC62:AC64"/>
    <mergeCell ref="AD62:AD64"/>
    <mergeCell ref="Q106:Q108"/>
    <mergeCell ref="Q102:Q104"/>
    <mergeCell ref="Q98:Q100"/>
    <mergeCell ref="Q94:Q96"/>
    <mergeCell ref="Q90:Q92"/>
    <mergeCell ref="Q86:Q88"/>
    <mergeCell ref="Q82:Q84"/>
    <mergeCell ref="Q78:Q80"/>
    <mergeCell ref="Q74:Q76"/>
    <mergeCell ref="R70:R72"/>
    <mergeCell ref="R74:R76"/>
    <mergeCell ref="R78:R80"/>
    <mergeCell ref="R82:R84"/>
    <mergeCell ref="R86:R88"/>
    <mergeCell ref="R90:R92"/>
    <mergeCell ref="R94:R96"/>
    <mergeCell ref="R98:R100"/>
    <mergeCell ref="Q66:Q68"/>
    <mergeCell ref="Q70:Q72"/>
    <mergeCell ref="R102:R104"/>
    <mergeCell ref="R106:R108"/>
    <mergeCell ref="AB66:AB68"/>
    <mergeCell ref="AC66:AC68"/>
    <mergeCell ref="AD66:AD68"/>
    <mergeCell ref="AC70:AC72"/>
    <mergeCell ref="AD70:AD72"/>
    <mergeCell ref="AC74:AC76"/>
    <mergeCell ref="AD74:AD76"/>
    <mergeCell ref="AC78:AC80"/>
    <mergeCell ref="AD78:AD80"/>
    <mergeCell ref="AC82:AC84"/>
    <mergeCell ref="AD82:AD84"/>
    <mergeCell ref="AC86:AC88"/>
    <mergeCell ref="AD86:AD88"/>
    <mergeCell ref="AC90:AC92"/>
    <mergeCell ref="AD90:AD92"/>
    <mergeCell ref="AC94:AC96"/>
    <mergeCell ref="AD94:AD96"/>
    <mergeCell ref="AC98:AC100"/>
    <mergeCell ref="AD98:AD100"/>
    <mergeCell ref="AC102:AC104"/>
    <mergeCell ref="AD102:AD104"/>
    <mergeCell ref="R66:R68"/>
    <mergeCell ref="AC106:AC108"/>
    <mergeCell ref="AD106:AD108"/>
    <mergeCell ref="AB70:AB72"/>
    <mergeCell ref="AB74:AB76"/>
    <mergeCell ref="AB78:AB80"/>
    <mergeCell ref="AB82:AB84"/>
    <mergeCell ref="AB86:AB88"/>
    <mergeCell ref="AB90:AB92"/>
    <mergeCell ref="AB94:AB96"/>
    <mergeCell ref="AB98:AB100"/>
    <mergeCell ref="AB102:AB104"/>
    <mergeCell ref="AB106:AB108"/>
  </mergeCells>
  <hyperlinks>
    <hyperlink ref="A48" r:id="rId1" display="eventorders.nec@necgroup.co.uk" xr:uid="{8E68D67C-A228-4172-8597-DFC8728B5DC4}"/>
    <hyperlink ref="A48:C49" r:id="rId2" display="Click here to speak to our team!" xr:uid="{F704667C-0D76-4AE4-802B-3B26DFB7D8C0}"/>
    <hyperlink ref="U1:AB1" r:id="rId3" display="mailto:eventorders.nec@necgroup.co.uk" xr:uid="{B2913581-D155-42B0-BDD0-DA730B1AEE19}"/>
    <hyperlink ref="A4:C5" location="Landing!A1" display="Home" xr:uid="{03517950-A866-47F4-B4EF-3AC259C182BC}"/>
    <hyperlink ref="A12:C13" location="Util!A1" display="Util!A1" xr:uid="{CF2380A8-E8BC-4172-A2B5-3A539B4C3CA8}"/>
    <hyperlink ref="A14:C15" location="Safe!A1" display="Safe!A1" xr:uid="{802896FF-61C8-45C6-A921-42E8D6FA1EA6}"/>
    <hyperlink ref="A16:C17" location="Floor!A1" display="Floor!A1" xr:uid="{FA618D7A-928F-4EB7-BF84-65C2E9086540}"/>
    <hyperlink ref="A18:C19" location="Clean!A1" display="Clean!A1" xr:uid="{AB6EEF65-F730-4A8A-B404-F3D7B5BE689B}"/>
    <hyperlink ref="A30:C31" location="'G&amp;R'!A1" display="'G&amp;R'!A1" xr:uid="{CCAF1447-7D54-426C-AA97-9D1105AE94D4}"/>
    <hyperlink ref="A32:C33" location="Details!A1" display="Details!A1" xr:uid="{0CFAD6F1-C8B5-49B6-A090-6746E418240B}"/>
    <hyperlink ref="A34:C35" location="Summary!A1" display="Summary!A1" xr:uid="{CF76BE0A-E991-449A-BE55-9598256B51F5}"/>
    <hyperlink ref="A36:C37" location="'T&amp;C'!A1" display="'T&amp;C'!A1" xr:uid="{81DA674E-2E70-41F4-A433-34D12670178D}"/>
    <hyperlink ref="A6:C7" location="Info!A1" display="Info!A1" xr:uid="{2D5099AF-B965-4903-860C-4A8771391726}"/>
    <hyperlink ref="A8:C9" location="IT!A1" display="IT &amp; Networks" xr:uid="{4FA6670B-DA62-4419-B7E8-44A8B3BABABD}"/>
    <hyperlink ref="A20:C21" location="Food!A1" display="Food!A1" xr:uid="{278B809A-79AE-4880-8AE1-407BCF454FAE}"/>
    <hyperlink ref="A26:C27" location="Equip!A1" display="Equip!A1" xr:uid="{7B24AA96-7973-4D20-8ED7-6124295B106C}"/>
    <hyperlink ref="A28:C29" location="Hygiene!A1" display="Hygiene!A1" xr:uid="{BE7F944B-CC19-43F8-97D5-5B2C8854B42D}"/>
    <hyperlink ref="A22:C23" location="Drink!A1" display="Drink!A1" xr:uid="{92007AA7-EAAC-4380-A872-F18F41B149E7}"/>
    <hyperlink ref="A24:C25" location="Alco!A1" display="Alco!A1" xr:uid="{24F46F27-5A45-4877-8317-086DFA536373}"/>
    <hyperlink ref="A10:C11" location="AV!A1" display="AV!A1" xr:uid="{38D926FA-5806-47E5-80CD-7FCF58A3CB03}"/>
  </hyperlinks>
  <printOptions horizontalCentered="1" verticalCentered="1"/>
  <pageMargins left="0.23622047244094491" right="0.23622047244094491" top="0.35433070866141736" bottom="0.35433070866141736" header="0.31496062992125984" footer="0.31496062992125984"/>
  <pageSetup paperSize="9" scale="68" orientation="landscape" r:id="rId4"/>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63DA4C27-0E52-4A47-9CB3-E4F910996807}">
          <x14:formula1>
            <xm:f>Admin!$D$4:$D$20</xm:f>
          </x14:formula1>
          <xm:sqref>U5:U8 AA5:AA8 X5:X8 AA10:AA12 U10:U12 X10:X12 U14:U16 AA14:AA16 X14:X16 AA18:AA20 U18:U20 X18:X20 U22:U24 AA22:AA24 X22:X24 AA26:AA28 U26:U28 X26:X28 U30:U32 AA30:AA32 X30:X32 AA34:AA36 U34:U36 X34:X36 U38:U40 AA38:AA40 X38:X40 AA42:AA44 U42:U44 X42:X44 U46:U48 AA46:AA48 X46:X48 AA50:AA52 U50:U52 X50:X52 U54:U60 AA54:AA60 X54:X60 AA62:AA64 U62:U64 X62:X64 U66:U68 AA66:AA68 X66:X68 AA70:AA72 U70:U72 X70:X72 U74:U76 AA74:AA76 X74:X76 AA78:AA80 U78:U80 X78:X80 U82:U84 AA82:AA84 X82:X84 AA86:AA88 U86:U88 X86:X88 U90:U92 AA90:AA92 X90:X92 AA94:AA96 U94:U96 X94:X96 U98:U100 AA98:AA100 X98:X100 U106:U108 AA106:AA108 AA102:AA104 U102:U104 X102:X104 X106:X108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3522B-FAF1-4A40-84F9-5C768444F9E9}">
  <sheetPr codeName="Sheet11">
    <tabColor rgb="FF1E384E"/>
    <pageSetUpPr autoPageBreaks="0" fitToPage="1"/>
  </sheetPr>
  <dimension ref="A1:BA132"/>
  <sheetViews>
    <sheetView showRowColHeaders="0" workbookViewId="0">
      <selection activeCell="A26" sqref="A26:C27"/>
    </sheetView>
  </sheetViews>
  <sheetFormatPr defaultColWidth="8.81640625" defaultRowHeight="17.5" x14ac:dyDescent="0.35"/>
  <cols>
    <col min="1" max="3" width="10.54296875" style="54" customWidth="1"/>
    <col min="4" max="4" width="4.54296875" style="1" customWidth="1"/>
    <col min="5" max="8" width="8.81640625" style="1" customWidth="1"/>
    <col min="9" max="16" width="2.81640625" style="1" customWidth="1"/>
    <col min="17" max="18" width="8.81640625" style="1" customWidth="1"/>
    <col min="19" max="19" width="10.81640625" style="1" customWidth="1"/>
    <col min="20" max="20" width="10.81640625" style="96" customWidth="1"/>
    <col min="21" max="21" width="13.81640625" style="1" bestFit="1" customWidth="1"/>
    <col min="22" max="22" width="10.81640625" style="1" customWidth="1"/>
    <col min="23" max="23" width="10.81640625" style="96" customWidth="1"/>
    <col min="24" max="24" width="13.81640625" style="1" bestFit="1" customWidth="1"/>
    <col min="25" max="25" width="10.81640625" style="1" customWidth="1"/>
    <col min="26" max="26" width="10.81640625" style="96" customWidth="1"/>
    <col min="27" max="27" width="13.81640625" style="1" bestFit="1" customWidth="1"/>
    <col min="28" max="28" width="9.54296875" style="1" customWidth="1"/>
    <col min="29" max="30" width="11.1796875" style="1" customWidth="1"/>
    <col min="31" max="33" width="8.81640625" style="1" customWidth="1"/>
    <col min="34" max="16384" width="8.81640625" style="1"/>
  </cols>
  <sheetData>
    <row r="1" spans="1:33" s="48" customFormat="1" ht="36" customHeight="1" x14ac:dyDescent="0.3">
      <c r="A1" s="558" t="s">
        <v>5</v>
      </c>
      <c r="B1" s="559"/>
      <c r="C1" s="559"/>
      <c r="E1" s="49" t="str">
        <f>Landing!B2</f>
        <v>NEC Products and Services Order Form</v>
      </c>
      <c r="K1" s="50"/>
      <c r="L1" s="50"/>
      <c r="M1" s="44"/>
      <c r="S1" s="102"/>
      <c r="T1" s="102"/>
      <c r="U1" s="654" t="s">
        <v>38</v>
      </c>
      <c r="V1" s="654"/>
      <c r="W1" s="654"/>
      <c r="X1" s="654"/>
      <c r="Y1" s="654"/>
      <c r="Z1" s="654"/>
      <c r="AA1" s="654"/>
      <c r="AB1" s="654"/>
      <c r="AC1" s="102"/>
      <c r="AD1" s="102"/>
    </row>
    <row r="2" spans="1:33" ht="15" customHeight="1" thickBot="1" x14ac:dyDescent="0.4">
      <c r="A2" s="560"/>
      <c r="B2" s="560"/>
      <c r="C2" s="560"/>
      <c r="D2" s="45"/>
      <c r="E2" s="45"/>
      <c r="F2" s="45"/>
      <c r="G2" s="45"/>
      <c r="H2" s="45"/>
      <c r="I2" s="45"/>
      <c r="J2" s="45"/>
      <c r="K2" s="45"/>
      <c r="L2" s="45"/>
      <c r="M2" s="45"/>
      <c r="N2" s="45"/>
      <c r="O2" s="45"/>
      <c r="P2" s="45"/>
      <c r="Q2" s="45"/>
      <c r="R2" s="45"/>
      <c r="S2" s="45"/>
      <c r="T2" s="91"/>
      <c r="U2" s="45"/>
      <c r="V2" s="45"/>
      <c r="W2" s="91"/>
      <c r="X2" s="45"/>
      <c r="Y2" s="45"/>
      <c r="Z2" s="91"/>
      <c r="AA2" s="45"/>
      <c r="AB2" s="45"/>
      <c r="AC2" s="45"/>
      <c r="AD2" s="45"/>
      <c r="AE2" s="932"/>
      <c r="AF2" s="932"/>
      <c r="AG2" s="932"/>
    </row>
    <row r="3" spans="1:33" ht="15" customHeight="1" thickBot="1" x14ac:dyDescent="0.4">
      <c r="A3" s="560"/>
      <c r="B3" s="560"/>
      <c r="C3" s="560"/>
      <c r="D3" s="45"/>
      <c r="E3" s="935" t="s">
        <v>312</v>
      </c>
      <c r="F3" s="936"/>
      <c r="G3" s="936"/>
      <c r="H3" s="936"/>
      <c r="I3" s="936"/>
      <c r="J3" s="936"/>
      <c r="K3" s="936"/>
      <c r="L3" s="936"/>
      <c r="M3" s="936"/>
      <c r="N3" s="936"/>
      <c r="O3" s="936"/>
      <c r="P3" s="936"/>
      <c r="Q3" s="647" t="s">
        <v>40</v>
      </c>
      <c r="R3" s="647"/>
      <c r="S3" s="647" t="s">
        <v>200</v>
      </c>
      <c r="T3" s="647"/>
      <c r="U3" s="647"/>
      <c r="V3" s="647"/>
      <c r="W3" s="647"/>
      <c r="X3" s="647"/>
      <c r="Y3" s="647"/>
      <c r="Z3" s="647"/>
      <c r="AA3" s="647"/>
      <c r="AB3" s="647" t="s">
        <v>201</v>
      </c>
      <c r="AC3" s="647" t="s">
        <v>42</v>
      </c>
      <c r="AD3" s="647"/>
      <c r="AE3" s="903"/>
      <c r="AF3" s="903"/>
      <c r="AG3" s="903"/>
    </row>
    <row r="4" spans="1:33" ht="15" customHeight="1" thickBot="1" x14ac:dyDescent="0.4">
      <c r="A4" s="561" t="s">
        <v>8</v>
      </c>
      <c r="B4" s="562"/>
      <c r="C4" s="563"/>
      <c r="D4" s="45"/>
      <c r="E4" s="933" t="s">
        <v>43</v>
      </c>
      <c r="F4" s="934"/>
      <c r="G4" s="934"/>
      <c r="H4" s="934"/>
      <c r="I4" s="148" t="s">
        <v>44</v>
      </c>
      <c r="J4" s="148"/>
      <c r="K4" s="148"/>
      <c r="L4" s="148"/>
      <c r="M4" s="148"/>
      <c r="N4" s="148"/>
      <c r="O4" s="148"/>
      <c r="P4" s="148"/>
      <c r="Q4" s="421" t="s">
        <v>45</v>
      </c>
      <c r="R4" s="421" t="s">
        <v>46</v>
      </c>
      <c r="S4" s="392" t="s">
        <v>41</v>
      </c>
      <c r="T4" s="422" t="s">
        <v>202</v>
      </c>
      <c r="U4" s="392" t="s">
        <v>203</v>
      </c>
      <c r="V4" s="392" t="s">
        <v>41</v>
      </c>
      <c r="W4" s="422" t="s">
        <v>202</v>
      </c>
      <c r="X4" s="392" t="s">
        <v>203</v>
      </c>
      <c r="Y4" s="392" t="s">
        <v>41</v>
      </c>
      <c r="Z4" s="422" t="s">
        <v>202</v>
      </c>
      <c r="AA4" s="392" t="s">
        <v>203</v>
      </c>
      <c r="AB4" s="786"/>
      <c r="AC4" s="421" t="s">
        <v>45</v>
      </c>
      <c r="AD4" s="421" t="s">
        <v>46</v>
      </c>
      <c r="AE4" s="182"/>
      <c r="AF4" s="182"/>
      <c r="AG4" s="182"/>
    </row>
    <row r="5" spans="1:33" ht="15" customHeight="1" thickBot="1" x14ac:dyDescent="0.4">
      <c r="A5" s="561"/>
      <c r="B5" s="562"/>
      <c r="C5" s="563"/>
      <c r="D5" s="45"/>
      <c r="E5" s="927" t="s">
        <v>313</v>
      </c>
      <c r="F5" s="928"/>
      <c r="G5" s="928"/>
      <c r="H5" s="928"/>
      <c r="I5" s="928"/>
      <c r="J5" s="928"/>
      <c r="K5" s="928"/>
      <c r="L5" s="928"/>
      <c r="M5" s="928"/>
      <c r="N5" s="928"/>
      <c r="O5" s="928"/>
      <c r="P5" s="928"/>
      <c r="Q5" s="423"/>
      <c r="R5" s="427"/>
      <c r="S5" s="425">
        <f>IF(SUM(S6:S36)&gt;0,9999,0)</f>
        <v>0</v>
      </c>
      <c r="T5" s="426"/>
      <c r="U5" s="427"/>
      <c r="V5" s="425">
        <f>IF(SUM(V6:V36)&gt;0,9999,0)</f>
        <v>0</v>
      </c>
      <c r="W5" s="426"/>
      <c r="X5" s="427"/>
      <c r="Y5" s="425">
        <f>IF(SUM(Y6:Y36)&gt;0,9999,0)</f>
        <v>0</v>
      </c>
      <c r="Z5" s="426"/>
      <c r="AA5" s="427"/>
      <c r="AB5" s="428">
        <f>IF(SUM(AB6:AB36)&gt;0,9999,0)</f>
        <v>0</v>
      </c>
      <c r="AC5" s="427"/>
      <c r="AD5" s="435"/>
      <c r="AE5" s="183"/>
      <c r="AF5" s="183"/>
      <c r="AG5" s="183"/>
    </row>
    <row r="6" spans="1:33" ht="15" customHeight="1" thickBot="1" x14ac:dyDescent="0.4">
      <c r="A6" s="561" t="str">
        <f>Info!E12</f>
        <v>Important Information</v>
      </c>
      <c r="B6" s="562"/>
      <c r="C6" s="563"/>
      <c r="D6" s="45"/>
      <c r="E6" s="972" t="str">
        <f>E7</f>
        <v>Coors Lager x 12</v>
      </c>
      <c r="F6" s="973"/>
      <c r="G6" s="973"/>
      <c r="H6" s="973"/>
      <c r="I6" s="948" t="s">
        <v>314</v>
      </c>
      <c r="J6" s="948"/>
      <c r="K6" s="948"/>
      <c r="L6" s="948"/>
      <c r="M6" s="948"/>
      <c r="N6" s="948"/>
      <c r="O6" s="948"/>
      <c r="P6" s="949"/>
      <c r="Q6" s="942">
        <f>Prices!M49</f>
        <v>37.82</v>
      </c>
      <c r="R6" s="905">
        <f>Prices!N49</f>
        <v>45.38</v>
      </c>
      <c r="S6" s="414"/>
      <c r="T6" s="433"/>
      <c r="U6" s="416"/>
      <c r="V6" s="414"/>
      <c r="W6" s="433"/>
      <c r="X6" s="416"/>
      <c r="Y6" s="414"/>
      <c r="Z6" s="433"/>
      <c r="AA6" s="416"/>
      <c r="AB6" s="855">
        <f>SUM(S6,V6,Y6,S7,V7,Y7,S8,V8,Y8)</f>
        <v>0</v>
      </c>
      <c r="AC6" s="857">
        <f>Q6*AB6</f>
        <v>0</v>
      </c>
      <c r="AD6" s="884">
        <f>R6*AB6</f>
        <v>0</v>
      </c>
      <c r="AE6" s="184"/>
      <c r="AF6" s="184"/>
      <c r="AG6" s="184"/>
    </row>
    <row r="7" spans="1:33" ht="15" customHeight="1" thickBot="1" x14ac:dyDescent="0.4">
      <c r="A7" s="561"/>
      <c r="B7" s="562"/>
      <c r="C7" s="563"/>
      <c r="D7" s="45"/>
      <c r="E7" s="974" t="s">
        <v>315</v>
      </c>
      <c r="F7" s="975"/>
      <c r="G7" s="975"/>
      <c r="H7" s="975"/>
      <c r="I7" s="948"/>
      <c r="J7" s="948"/>
      <c r="K7" s="948"/>
      <c r="L7" s="948"/>
      <c r="M7" s="948"/>
      <c r="N7" s="948"/>
      <c r="O7" s="948"/>
      <c r="P7" s="949"/>
      <c r="Q7" s="942"/>
      <c r="R7" s="905"/>
      <c r="S7" s="280"/>
      <c r="T7" s="431"/>
      <c r="U7" s="408"/>
      <c r="V7" s="280"/>
      <c r="W7" s="431"/>
      <c r="X7" s="408"/>
      <c r="Y7" s="280"/>
      <c r="Z7" s="431"/>
      <c r="AA7" s="408"/>
      <c r="AB7" s="855"/>
      <c r="AC7" s="857"/>
      <c r="AD7" s="884"/>
      <c r="AE7" s="184"/>
      <c r="AF7" s="184"/>
      <c r="AG7" s="184"/>
    </row>
    <row r="8" spans="1:33" ht="15" customHeight="1" thickBot="1" x14ac:dyDescent="0.4">
      <c r="A8" s="561" t="s">
        <v>39</v>
      </c>
      <c r="B8" s="562"/>
      <c r="C8" s="563"/>
      <c r="D8" s="45"/>
      <c r="E8" s="961" t="str">
        <f>E7</f>
        <v>Coors Lager x 12</v>
      </c>
      <c r="F8" s="962"/>
      <c r="G8" s="962"/>
      <c r="H8" s="962"/>
      <c r="I8" s="950"/>
      <c r="J8" s="950"/>
      <c r="K8" s="950"/>
      <c r="L8" s="950"/>
      <c r="M8" s="950"/>
      <c r="N8" s="950"/>
      <c r="O8" s="950"/>
      <c r="P8" s="951"/>
      <c r="Q8" s="943"/>
      <c r="R8" s="905"/>
      <c r="S8" s="280"/>
      <c r="T8" s="431"/>
      <c r="U8" s="408"/>
      <c r="V8" s="280"/>
      <c r="W8" s="431"/>
      <c r="X8" s="408"/>
      <c r="Y8" s="280"/>
      <c r="Z8" s="431"/>
      <c r="AA8" s="408"/>
      <c r="AB8" s="881"/>
      <c r="AC8" s="882"/>
      <c r="AD8" s="885"/>
      <c r="AE8" s="184"/>
      <c r="AF8" s="184"/>
      <c r="AG8" s="184"/>
    </row>
    <row r="9" spans="1:33" ht="15" customHeight="1" thickBot="1" x14ac:dyDescent="0.4">
      <c r="A9" s="561"/>
      <c r="B9" s="562"/>
      <c r="C9" s="563"/>
      <c r="D9" s="45"/>
      <c r="E9" s="418"/>
      <c r="F9" s="419"/>
      <c r="G9" s="419"/>
      <c r="H9" s="419"/>
      <c r="I9" s="419"/>
      <c r="J9" s="419"/>
      <c r="K9" s="419"/>
      <c r="L9" s="419"/>
      <c r="M9" s="419"/>
      <c r="N9" s="419"/>
      <c r="O9" s="419"/>
      <c r="P9" s="419"/>
      <c r="Q9" s="419"/>
      <c r="R9" s="419"/>
      <c r="S9" s="419"/>
      <c r="T9" s="432"/>
      <c r="U9" s="419"/>
      <c r="V9" s="419"/>
      <c r="W9" s="432"/>
      <c r="X9" s="419"/>
      <c r="Y9" s="419"/>
      <c r="Z9" s="432"/>
      <c r="AA9" s="419"/>
      <c r="AB9" s="419"/>
      <c r="AC9" s="419"/>
      <c r="AD9" s="420"/>
      <c r="AE9" s="184"/>
      <c r="AF9" s="184"/>
      <c r="AG9" s="184"/>
    </row>
    <row r="10" spans="1:33" ht="15" customHeight="1" thickBot="1" x14ac:dyDescent="0.4">
      <c r="A10" s="561" t="str">
        <f>AV!E3</f>
        <v>Audio-visual</v>
      </c>
      <c r="B10" s="562"/>
      <c r="C10" s="563"/>
      <c r="D10" s="45"/>
      <c r="E10" s="959" t="str">
        <f>E11</f>
        <v>Coors Lager x 24</v>
      </c>
      <c r="F10" s="960"/>
      <c r="G10" s="960"/>
      <c r="H10" s="960"/>
      <c r="I10" s="966" t="s">
        <v>316</v>
      </c>
      <c r="J10" s="966"/>
      <c r="K10" s="966"/>
      <c r="L10" s="966"/>
      <c r="M10" s="966"/>
      <c r="N10" s="966"/>
      <c r="O10" s="966"/>
      <c r="P10" s="967"/>
      <c r="Q10" s="947">
        <f>Prices!M50</f>
        <v>67.569999999999993</v>
      </c>
      <c r="R10" s="944">
        <f>Prices!N50</f>
        <v>81.08</v>
      </c>
      <c r="S10" s="280"/>
      <c r="T10" s="431"/>
      <c r="U10" s="408"/>
      <c r="V10" s="280"/>
      <c r="W10" s="431"/>
      <c r="X10" s="408"/>
      <c r="Y10" s="280"/>
      <c r="Z10" s="431"/>
      <c r="AA10" s="408"/>
      <c r="AB10" s="895">
        <f>SUM(S10,V10,Y10,S11,V11,Y11,S12,V12,Y12)</f>
        <v>0</v>
      </c>
      <c r="AC10" s="871">
        <f>Q10*AB10</f>
        <v>0</v>
      </c>
      <c r="AD10" s="901">
        <f>R10*AB10</f>
        <v>0</v>
      </c>
      <c r="AE10" s="184"/>
      <c r="AF10" s="184"/>
      <c r="AG10" s="184"/>
    </row>
    <row r="11" spans="1:33" ht="15" customHeight="1" thickBot="1" x14ac:dyDescent="0.4">
      <c r="A11" s="561"/>
      <c r="B11" s="562"/>
      <c r="C11" s="563"/>
      <c r="D11" s="45"/>
      <c r="E11" s="974" t="s">
        <v>317</v>
      </c>
      <c r="F11" s="975"/>
      <c r="G11" s="975"/>
      <c r="H11" s="975"/>
      <c r="I11" s="948"/>
      <c r="J11" s="948"/>
      <c r="K11" s="948"/>
      <c r="L11" s="948"/>
      <c r="M11" s="948"/>
      <c r="N11" s="948"/>
      <c r="O11" s="948"/>
      <c r="P11" s="949"/>
      <c r="Q11" s="942"/>
      <c r="R11" s="945"/>
      <c r="S11" s="280"/>
      <c r="T11" s="431"/>
      <c r="U11" s="408"/>
      <c r="V11" s="280"/>
      <c r="W11" s="431"/>
      <c r="X11" s="408"/>
      <c r="Y11" s="280"/>
      <c r="Z11" s="431"/>
      <c r="AA11" s="408"/>
      <c r="AB11" s="855"/>
      <c r="AC11" s="857"/>
      <c r="AD11" s="884"/>
      <c r="AE11" s="184"/>
      <c r="AF11" s="184"/>
      <c r="AG11" s="184"/>
    </row>
    <row r="12" spans="1:33" ht="15" customHeight="1" thickBot="1" x14ac:dyDescent="0.4">
      <c r="A12" s="561" t="str">
        <f>Util!E3</f>
        <v>Utilities</v>
      </c>
      <c r="B12" s="562"/>
      <c r="C12" s="563"/>
      <c r="D12" s="45"/>
      <c r="E12" s="961" t="str">
        <f>E11</f>
        <v>Coors Lager x 24</v>
      </c>
      <c r="F12" s="962"/>
      <c r="G12" s="962"/>
      <c r="H12" s="962"/>
      <c r="I12" s="950"/>
      <c r="J12" s="950"/>
      <c r="K12" s="950"/>
      <c r="L12" s="950"/>
      <c r="M12" s="950"/>
      <c r="N12" s="950"/>
      <c r="O12" s="950"/>
      <c r="P12" s="951"/>
      <c r="Q12" s="943"/>
      <c r="R12" s="946"/>
      <c r="S12" s="280"/>
      <c r="T12" s="431"/>
      <c r="U12" s="408"/>
      <c r="V12" s="280"/>
      <c r="W12" s="431"/>
      <c r="X12" s="408"/>
      <c r="Y12" s="280"/>
      <c r="Z12" s="431"/>
      <c r="AA12" s="408"/>
      <c r="AB12" s="881"/>
      <c r="AC12" s="882"/>
      <c r="AD12" s="885"/>
      <c r="AE12" s="184"/>
      <c r="AF12" s="184"/>
      <c r="AG12" s="184"/>
    </row>
    <row r="13" spans="1:33" ht="15" customHeight="1" thickBot="1" x14ac:dyDescent="0.4">
      <c r="A13" s="561"/>
      <c r="B13" s="562"/>
      <c r="C13" s="563"/>
      <c r="D13" s="45"/>
      <c r="E13" s="418"/>
      <c r="F13" s="419"/>
      <c r="G13" s="419"/>
      <c r="H13" s="419"/>
      <c r="I13" s="419"/>
      <c r="J13" s="419"/>
      <c r="K13" s="419"/>
      <c r="L13" s="419"/>
      <c r="M13" s="419"/>
      <c r="N13" s="419"/>
      <c r="O13" s="419"/>
      <c r="P13" s="419"/>
      <c r="Q13" s="419"/>
      <c r="R13" s="419"/>
      <c r="S13" s="419"/>
      <c r="T13" s="432"/>
      <c r="U13" s="419"/>
      <c r="V13" s="419"/>
      <c r="W13" s="432"/>
      <c r="X13" s="419"/>
      <c r="Y13" s="419"/>
      <c r="Z13" s="432"/>
      <c r="AA13" s="419"/>
      <c r="AB13" s="419"/>
      <c r="AC13" s="419"/>
      <c r="AD13" s="420"/>
      <c r="AE13" s="184"/>
      <c r="AF13" s="184"/>
      <c r="AG13" s="184"/>
    </row>
    <row r="14" spans="1:33" ht="15" customHeight="1" thickBot="1" x14ac:dyDescent="0.4">
      <c r="A14" s="561" t="str">
        <f>Safe!E3</f>
        <v>Safety</v>
      </c>
      <c r="B14" s="562"/>
      <c r="C14" s="563"/>
      <c r="D14" s="45"/>
      <c r="E14" s="959" t="str">
        <f>E15</f>
        <v>Pravha Lager x 12</v>
      </c>
      <c r="F14" s="960"/>
      <c r="G14" s="960"/>
      <c r="H14" s="960"/>
      <c r="I14" s="966" t="s">
        <v>314</v>
      </c>
      <c r="J14" s="966"/>
      <c r="K14" s="966"/>
      <c r="L14" s="966"/>
      <c r="M14" s="966"/>
      <c r="N14" s="966"/>
      <c r="O14" s="966"/>
      <c r="P14" s="967"/>
      <c r="Q14" s="947">
        <f>Prices!M51</f>
        <v>40.07</v>
      </c>
      <c r="R14" s="944">
        <f>Prices!N51</f>
        <v>48.08</v>
      </c>
      <c r="S14" s="280"/>
      <c r="T14" s="431"/>
      <c r="U14" s="408"/>
      <c r="V14" s="280"/>
      <c r="W14" s="431"/>
      <c r="X14" s="408"/>
      <c r="Y14" s="280"/>
      <c r="Z14" s="431"/>
      <c r="AA14" s="408"/>
      <c r="AB14" s="895">
        <f>SUM(S14,V14,Y14,S15,V15,Y15,S16,V16,Y16)</f>
        <v>0</v>
      </c>
      <c r="AC14" s="871">
        <f>Q14*AB14</f>
        <v>0</v>
      </c>
      <c r="AD14" s="901">
        <f>R14*AB14</f>
        <v>0</v>
      </c>
      <c r="AE14" s="184"/>
      <c r="AF14" s="184"/>
      <c r="AG14" s="184"/>
    </row>
    <row r="15" spans="1:33" ht="15" customHeight="1" thickBot="1" x14ac:dyDescent="0.4">
      <c r="A15" s="561"/>
      <c r="B15" s="562"/>
      <c r="C15" s="563"/>
      <c r="D15" s="45"/>
      <c r="E15" s="974" t="s">
        <v>318</v>
      </c>
      <c r="F15" s="975"/>
      <c r="G15" s="975"/>
      <c r="H15" s="975"/>
      <c r="I15" s="948"/>
      <c r="J15" s="948"/>
      <c r="K15" s="948"/>
      <c r="L15" s="948"/>
      <c r="M15" s="948"/>
      <c r="N15" s="948"/>
      <c r="O15" s="948"/>
      <c r="P15" s="949"/>
      <c r="Q15" s="942"/>
      <c r="R15" s="945"/>
      <c r="S15" s="280"/>
      <c r="T15" s="431"/>
      <c r="U15" s="408"/>
      <c r="V15" s="280"/>
      <c r="W15" s="431"/>
      <c r="X15" s="408"/>
      <c r="Y15" s="280"/>
      <c r="Z15" s="431"/>
      <c r="AA15" s="408"/>
      <c r="AB15" s="855"/>
      <c r="AC15" s="857"/>
      <c r="AD15" s="884"/>
      <c r="AE15" s="184"/>
      <c r="AF15" s="184"/>
      <c r="AG15" s="184"/>
    </row>
    <row r="16" spans="1:33" ht="15" customHeight="1" thickBot="1" x14ac:dyDescent="0.4">
      <c r="A16" s="561" t="str">
        <f>Floor!E3</f>
        <v>Flooring</v>
      </c>
      <c r="B16" s="562"/>
      <c r="C16" s="563"/>
      <c r="D16" s="45"/>
      <c r="E16" s="961" t="str">
        <f>E15</f>
        <v>Pravha Lager x 12</v>
      </c>
      <c r="F16" s="962"/>
      <c r="G16" s="962"/>
      <c r="H16" s="962"/>
      <c r="I16" s="950"/>
      <c r="J16" s="950"/>
      <c r="K16" s="950"/>
      <c r="L16" s="950"/>
      <c r="M16" s="950"/>
      <c r="N16" s="950"/>
      <c r="O16" s="950"/>
      <c r="P16" s="951"/>
      <c r="Q16" s="943"/>
      <c r="R16" s="946"/>
      <c r="S16" s="280"/>
      <c r="T16" s="431"/>
      <c r="U16" s="408"/>
      <c r="V16" s="280"/>
      <c r="W16" s="431"/>
      <c r="X16" s="408"/>
      <c r="Y16" s="280"/>
      <c r="Z16" s="431"/>
      <c r="AA16" s="408"/>
      <c r="AB16" s="881"/>
      <c r="AC16" s="882"/>
      <c r="AD16" s="885"/>
      <c r="AE16" s="184"/>
      <c r="AF16" s="184"/>
      <c r="AG16" s="184"/>
    </row>
    <row r="17" spans="1:53" ht="15" customHeight="1" thickBot="1" x14ac:dyDescent="0.4">
      <c r="A17" s="561"/>
      <c r="B17" s="562"/>
      <c r="C17" s="563"/>
      <c r="D17" s="45"/>
      <c r="E17" s="418"/>
      <c r="F17" s="419"/>
      <c r="G17" s="419"/>
      <c r="H17" s="419"/>
      <c r="I17" s="419"/>
      <c r="J17" s="419"/>
      <c r="K17" s="419"/>
      <c r="L17" s="419"/>
      <c r="M17" s="419"/>
      <c r="N17" s="419"/>
      <c r="O17" s="419"/>
      <c r="P17" s="419"/>
      <c r="Q17" s="419"/>
      <c r="R17" s="419"/>
      <c r="S17" s="419"/>
      <c r="T17" s="432"/>
      <c r="U17" s="419"/>
      <c r="V17" s="419"/>
      <c r="W17" s="432"/>
      <c r="X17" s="419"/>
      <c r="Y17" s="419"/>
      <c r="Z17" s="432"/>
      <c r="AA17" s="419"/>
      <c r="AB17" s="419"/>
      <c r="AC17" s="419"/>
      <c r="AD17" s="420"/>
      <c r="AE17" s="184"/>
      <c r="AF17" s="184"/>
      <c r="AG17" s="184"/>
    </row>
    <row r="18" spans="1:53" ht="15" customHeight="1" thickBot="1" x14ac:dyDescent="0.4">
      <c r="A18" s="561" t="str">
        <f>Clean!E3</f>
        <v>Cleaning</v>
      </c>
      <c r="B18" s="562"/>
      <c r="C18" s="563"/>
      <c r="D18" s="45"/>
      <c r="E18" s="959" t="str">
        <f>E19</f>
        <v>Pravha Lager x 24</v>
      </c>
      <c r="F18" s="960"/>
      <c r="G18" s="960"/>
      <c r="H18" s="960"/>
      <c r="I18" s="966" t="s">
        <v>316</v>
      </c>
      <c r="J18" s="966"/>
      <c r="K18" s="966"/>
      <c r="L18" s="966"/>
      <c r="M18" s="966"/>
      <c r="N18" s="966"/>
      <c r="O18" s="966"/>
      <c r="P18" s="967"/>
      <c r="Q18" s="947">
        <f>Prices!M52</f>
        <v>68.69</v>
      </c>
      <c r="R18" s="944">
        <f>Prices!N52</f>
        <v>82.43</v>
      </c>
      <c r="S18" s="280"/>
      <c r="T18" s="431"/>
      <c r="U18" s="408"/>
      <c r="V18" s="280"/>
      <c r="W18" s="431"/>
      <c r="X18" s="408"/>
      <c r="Y18" s="280"/>
      <c r="Z18" s="431"/>
      <c r="AA18" s="408"/>
      <c r="AB18" s="895">
        <f>SUM(S18,V18,Y18,S19,V19,Y19,S20,V20,Y20)</f>
        <v>0</v>
      </c>
      <c r="AC18" s="871">
        <f>Q18*AB18</f>
        <v>0</v>
      </c>
      <c r="AD18" s="901">
        <f>R18*AB18</f>
        <v>0</v>
      </c>
      <c r="AE18" s="184"/>
      <c r="AF18" s="184"/>
      <c r="AG18" s="184"/>
    </row>
    <row r="19" spans="1:53" ht="15" customHeight="1" thickBot="1" x14ac:dyDescent="0.4">
      <c r="A19" s="561"/>
      <c r="B19" s="562"/>
      <c r="C19" s="563"/>
      <c r="D19" s="45"/>
      <c r="E19" s="974" t="s">
        <v>319</v>
      </c>
      <c r="F19" s="975"/>
      <c r="G19" s="975"/>
      <c r="H19" s="975"/>
      <c r="I19" s="948"/>
      <c r="J19" s="948"/>
      <c r="K19" s="948"/>
      <c r="L19" s="948"/>
      <c r="M19" s="948"/>
      <c r="N19" s="948"/>
      <c r="O19" s="948"/>
      <c r="P19" s="949"/>
      <c r="Q19" s="942"/>
      <c r="R19" s="945"/>
      <c r="S19" s="280"/>
      <c r="T19" s="431"/>
      <c r="U19" s="408"/>
      <c r="V19" s="280"/>
      <c r="W19" s="431"/>
      <c r="X19" s="408"/>
      <c r="Y19" s="280"/>
      <c r="Z19" s="431"/>
      <c r="AA19" s="408"/>
      <c r="AB19" s="855"/>
      <c r="AC19" s="857"/>
      <c r="AD19" s="884"/>
      <c r="AE19" s="184"/>
      <c r="AF19" s="184"/>
      <c r="AG19" s="184"/>
    </row>
    <row r="20" spans="1:53" ht="15" customHeight="1" thickBot="1" x14ac:dyDescent="0.4">
      <c r="A20" s="561" t="str">
        <f>Food!E3</f>
        <v>Food</v>
      </c>
      <c r="B20" s="562"/>
      <c r="C20" s="563"/>
      <c r="D20" s="45"/>
      <c r="E20" s="961" t="str">
        <f>E19</f>
        <v>Pravha Lager x 24</v>
      </c>
      <c r="F20" s="962"/>
      <c r="G20" s="962"/>
      <c r="H20" s="962"/>
      <c r="I20" s="950"/>
      <c r="J20" s="950"/>
      <c r="K20" s="950"/>
      <c r="L20" s="950"/>
      <c r="M20" s="950"/>
      <c r="N20" s="950"/>
      <c r="O20" s="950"/>
      <c r="P20" s="951"/>
      <c r="Q20" s="943"/>
      <c r="R20" s="946"/>
      <c r="S20" s="280"/>
      <c r="T20" s="431"/>
      <c r="U20" s="408"/>
      <c r="V20" s="280"/>
      <c r="W20" s="431"/>
      <c r="X20" s="408"/>
      <c r="Y20" s="280"/>
      <c r="Z20" s="431"/>
      <c r="AA20" s="408"/>
      <c r="AB20" s="881"/>
      <c r="AC20" s="882"/>
      <c r="AD20" s="885"/>
      <c r="AE20" s="184"/>
      <c r="AF20" s="184"/>
      <c r="AG20" s="184"/>
    </row>
    <row r="21" spans="1:53" ht="15" customHeight="1" thickBot="1" x14ac:dyDescent="0.4">
      <c r="A21" s="561"/>
      <c r="B21" s="562"/>
      <c r="C21" s="563"/>
      <c r="D21" s="45"/>
      <c r="E21" s="418"/>
      <c r="F21" s="419"/>
      <c r="G21" s="419"/>
      <c r="H21" s="419"/>
      <c r="I21" s="419"/>
      <c r="J21" s="419"/>
      <c r="K21" s="419"/>
      <c r="L21" s="419"/>
      <c r="M21" s="419"/>
      <c r="N21" s="419"/>
      <c r="O21" s="419"/>
      <c r="P21" s="419"/>
      <c r="Q21" s="419"/>
      <c r="R21" s="419"/>
      <c r="S21" s="419"/>
      <c r="T21" s="432"/>
      <c r="U21" s="419"/>
      <c r="V21" s="419"/>
      <c r="W21" s="432"/>
      <c r="X21" s="419"/>
      <c r="Y21" s="419"/>
      <c r="Z21" s="432"/>
      <c r="AA21" s="419"/>
      <c r="AB21" s="419"/>
      <c r="AC21" s="419"/>
      <c r="AD21" s="420"/>
      <c r="AE21" s="184"/>
      <c r="AF21" s="184"/>
      <c r="AG21" s="184"/>
    </row>
    <row r="22" spans="1:53" ht="15" customHeight="1" thickBot="1" x14ac:dyDescent="0.4">
      <c r="A22" s="561" t="str">
        <f>Drink!E3</f>
        <v>Drinks</v>
      </c>
      <c r="B22" s="562"/>
      <c r="C22" s="563"/>
      <c r="D22" s="45"/>
      <c r="E22" s="959" t="str">
        <f>E23</f>
        <v>Madri Lager x 12</v>
      </c>
      <c r="F22" s="960"/>
      <c r="G22" s="960"/>
      <c r="H22" s="960"/>
      <c r="I22" s="966" t="s">
        <v>314</v>
      </c>
      <c r="J22" s="966"/>
      <c r="K22" s="966"/>
      <c r="L22" s="966"/>
      <c r="M22" s="966"/>
      <c r="N22" s="966"/>
      <c r="O22" s="966"/>
      <c r="P22" s="967"/>
      <c r="Q22" s="947">
        <f>Prices!M53</f>
        <v>42.21</v>
      </c>
      <c r="R22" s="944">
        <f>Prices!N53</f>
        <v>50.65</v>
      </c>
      <c r="S22" s="280"/>
      <c r="T22" s="431"/>
      <c r="U22" s="408"/>
      <c r="V22" s="280"/>
      <c r="W22" s="431"/>
      <c r="X22" s="408"/>
      <c r="Y22" s="280"/>
      <c r="Z22" s="431"/>
      <c r="AA22" s="408"/>
      <c r="AB22" s="895">
        <f>SUM(S22,V22,Y22,S23,V23,Y23,S24,V24,Y24)</f>
        <v>0</v>
      </c>
      <c r="AC22" s="871">
        <f>Q22*AB22</f>
        <v>0</v>
      </c>
      <c r="AD22" s="901">
        <f>R22*AB22</f>
        <v>0</v>
      </c>
      <c r="AE22" s="184"/>
      <c r="AF22" s="184"/>
      <c r="AG22" s="184"/>
    </row>
    <row r="23" spans="1:53" ht="15" customHeight="1" thickBot="1" x14ac:dyDescent="0.4">
      <c r="A23" s="561"/>
      <c r="B23" s="562"/>
      <c r="C23" s="563"/>
      <c r="D23" s="45"/>
      <c r="E23" s="974" t="s">
        <v>320</v>
      </c>
      <c r="F23" s="975"/>
      <c r="G23" s="975"/>
      <c r="H23" s="975"/>
      <c r="I23" s="948"/>
      <c r="J23" s="948"/>
      <c r="K23" s="948"/>
      <c r="L23" s="948"/>
      <c r="M23" s="948"/>
      <c r="N23" s="948"/>
      <c r="O23" s="948"/>
      <c r="P23" s="949"/>
      <c r="Q23" s="942"/>
      <c r="R23" s="945"/>
      <c r="S23" s="280"/>
      <c r="T23" s="431"/>
      <c r="U23" s="408"/>
      <c r="V23" s="280"/>
      <c r="W23" s="431"/>
      <c r="X23" s="408"/>
      <c r="Y23" s="280"/>
      <c r="Z23" s="431"/>
      <c r="AA23" s="408"/>
      <c r="AB23" s="855"/>
      <c r="AC23" s="857"/>
      <c r="AD23" s="884"/>
      <c r="AE23" s="184"/>
      <c r="AF23" s="184"/>
      <c r="AG23" s="184"/>
    </row>
    <row r="24" spans="1:53" ht="15" customHeight="1" thickBot="1" x14ac:dyDescent="0.4">
      <c r="A24" s="564" t="str">
        <f>Alco!E3</f>
        <v>Alcohol</v>
      </c>
      <c r="B24" s="565"/>
      <c r="C24" s="566"/>
      <c r="D24" s="45"/>
      <c r="E24" s="961" t="str">
        <f>E23</f>
        <v>Madri Lager x 12</v>
      </c>
      <c r="F24" s="962"/>
      <c r="G24" s="962"/>
      <c r="H24" s="962"/>
      <c r="I24" s="950"/>
      <c r="J24" s="950"/>
      <c r="K24" s="950"/>
      <c r="L24" s="950"/>
      <c r="M24" s="950"/>
      <c r="N24" s="950"/>
      <c r="O24" s="950"/>
      <c r="P24" s="951"/>
      <c r="Q24" s="943"/>
      <c r="R24" s="946"/>
      <c r="S24" s="280"/>
      <c r="T24" s="431"/>
      <c r="U24" s="408"/>
      <c r="V24" s="280"/>
      <c r="W24" s="431"/>
      <c r="X24" s="408"/>
      <c r="Y24" s="280"/>
      <c r="Z24" s="431"/>
      <c r="AA24" s="408"/>
      <c r="AB24" s="881"/>
      <c r="AC24" s="882"/>
      <c r="AD24" s="885"/>
      <c r="AE24" s="184"/>
      <c r="AF24" s="184"/>
      <c r="AG24" s="184"/>
    </row>
    <row r="25" spans="1:53" ht="15" customHeight="1" thickBot="1" x14ac:dyDescent="0.4">
      <c r="A25" s="567"/>
      <c r="B25" s="568"/>
      <c r="C25" s="569"/>
      <c r="D25" s="45"/>
      <c r="E25" s="418"/>
      <c r="F25" s="419"/>
      <c r="G25" s="419"/>
      <c r="H25" s="419"/>
      <c r="I25" s="419"/>
      <c r="J25" s="419"/>
      <c r="K25" s="419"/>
      <c r="L25" s="419"/>
      <c r="M25" s="419"/>
      <c r="N25" s="419"/>
      <c r="O25" s="419"/>
      <c r="P25" s="419"/>
      <c r="Q25" s="419"/>
      <c r="R25" s="419"/>
      <c r="S25" s="419"/>
      <c r="T25" s="432"/>
      <c r="U25" s="419"/>
      <c r="V25" s="419"/>
      <c r="W25" s="432"/>
      <c r="X25" s="419"/>
      <c r="Y25" s="419"/>
      <c r="Z25" s="432"/>
      <c r="AA25" s="419"/>
      <c r="AB25" s="419"/>
      <c r="AC25" s="419"/>
      <c r="AD25" s="420"/>
      <c r="AE25" s="184"/>
      <c r="AF25" s="184"/>
      <c r="AG25" s="184"/>
    </row>
    <row r="26" spans="1:53" ht="15" customHeight="1" thickBot="1" x14ac:dyDescent="0.4">
      <c r="A26" s="561" t="str">
        <f>Equip!E3</f>
        <v>Catering - Equipment</v>
      </c>
      <c r="B26" s="562"/>
      <c r="C26" s="563"/>
      <c r="D26" s="45"/>
      <c r="E26" s="959" t="str">
        <f>E27</f>
        <v>Madri Lager x 24</v>
      </c>
      <c r="F26" s="960"/>
      <c r="G26" s="960"/>
      <c r="H26" s="960"/>
      <c r="I26" s="966" t="s">
        <v>316</v>
      </c>
      <c r="J26" s="966"/>
      <c r="K26" s="966"/>
      <c r="L26" s="966"/>
      <c r="M26" s="966"/>
      <c r="N26" s="966"/>
      <c r="O26" s="966"/>
      <c r="P26" s="967"/>
      <c r="Q26" s="947">
        <f>Prices!M54</f>
        <v>82.18</v>
      </c>
      <c r="R26" s="944">
        <f>Prices!N54</f>
        <v>98.62</v>
      </c>
      <c r="S26" s="280"/>
      <c r="T26" s="431"/>
      <c r="U26" s="408"/>
      <c r="V26" s="280"/>
      <c r="W26" s="431"/>
      <c r="X26" s="408"/>
      <c r="Y26" s="280"/>
      <c r="Z26" s="431"/>
      <c r="AA26" s="408"/>
      <c r="AB26" s="895">
        <f>SUM(S26,V26,Y26,S27,V27,Y27,S28,V28,Y28)</f>
        <v>0</v>
      </c>
      <c r="AC26" s="871">
        <f>Q26*AB26</f>
        <v>0</v>
      </c>
      <c r="AD26" s="901">
        <f>R26*AB26</f>
        <v>0</v>
      </c>
    </row>
    <row r="27" spans="1:53" ht="15" customHeight="1" thickBot="1" x14ac:dyDescent="0.4">
      <c r="A27" s="561"/>
      <c r="B27" s="562"/>
      <c r="C27" s="563"/>
      <c r="D27" s="45"/>
      <c r="E27" s="974" t="s">
        <v>321</v>
      </c>
      <c r="F27" s="975"/>
      <c r="G27" s="975"/>
      <c r="H27" s="975"/>
      <c r="I27" s="948"/>
      <c r="J27" s="948"/>
      <c r="K27" s="948"/>
      <c r="L27" s="948"/>
      <c r="M27" s="948"/>
      <c r="N27" s="948"/>
      <c r="O27" s="948"/>
      <c r="P27" s="949"/>
      <c r="Q27" s="942"/>
      <c r="R27" s="945"/>
      <c r="S27" s="280"/>
      <c r="T27" s="431"/>
      <c r="U27" s="408"/>
      <c r="V27" s="280"/>
      <c r="W27" s="431"/>
      <c r="X27" s="408"/>
      <c r="Y27" s="280"/>
      <c r="Z27" s="431"/>
      <c r="AA27" s="408"/>
      <c r="AB27" s="855"/>
      <c r="AC27" s="857"/>
      <c r="AD27" s="884"/>
    </row>
    <row r="28" spans="1:53" ht="15" customHeight="1" thickBot="1" x14ac:dyDescent="0.4">
      <c r="A28" s="561" t="str">
        <f>Hygiene!E3</f>
        <v>Catering - Hygiene</v>
      </c>
      <c r="B28" s="562"/>
      <c r="C28" s="563"/>
      <c r="D28" s="45"/>
      <c r="E28" s="961" t="str">
        <f>E27</f>
        <v>Madri Lager x 24</v>
      </c>
      <c r="F28" s="962"/>
      <c r="G28" s="962"/>
      <c r="H28" s="962"/>
      <c r="I28" s="950"/>
      <c r="J28" s="950"/>
      <c r="K28" s="950"/>
      <c r="L28" s="950"/>
      <c r="M28" s="950"/>
      <c r="N28" s="950"/>
      <c r="O28" s="950"/>
      <c r="P28" s="951"/>
      <c r="Q28" s="943"/>
      <c r="R28" s="946"/>
      <c r="S28" s="280"/>
      <c r="T28" s="431"/>
      <c r="U28" s="408"/>
      <c r="V28" s="280"/>
      <c r="W28" s="431"/>
      <c r="X28" s="408"/>
      <c r="Y28" s="280"/>
      <c r="Z28" s="431"/>
      <c r="AA28" s="408"/>
      <c r="AB28" s="881"/>
      <c r="AC28" s="882"/>
      <c r="AD28" s="885"/>
    </row>
    <row r="29" spans="1:53" ht="15" customHeight="1" thickBot="1" x14ac:dyDescent="0.4">
      <c r="A29" s="561"/>
      <c r="B29" s="562"/>
      <c r="C29" s="563"/>
      <c r="D29" s="45"/>
      <c r="E29" s="418"/>
      <c r="F29" s="419"/>
      <c r="G29" s="419"/>
      <c r="H29" s="419"/>
      <c r="I29" s="419"/>
      <c r="J29" s="419"/>
      <c r="K29" s="419"/>
      <c r="L29" s="419"/>
      <c r="M29" s="419"/>
      <c r="N29" s="419"/>
      <c r="O29" s="419"/>
      <c r="P29" s="419"/>
      <c r="Q29" s="419"/>
      <c r="R29" s="419"/>
      <c r="S29" s="419"/>
      <c r="T29" s="432"/>
      <c r="U29" s="419"/>
      <c r="V29" s="419"/>
      <c r="W29" s="432"/>
      <c r="X29" s="419"/>
      <c r="Y29" s="419"/>
      <c r="Z29" s="432"/>
      <c r="AA29" s="419"/>
      <c r="AB29" s="419"/>
      <c r="AC29" s="419"/>
      <c r="AD29" s="420"/>
    </row>
    <row r="30" spans="1:53" ht="15" customHeight="1" thickBot="1" x14ac:dyDescent="0.4">
      <c r="A30" s="561" t="str">
        <f>'G&amp;R'!E3</f>
        <v>Graphics &amp; Rigging</v>
      </c>
      <c r="B30" s="562"/>
      <c r="C30" s="563"/>
      <c r="D30" s="45"/>
      <c r="E30" s="959" t="str">
        <f>E31</f>
        <v>Rekorderlig apple cider x 15</v>
      </c>
      <c r="F30" s="960"/>
      <c r="G30" s="960"/>
      <c r="H30" s="960"/>
      <c r="I30" s="966" t="s">
        <v>322</v>
      </c>
      <c r="J30" s="966"/>
      <c r="K30" s="966"/>
      <c r="L30" s="966"/>
      <c r="M30" s="966"/>
      <c r="N30" s="966"/>
      <c r="O30" s="966"/>
      <c r="P30" s="967"/>
      <c r="Q30" s="947">
        <f>Prices!M55</f>
        <v>48.1</v>
      </c>
      <c r="R30" s="944">
        <f>Prices!N55</f>
        <v>57.72</v>
      </c>
      <c r="S30" s="280"/>
      <c r="T30" s="431"/>
      <c r="U30" s="408"/>
      <c r="V30" s="280"/>
      <c r="W30" s="431"/>
      <c r="X30" s="408"/>
      <c r="Y30" s="280"/>
      <c r="Z30" s="431"/>
      <c r="AA30" s="408"/>
      <c r="AB30" s="895">
        <f>SUM(S30,V30,Y30,S31,V31,Y31,S32,V32,Y32)</f>
        <v>0</v>
      </c>
      <c r="AC30" s="871">
        <f>Q30*AB30</f>
        <v>0</v>
      </c>
      <c r="AD30" s="901">
        <f>R30*AB30</f>
        <v>0</v>
      </c>
    </row>
    <row r="31" spans="1:53" ht="15" customHeight="1" thickBot="1" x14ac:dyDescent="0.4">
      <c r="A31" s="561"/>
      <c r="B31" s="562"/>
      <c r="C31" s="563"/>
      <c r="D31" s="45"/>
      <c r="E31" s="974" t="s">
        <v>323</v>
      </c>
      <c r="F31" s="975"/>
      <c r="G31" s="975"/>
      <c r="H31" s="975"/>
      <c r="I31" s="948"/>
      <c r="J31" s="948"/>
      <c r="K31" s="948"/>
      <c r="L31" s="948"/>
      <c r="M31" s="948"/>
      <c r="N31" s="948"/>
      <c r="O31" s="948"/>
      <c r="P31" s="949"/>
      <c r="Q31" s="942"/>
      <c r="R31" s="945"/>
      <c r="S31" s="280"/>
      <c r="T31" s="431"/>
      <c r="U31" s="408"/>
      <c r="V31" s="280"/>
      <c r="W31" s="431"/>
      <c r="X31" s="408"/>
      <c r="Y31" s="280"/>
      <c r="Z31" s="431"/>
      <c r="AA31" s="408"/>
      <c r="AB31" s="855"/>
      <c r="AC31" s="857"/>
      <c r="AD31" s="884"/>
      <c r="AH31" s="81"/>
      <c r="AI31" s="81"/>
      <c r="AJ31" s="81"/>
      <c r="AK31" s="81"/>
      <c r="AL31" s="81"/>
      <c r="AM31" s="81"/>
      <c r="AN31" s="81"/>
      <c r="AO31" s="81"/>
      <c r="AP31" s="81"/>
      <c r="AQ31" s="81"/>
      <c r="AR31" s="81"/>
      <c r="AS31" s="81"/>
      <c r="AT31" s="81"/>
      <c r="AU31" s="81"/>
      <c r="AV31" s="81"/>
      <c r="AW31" s="81"/>
      <c r="AX31" s="81"/>
      <c r="AY31" s="81"/>
      <c r="AZ31" s="81"/>
      <c r="BA31" s="81"/>
    </row>
    <row r="32" spans="1:53" ht="15" customHeight="1" thickBot="1" x14ac:dyDescent="0.4">
      <c r="A32" s="561" t="str">
        <f>Details!E2</f>
        <v>Your contact details</v>
      </c>
      <c r="B32" s="562"/>
      <c r="C32" s="563"/>
      <c r="D32" s="45"/>
      <c r="E32" s="961" t="str">
        <f>E31</f>
        <v>Rekorderlig apple cider x 15</v>
      </c>
      <c r="F32" s="962"/>
      <c r="G32" s="962"/>
      <c r="H32" s="962"/>
      <c r="I32" s="950"/>
      <c r="J32" s="950"/>
      <c r="K32" s="950"/>
      <c r="L32" s="950"/>
      <c r="M32" s="950"/>
      <c r="N32" s="950"/>
      <c r="O32" s="950"/>
      <c r="P32" s="951"/>
      <c r="Q32" s="943"/>
      <c r="R32" s="946"/>
      <c r="S32" s="280"/>
      <c r="T32" s="431"/>
      <c r="U32" s="408"/>
      <c r="V32" s="280"/>
      <c r="W32" s="431"/>
      <c r="X32" s="408"/>
      <c r="Y32" s="280"/>
      <c r="Z32" s="431"/>
      <c r="AA32" s="408"/>
      <c r="AB32" s="881"/>
      <c r="AC32" s="882"/>
      <c r="AD32" s="885"/>
      <c r="AE32" s="81"/>
      <c r="AF32" s="81"/>
      <c r="AG32" s="81"/>
      <c r="AH32" s="81"/>
      <c r="AI32" s="81"/>
      <c r="AJ32" s="81"/>
      <c r="AK32" s="81"/>
      <c r="AL32" s="81"/>
      <c r="AM32" s="81"/>
      <c r="AN32" s="81"/>
      <c r="AO32" s="81"/>
      <c r="AP32" s="81"/>
      <c r="AQ32" s="81"/>
      <c r="AR32" s="81"/>
      <c r="AS32" s="81"/>
      <c r="AT32" s="81"/>
      <c r="AU32" s="81"/>
      <c r="AV32" s="81"/>
      <c r="AW32" s="81"/>
      <c r="AX32" s="81"/>
      <c r="AY32" s="81"/>
      <c r="AZ32" s="81"/>
      <c r="BA32" s="81"/>
    </row>
    <row r="33" spans="1:53" ht="15" customHeight="1" thickBot="1" x14ac:dyDescent="0.4">
      <c r="A33" s="561"/>
      <c r="B33" s="562"/>
      <c r="C33" s="563"/>
      <c r="D33" s="45"/>
      <c r="E33" s="418"/>
      <c r="F33" s="419"/>
      <c r="G33" s="419"/>
      <c r="H33" s="419"/>
      <c r="I33" s="419"/>
      <c r="J33" s="419"/>
      <c r="K33" s="419"/>
      <c r="L33" s="419"/>
      <c r="M33" s="419"/>
      <c r="N33" s="419"/>
      <c r="O33" s="419"/>
      <c r="P33" s="419"/>
      <c r="Q33" s="419"/>
      <c r="R33" s="419"/>
      <c r="S33" s="419"/>
      <c r="T33" s="432"/>
      <c r="U33" s="419"/>
      <c r="V33" s="419"/>
      <c r="W33" s="432"/>
      <c r="X33" s="419"/>
      <c r="Y33" s="419"/>
      <c r="Z33" s="432"/>
      <c r="AA33" s="419"/>
      <c r="AB33" s="419"/>
      <c r="AC33" s="419"/>
      <c r="AD33" s="420"/>
      <c r="AE33" s="81"/>
      <c r="AF33" s="81"/>
      <c r="AG33" s="81"/>
      <c r="AH33" s="81"/>
      <c r="AI33" s="81"/>
      <c r="AJ33" s="81"/>
      <c r="AK33" s="81"/>
      <c r="AL33" s="81"/>
      <c r="AM33" s="81"/>
      <c r="AN33" s="81"/>
      <c r="AO33" s="81"/>
      <c r="AP33" s="81"/>
      <c r="AQ33" s="81"/>
      <c r="AR33" s="81"/>
      <c r="AS33" s="81"/>
      <c r="AT33" s="81"/>
      <c r="AU33" s="81"/>
      <c r="AV33" s="81"/>
      <c r="AW33" s="81"/>
      <c r="AX33" s="81"/>
      <c r="AY33" s="81"/>
      <c r="AZ33" s="81"/>
      <c r="BA33" s="81"/>
    </row>
    <row r="34" spans="1:53" ht="15" customHeight="1" thickBot="1" x14ac:dyDescent="0.4">
      <c r="A34" s="561" t="str">
        <f>Summary!E4</f>
        <v>Order summary</v>
      </c>
      <c r="B34" s="562"/>
      <c r="C34" s="563"/>
      <c r="D34" s="45"/>
      <c r="E34" s="919" t="str">
        <f>E35</f>
        <v>Rekorderlig strawberry &amp; lime cider x 15</v>
      </c>
      <c r="F34" s="920"/>
      <c r="G34" s="920"/>
      <c r="H34" s="952"/>
      <c r="I34" s="966" t="s">
        <v>322</v>
      </c>
      <c r="J34" s="966"/>
      <c r="K34" s="966"/>
      <c r="L34" s="966"/>
      <c r="M34" s="966"/>
      <c r="N34" s="966"/>
      <c r="O34" s="966"/>
      <c r="P34" s="967"/>
      <c r="Q34" s="947">
        <f>Prices!M56</f>
        <v>48.1</v>
      </c>
      <c r="R34" s="944">
        <f>Prices!N56</f>
        <v>57.72</v>
      </c>
      <c r="S34" s="280"/>
      <c r="T34" s="431"/>
      <c r="U34" s="408"/>
      <c r="V34" s="280"/>
      <c r="W34" s="431"/>
      <c r="X34" s="408"/>
      <c r="Y34" s="280"/>
      <c r="Z34" s="431"/>
      <c r="AA34" s="408"/>
      <c r="AB34" s="895">
        <f>SUM(S34,V34,Y34,S35,V35,Y35,S36,V36,Y36)</f>
        <v>0</v>
      </c>
      <c r="AC34" s="871">
        <f>Q34*AB34</f>
        <v>0</v>
      </c>
      <c r="AD34" s="901">
        <f>R34*AB34</f>
        <v>0</v>
      </c>
      <c r="AE34" s="81"/>
      <c r="AF34" s="81"/>
      <c r="AG34" s="81"/>
      <c r="AH34" s="81"/>
      <c r="AI34" s="81"/>
      <c r="AJ34" s="81"/>
      <c r="AK34" s="81"/>
      <c r="AL34" s="81"/>
      <c r="AM34" s="81"/>
      <c r="AN34" s="81"/>
      <c r="AO34" s="81"/>
      <c r="AP34" s="81"/>
      <c r="AQ34" s="81"/>
      <c r="AR34" s="81"/>
      <c r="AS34" s="81"/>
      <c r="AT34" s="81"/>
      <c r="AU34" s="81"/>
      <c r="AV34" s="81"/>
      <c r="AW34" s="81"/>
      <c r="AX34" s="81"/>
      <c r="AY34" s="81"/>
      <c r="AZ34" s="81"/>
      <c r="BA34" s="81"/>
    </row>
    <row r="35" spans="1:53" ht="15" customHeight="1" thickBot="1" x14ac:dyDescent="0.4">
      <c r="A35" s="561"/>
      <c r="B35" s="562"/>
      <c r="C35" s="563"/>
      <c r="D35" s="45"/>
      <c r="E35" s="835" t="s">
        <v>324</v>
      </c>
      <c r="F35" s="836"/>
      <c r="G35" s="836"/>
      <c r="H35" s="968"/>
      <c r="I35" s="948"/>
      <c r="J35" s="948"/>
      <c r="K35" s="948"/>
      <c r="L35" s="948"/>
      <c r="M35" s="948"/>
      <c r="N35" s="948"/>
      <c r="O35" s="948"/>
      <c r="P35" s="949"/>
      <c r="Q35" s="942"/>
      <c r="R35" s="945"/>
      <c r="S35" s="280"/>
      <c r="T35" s="431"/>
      <c r="U35" s="408"/>
      <c r="V35" s="280"/>
      <c r="W35" s="431"/>
      <c r="X35" s="408"/>
      <c r="Y35" s="280"/>
      <c r="Z35" s="431"/>
      <c r="AA35" s="408"/>
      <c r="AB35" s="855"/>
      <c r="AC35" s="857"/>
      <c r="AD35" s="884"/>
      <c r="AE35" s="81"/>
      <c r="AF35" s="81"/>
      <c r="AG35" s="81"/>
      <c r="AH35" s="81"/>
      <c r="AI35" s="81"/>
      <c r="AJ35" s="81"/>
      <c r="AK35" s="81"/>
      <c r="AL35" s="81"/>
      <c r="AM35" s="81"/>
      <c r="AN35" s="81"/>
      <c r="AO35" s="81"/>
      <c r="AP35" s="81"/>
      <c r="AQ35" s="81"/>
      <c r="AR35" s="81"/>
      <c r="AS35" s="81"/>
      <c r="AT35" s="81"/>
      <c r="AU35" s="81"/>
      <c r="AV35" s="81"/>
      <c r="AW35" s="81"/>
      <c r="AX35" s="81"/>
      <c r="AY35" s="81"/>
      <c r="AZ35" s="81"/>
      <c r="BA35" s="81"/>
    </row>
    <row r="36" spans="1:53" ht="15" customHeight="1" thickBot="1" x14ac:dyDescent="0.4">
      <c r="A36" s="561" t="str">
        <f>'T&amp;C'!E2</f>
        <v>Terms &amp; Conditions</v>
      </c>
      <c r="B36" s="562"/>
      <c r="C36" s="563"/>
      <c r="D36" s="45"/>
      <c r="E36" s="972" t="str">
        <f>E35</f>
        <v>Rekorderlig strawberry &amp; lime cider x 15</v>
      </c>
      <c r="F36" s="973"/>
      <c r="G36" s="973"/>
      <c r="H36" s="973"/>
      <c r="I36" s="948"/>
      <c r="J36" s="948"/>
      <c r="K36" s="948"/>
      <c r="L36" s="948"/>
      <c r="M36" s="948"/>
      <c r="N36" s="948"/>
      <c r="O36" s="948"/>
      <c r="P36" s="949"/>
      <c r="Q36" s="942"/>
      <c r="R36" s="945"/>
      <c r="S36" s="309"/>
      <c r="T36" s="434"/>
      <c r="U36" s="413"/>
      <c r="V36" s="309"/>
      <c r="W36" s="434"/>
      <c r="X36" s="413"/>
      <c r="Y36" s="309"/>
      <c r="Z36" s="434"/>
      <c r="AA36" s="413"/>
      <c r="AB36" s="855"/>
      <c r="AC36" s="857"/>
      <c r="AD36" s="884"/>
      <c r="AE36" s="81"/>
      <c r="AF36" s="81"/>
      <c r="AG36" s="81"/>
      <c r="AH36" s="81"/>
      <c r="AI36" s="81"/>
      <c r="AJ36" s="81"/>
      <c r="AK36" s="81"/>
      <c r="AL36" s="81"/>
      <c r="AM36" s="81"/>
      <c r="AN36" s="81"/>
      <c r="AO36" s="81"/>
      <c r="AP36" s="81"/>
      <c r="AQ36" s="81"/>
      <c r="AR36" s="81"/>
      <c r="AS36" s="81"/>
      <c r="AT36" s="81"/>
      <c r="AU36" s="81"/>
      <c r="AV36" s="81"/>
      <c r="AW36" s="81"/>
      <c r="AX36" s="81"/>
      <c r="AY36" s="81"/>
      <c r="AZ36" s="81"/>
      <c r="BA36" s="81"/>
    </row>
    <row r="37" spans="1:53" ht="15" customHeight="1" thickBot="1" x14ac:dyDescent="0.4">
      <c r="A37" s="561"/>
      <c r="B37" s="562"/>
      <c r="C37" s="563"/>
      <c r="D37" s="45"/>
      <c r="E37" s="927" t="s">
        <v>325</v>
      </c>
      <c r="F37" s="928"/>
      <c r="G37" s="928"/>
      <c r="H37" s="928"/>
      <c r="I37" s="928"/>
      <c r="J37" s="928"/>
      <c r="K37" s="928"/>
      <c r="L37" s="928"/>
      <c r="M37" s="928"/>
      <c r="N37" s="928"/>
      <c r="O37" s="928"/>
      <c r="P37" s="928"/>
      <c r="Q37" s="427"/>
      <c r="R37" s="427"/>
      <c r="S37" s="425">
        <f>IF(SUM(S38:S64)&gt;0,9999,0)</f>
        <v>0</v>
      </c>
      <c r="T37" s="426"/>
      <c r="U37" s="427"/>
      <c r="V37" s="425">
        <f>IF(SUM(V38:V64)&gt;0,9999,0)</f>
        <v>0</v>
      </c>
      <c r="W37" s="426"/>
      <c r="X37" s="427"/>
      <c r="Y37" s="425">
        <f>IF(SUM(Y38:Y64)&gt;0,9999,0)</f>
        <v>0</v>
      </c>
      <c r="Z37" s="426"/>
      <c r="AA37" s="427"/>
      <c r="AB37" s="428">
        <f>IF(SUM(AB38:AB64)&gt;0,9999,0)</f>
        <v>0</v>
      </c>
      <c r="AC37" s="424"/>
      <c r="AD37" s="429"/>
      <c r="AE37" s="81"/>
      <c r="AF37" s="81"/>
      <c r="AG37" s="81"/>
      <c r="AH37" s="81"/>
      <c r="AI37" s="81"/>
      <c r="AJ37" s="81"/>
      <c r="AK37" s="81"/>
      <c r="AL37" s="81"/>
      <c r="AM37" s="81"/>
      <c r="AN37" s="81"/>
      <c r="AO37" s="81"/>
      <c r="AP37" s="81"/>
      <c r="AQ37" s="81"/>
      <c r="AR37" s="81"/>
      <c r="AS37" s="81"/>
      <c r="AT37" s="81"/>
      <c r="AU37" s="81"/>
      <c r="AV37" s="81"/>
      <c r="AW37" s="81"/>
      <c r="AX37" s="81"/>
      <c r="AY37" s="81"/>
      <c r="AZ37" s="81"/>
      <c r="BA37" s="81"/>
    </row>
    <row r="38" spans="1:53" ht="15" customHeight="1" thickBot="1" x14ac:dyDescent="0.4">
      <c r="A38" s="51"/>
      <c r="B38" s="51"/>
      <c r="C38" s="51"/>
      <c r="D38" s="45"/>
      <c r="E38" s="838" t="s">
        <v>326</v>
      </c>
      <c r="F38" s="839"/>
      <c r="G38" s="839"/>
      <c r="H38" s="971"/>
      <c r="I38" s="955" t="s">
        <v>327</v>
      </c>
      <c r="J38" s="955"/>
      <c r="K38" s="955"/>
      <c r="L38" s="955"/>
      <c r="M38" s="955"/>
      <c r="N38" s="955"/>
      <c r="O38" s="955"/>
      <c r="P38" s="956"/>
      <c r="Q38" s="942">
        <f>Prices!M58</f>
        <v>57.19</v>
      </c>
      <c r="R38" s="945">
        <f>Prices!N58</f>
        <v>68.63</v>
      </c>
      <c r="S38" s="414"/>
      <c r="T38" s="433"/>
      <c r="U38" s="416"/>
      <c r="V38" s="414"/>
      <c r="W38" s="433"/>
      <c r="X38" s="416"/>
      <c r="Y38" s="414"/>
      <c r="Z38" s="433"/>
      <c r="AA38" s="416"/>
      <c r="AB38" s="855">
        <f>SUM(S38,V38,Y38,S39,V39,Y39,S40,V40,Y40)</f>
        <v>0</v>
      </c>
      <c r="AC38" s="857">
        <f>Q38*AB38</f>
        <v>0</v>
      </c>
      <c r="AD38" s="884">
        <f>R38*AB38</f>
        <v>0</v>
      </c>
      <c r="AE38" s="81"/>
      <c r="AF38" s="81"/>
      <c r="AG38" s="81"/>
      <c r="AH38" s="81"/>
      <c r="AI38" s="81"/>
      <c r="AJ38" s="81"/>
      <c r="AK38" s="81"/>
      <c r="AL38" s="81"/>
      <c r="AM38" s="81"/>
      <c r="AN38" s="81"/>
      <c r="AO38" s="81"/>
      <c r="AP38" s="81"/>
      <c r="AQ38" s="81"/>
      <c r="AR38" s="81"/>
      <c r="AS38" s="81"/>
      <c r="AT38" s="81"/>
      <c r="AU38" s="81"/>
      <c r="AV38" s="81"/>
      <c r="AW38" s="81"/>
      <c r="AX38" s="81"/>
      <c r="AY38" s="81"/>
      <c r="AZ38" s="81"/>
      <c r="BA38" s="81"/>
    </row>
    <row r="39" spans="1:53" ht="15" customHeight="1" thickBot="1" x14ac:dyDescent="0.45">
      <c r="A39" s="52"/>
      <c r="B39" s="52"/>
      <c r="C39" s="52"/>
      <c r="D39" s="45"/>
      <c r="E39" s="835" t="s">
        <v>326</v>
      </c>
      <c r="F39" s="836"/>
      <c r="G39" s="836"/>
      <c r="H39" s="940"/>
      <c r="I39" s="955"/>
      <c r="J39" s="955"/>
      <c r="K39" s="955"/>
      <c r="L39" s="955"/>
      <c r="M39" s="955"/>
      <c r="N39" s="955"/>
      <c r="O39" s="955"/>
      <c r="P39" s="956"/>
      <c r="Q39" s="942"/>
      <c r="R39" s="945"/>
      <c r="S39" s="280"/>
      <c r="T39" s="431"/>
      <c r="U39" s="408"/>
      <c r="V39" s="280"/>
      <c r="W39" s="431"/>
      <c r="X39" s="408"/>
      <c r="Y39" s="280"/>
      <c r="Z39" s="431"/>
      <c r="AA39" s="408"/>
      <c r="AB39" s="855"/>
      <c r="AC39" s="857"/>
      <c r="AD39" s="884"/>
      <c r="AE39" s="81"/>
      <c r="AF39" s="81"/>
      <c r="AG39" s="81"/>
      <c r="AH39" s="81"/>
      <c r="AI39" s="81"/>
      <c r="AJ39" s="81"/>
      <c r="AK39" s="81"/>
      <c r="AL39" s="81"/>
      <c r="AM39" s="81"/>
      <c r="AN39" s="81"/>
      <c r="AO39" s="81"/>
      <c r="AP39" s="81"/>
      <c r="AQ39" s="81"/>
      <c r="AR39" s="81"/>
      <c r="AS39" s="81"/>
      <c r="AT39" s="81"/>
      <c r="AU39" s="81"/>
      <c r="AV39" s="81"/>
      <c r="AW39" s="81"/>
      <c r="AX39" s="81"/>
      <c r="AY39" s="81"/>
      <c r="AZ39" s="81"/>
      <c r="BA39" s="81"/>
    </row>
    <row r="40" spans="1:53" ht="15" customHeight="1" thickBot="1" x14ac:dyDescent="0.4">
      <c r="A40" s="572" t="s">
        <v>31</v>
      </c>
      <c r="B40" s="572"/>
      <c r="C40" s="572"/>
      <c r="D40" s="45"/>
      <c r="E40" s="937" t="s">
        <v>326</v>
      </c>
      <c r="F40" s="938"/>
      <c r="G40" s="938"/>
      <c r="H40" s="965"/>
      <c r="I40" s="969"/>
      <c r="J40" s="969"/>
      <c r="K40" s="969"/>
      <c r="L40" s="969"/>
      <c r="M40" s="969"/>
      <c r="N40" s="969"/>
      <c r="O40" s="969"/>
      <c r="P40" s="970"/>
      <c r="Q40" s="977"/>
      <c r="R40" s="976"/>
      <c r="S40" s="280"/>
      <c r="T40" s="431"/>
      <c r="U40" s="408"/>
      <c r="V40" s="280"/>
      <c r="W40" s="431"/>
      <c r="X40" s="408"/>
      <c r="Y40" s="280"/>
      <c r="Z40" s="431"/>
      <c r="AA40" s="408"/>
      <c r="AB40" s="881"/>
      <c r="AC40" s="882"/>
      <c r="AD40" s="885"/>
      <c r="AE40" s="81"/>
      <c r="AF40" s="81"/>
      <c r="AG40" s="81"/>
      <c r="AH40" s="81"/>
      <c r="AI40" s="81"/>
      <c r="AJ40" s="81"/>
      <c r="AK40" s="81"/>
      <c r="AL40" s="81"/>
      <c r="AM40" s="81"/>
      <c r="AN40" s="81"/>
      <c r="AO40" s="81"/>
      <c r="AP40" s="81"/>
      <c r="AQ40" s="81"/>
      <c r="AR40" s="81"/>
      <c r="AS40" s="81"/>
      <c r="AT40" s="81"/>
      <c r="AU40" s="81"/>
      <c r="AV40" s="81"/>
      <c r="AW40" s="81"/>
      <c r="AX40" s="81"/>
      <c r="AY40" s="81"/>
      <c r="AZ40" s="81"/>
      <c r="BA40" s="81"/>
    </row>
    <row r="41" spans="1:53" ht="15" customHeight="1" thickBot="1" x14ac:dyDescent="0.4">
      <c r="A41" s="79" t="s">
        <v>32</v>
      </c>
      <c r="B41" s="142"/>
      <c r="C41" s="142"/>
      <c r="D41" s="45"/>
      <c r="E41" s="418"/>
      <c r="F41" s="419"/>
      <c r="G41" s="419"/>
      <c r="H41" s="419"/>
      <c r="I41" s="419"/>
      <c r="J41" s="419"/>
      <c r="K41" s="419"/>
      <c r="L41" s="419"/>
      <c r="M41" s="419"/>
      <c r="N41" s="419"/>
      <c r="O41" s="419"/>
      <c r="P41" s="419"/>
      <c r="Q41" s="419"/>
      <c r="R41" s="419"/>
      <c r="S41" s="419"/>
      <c r="T41" s="432"/>
      <c r="U41" s="419"/>
      <c r="V41" s="419"/>
      <c r="W41" s="432"/>
      <c r="X41" s="419"/>
      <c r="Y41" s="419"/>
      <c r="Z41" s="432"/>
      <c r="AA41" s="419"/>
      <c r="AB41" s="419"/>
      <c r="AC41" s="419"/>
      <c r="AD41" s="420"/>
      <c r="AE41" s="81"/>
      <c r="AF41" s="81"/>
      <c r="AG41" s="81"/>
      <c r="AH41" s="81"/>
      <c r="AI41" s="81"/>
      <c r="AJ41" s="81"/>
      <c r="AK41" s="81"/>
      <c r="AL41" s="81"/>
      <c r="AM41" s="81"/>
      <c r="AN41" s="81"/>
      <c r="AO41" s="81"/>
      <c r="AP41" s="81"/>
      <c r="AQ41" s="81"/>
      <c r="AR41" s="81"/>
      <c r="AS41" s="81"/>
      <c r="AT41" s="81"/>
      <c r="AU41" s="81"/>
      <c r="AV41" s="81"/>
      <c r="AW41" s="81"/>
      <c r="AX41" s="81"/>
      <c r="AY41" s="81"/>
      <c r="AZ41" s="81"/>
      <c r="BA41" s="81"/>
    </row>
    <row r="42" spans="1:53" ht="15" customHeight="1" thickBot="1" x14ac:dyDescent="0.4">
      <c r="A42" s="47" t="s">
        <v>33</v>
      </c>
      <c r="B42" s="142"/>
      <c r="C42" s="142"/>
      <c r="D42" s="45"/>
      <c r="E42" s="841" t="s">
        <v>328</v>
      </c>
      <c r="F42" s="842"/>
      <c r="G42" s="842"/>
      <c r="H42" s="963"/>
      <c r="I42" s="953" t="s">
        <v>327</v>
      </c>
      <c r="J42" s="953"/>
      <c r="K42" s="953"/>
      <c r="L42" s="953"/>
      <c r="M42" s="953"/>
      <c r="N42" s="953"/>
      <c r="O42" s="953"/>
      <c r="P42" s="954"/>
      <c r="Q42" s="947">
        <f>Prices!M59</f>
        <v>28.57</v>
      </c>
      <c r="R42" s="944">
        <f>Prices!N59</f>
        <v>34.28</v>
      </c>
      <c r="S42" s="280"/>
      <c r="T42" s="431"/>
      <c r="U42" s="408"/>
      <c r="V42" s="280"/>
      <c r="W42" s="431"/>
      <c r="X42" s="408"/>
      <c r="Y42" s="280"/>
      <c r="Z42" s="431"/>
      <c r="AA42" s="408"/>
      <c r="AB42" s="895">
        <f>SUM(S42,V42,Y42,S43,V43,Y43,S44,V44,Y44)</f>
        <v>0</v>
      </c>
      <c r="AC42" s="871">
        <f>Q42*AB42</f>
        <v>0</v>
      </c>
      <c r="AD42" s="901">
        <f>R42*AB42</f>
        <v>0</v>
      </c>
      <c r="AE42" s="81"/>
      <c r="AF42" s="81"/>
      <c r="AG42" s="81"/>
      <c r="AH42" s="81"/>
      <c r="AI42" s="81"/>
      <c r="AJ42" s="81"/>
      <c r="AK42" s="81"/>
      <c r="AL42" s="81"/>
      <c r="AM42" s="81"/>
      <c r="AN42" s="81"/>
      <c r="AO42" s="81"/>
      <c r="AP42" s="81"/>
      <c r="AQ42" s="81"/>
      <c r="AR42" s="81"/>
      <c r="AS42" s="81"/>
      <c r="AT42" s="81"/>
      <c r="AU42" s="81"/>
      <c r="AV42" s="81"/>
      <c r="AW42" s="81"/>
      <c r="AX42" s="81"/>
      <c r="AY42" s="81"/>
      <c r="AZ42" s="81"/>
      <c r="BA42" s="81"/>
    </row>
    <row r="43" spans="1:53" ht="15" customHeight="1" thickBot="1" x14ac:dyDescent="0.4">
      <c r="A43" s="47" t="s">
        <v>11</v>
      </c>
      <c r="B43" s="142"/>
      <c r="C43" s="142"/>
      <c r="D43" s="45"/>
      <c r="E43" s="835" t="s">
        <v>328</v>
      </c>
      <c r="F43" s="836"/>
      <c r="G43" s="836"/>
      <c r="H43" s="940"/>
      <c r="I43" s="955"/>
      <c r="J43" s="955"/>
      <c r="K43" s="955"/>
      <c r="L43" s="955"/>
      <c r="M43" s="955"/>
      <c r="N43" s="955"/>
      <c r="O43" s="955"/>
      <c r="P43" s="956"/>
      <c r="Q43" s="942"/>
      <c r="R43" s="945"/>
      <c r="S43" s="280"/>
      <c r="T43" s="431"/>
      <c r="U43" s="408"/>
      <c r="V43" s="280"/>
      <c r="W43" s="431"/>
      <c r="X43" s="408"/>
      <c r="Y43" s="280"/>
      <c r="Z43" s="431"/>
      <c r="AA43" s="408"/>
      <c r="AB43" s="855"/>
      <c r="AC43" s="857"/>
      <c r="AD43" s="884"/>
      <c r="AE43" s="81"/>
      <c r="AF43" s="81"/>
      <c r="AG43" s="81"/>
      <c r="AH43" s="81"/>
      <c r="AI43" s="81"/>
      <c r="AJ43" s="81"/>
      <c r="AK43" s="81"/>
      <c r="AL43" s="81"/>
      <c r="AM43" s="81"/>
      <c r="AN43" s="81"/>
      <c r="AO43" s="81"/>
      <c r="AP43" s="81"/>
      <c r="AQ43" s="81"/>
      <c r="AR43" s="81"/>
      <c r="AS43" s="81"/>
      <c r="AT43" s="81"/>
      <c r="AU43" s="81"/>
      <c r="AV43" s="81"/>
      <c r="AW43" s="81"/>
      <c r="AX43" s="81"/>
      <c r="AY43" s="81"/>
      <c r="AZ43" s="81"/>
      <c r="BA43" s="81"/>
    </row>
    <row r="44" spans="1:53" ht="15" customHeight="1" thickBot="1" x14ac:dyDescent="0.4">
      <c r="A44" s="47" t="s">
        <v>34</v>
      </c>
      <c r="B44" s="142"/>
      <c r="C44" s="142"/>
      <c r="D44" s="45"/>
      <c r="E44" s="868" t="s">
        <v>328</v>
      </c>
      <c r="F44" s="869"/>
      <c r="G44" s="869"/>
      <c r="H44" s="964"/>
      <c r="I44" s="957"/>
      <c r="J44" s="957"/>
      <c r="K44" s="957"/>
      <c r="L44" s="957"/>
      <c r="M44" s="957"/>
      <c r="N44" s="957"/>
      <c r="O44" s="957"/>
      <c r="P44" s="958"/>
      <c r="Q44" s="943"/>
      <c r="R44" s="946"/>
      <c r="S44" s="280"/>
      <c r="T44" s="431"/>
      <c r="U44" s="408"/>
      <c r="V44" s="280"/>
      <c r="W44" s="431"/>
      <c r="X44" s="408"/>
      <c r="Y44" s="280"/>
      <c r="Z44" s="431"/>
      <c r="AA44" s="408"/>
      <c r="AB44" s="881"/>
      <c r="AC44" s="882"/>
      <c r="AD44" s="885"/>
      <c r="AE44" s="81"/>
      <c r="AF44" s="81"/>
      <c r="AG44" s="81"/>
      <c r="AH44" s="81"/>
      <c r="AI44" s="81"/>
      <c r="AJ44" s="81"/>
      <c r="AK44" s="81"/>
      <c r="AL44" s="81"/>
      <c r="AM44" s="81"/>
      <c r="AN44" s="81"/>
      <c r="AO44" s="81"/>
      <c r="AP44" s="81"/>
      <c r="AQ44" s="81"/>
      <c r="AR44" s="81"/>
      <c r="AS44" s="81"/>
      <c r="AT44" s="81"/>
      <c r="AU44" s="81"/>
      <c r="AV44" s="81"/>
      <c r="AW44" s="81"/>
      <c r="AX44" s="81"/>
      <c r="AY44" s="81"/>
      <c r="AZ44" s="81"/>
      <c r="BA44" s="81"/>
    </row>
    <row r="45" spans="1:53" ht="15" customHeight="1" thickBot="1" x14ac:dyDescent="0.4">
      <c r="A45" s="47" t="s">
        <v>13</v>
      </c>
      <c r="B45" s="142"/>
      <c r="C45" s="142"/>
      <c r="D45" s="45"/>
      <c r="E45" s="418"/>
      <c r="F45" s="419"/>
      <c r="G45" s="419"/>
      <c r="H45" s="419"/>
      <c r="I45" s="419"/>
      <c r="J45" s="419"/>
      <c r="K45" s="419"/>
      <c r="L45" s="419"/>
      <c r="M45" s="419"/>
      <c r="N45" s="419"/>
      <c r="O45" s="419"/>
      <c r="P45" s="419"/>
      <c r="Q45" s="419"/>
      <c r="R45" s="419"/>
      <c r="S45" s="419"/>
      <c r="T45" s="432"/>
      <c r="U45" s="419"/>
      <c r="V45" s="419"/>
      <c r="W45" s="432"/>
      <c r="X45" s="419"/>
      <c r="Y45" s="419"/>
      <c r="Z45" s="432"/>
      <c r="AA45" s="419"/>
      <c r="AB45" s="419"/>
      <c r="AC45" s="419"/>
      <c r="AD45" s="420"/>
      <c r="AE45" s="81"/>
      <c r="AF45" s="81"/>
      <c r="AG45" s="81"/>
      <c r="AH45" s="81"/>
      <c r="AI45" s="81"/>
      <c r="AJ45" s="81"/>
      <c r="AK45" s="81"/>
      <c r="AL45" s="81"/>
      <c r="AM45" s="81"/>
      <c r="AN45" s="81"/>
      <c r="AO45" s="81"/>
      <c r="AP45" s="81"/>
      <c r="AQ45" s="81"/>
      <c r="AR45" s="81"/>
      <c r="AS45" s="81"/>
      <c r="AT45" s="81"/>
      <c r="AU45" s="81"/>
      <c r="AV45" s="81"/>
      <c r="AW45" s="81"/>
      <c r="AX45" s="81"/>
      <c r="AY45" s="81"/>
      <c r="AZ45" s="81"/>
      <c r="BA45" s="81"/>
    </row>
    <row r="46" spans="1:53" ht="15" customHeight="1" thickBot="1" x14ac:dyDescent="0.4">
      <c r="A46" s="47" t="s">
        <v>14</v>
      </c>
      <c r="B46" s="142"/>
      <c r="C46" s="142"/>
      <c r="D46" s="45"/>
      <c r="E46" s="841" t="s">
        <v>329</v>
      </c>
      <c r="F46" s="842"/>
      <c r="G46" s="842"/>
      <c r="H46" s="963"/>
      <c r="I46" s="953" t="s">
        <v>327</v>
      </c>
      <c r="J46" s="953"/>
      <c r="K46" s="953"/>
      <c r="L46" s="953"/>
      <c r="M46" s="953"/>
      <c r="N46" s="953"/>
      <c r="O46" s="953"/>
      <c r="P46" s="954"/>
      <c r="Q46" s="947">
        <f>Prices!M60</f>
        <v>24.02</v>
      </c>
      <c r="R46" s="944">
        <f>Prices!N60</f>
        <v>28.82</v>
      </c>
      <c r="S46" s="280"/>
      <c r="T46" s="431"/>
      <c r="U46" s="408"/>
      <c r="V46" s="280"/>
      <c r="W46" s="431"/>
      <c r="X46" s="408"/>
      <c r="Y46" s="280"/>
      <c r="Z46" s="431"/>
      <c r="AA46" s="408"/>
      <c r="AB46" s="895">
        <f>SUM(S46,V46,Y46,S47,V47,Y47,S48,V48,Y48)</f>
        <v>0</v>
      </c>
      <c r="AC46" s="871">
        <f>Q46*AB46</f>
        <v>0</v>
      </c>
      <c r="AD46" s="901">
        <f>R46*AB46</f>
        <v>0</v>
      </c>
      <c r="AE46" s="81"/>
      <c r="AF46" s="81"/>
      <c r="AG46" s="81"/>
      <c r="AH46" s="81"/>
      <c r="AI46" s="81"/>
      <c r="AJ46" s="81"/>
      <c r="AK46" s="81"/>
      <c r="AL46" s="81"/>
      <c r="AM46" s="81"/>
      <c r="AN46" s="81"/>
      <c r="AO46" s="81"/>
      <c r="AP46" s="81"/>
      <c r="AQ46" s="81"/>
      <c r="AR46" s="81"/>
      <c r="AS46" s="81"/>
      <c r="AT46" s="81"/>
      <c r="AU46" s="81"/>
      <c r="AV46" s="81"/>
      <c r="AW46" s="81"/>
      <c r="AX46" s="81"/>
      <c r="AY46" s="81"/>
      <c r="AZ46" s="81"/>
      <c r="BA46" s="81"/>
    </row>
    <row r="47" spans="1:53" ht="15" customHeight="1" thickBot="1" x14ac:dyDescent="0.4">
      <c r="A47" s="53"/>
      <c r="B47" s="142"/>
      <c r="C47" s="142"/>
      <c r="D47" s="45"/>
      <c r="E47" s="835" t="s">
        <v>330</v>
      </c>
      <c r="F47" s="836"/>
      <c r="G47" s="836"/>
      <c r="H47" s="940"/>
      <c r="I47" s="955"/>
      <c r="J47" s="955"/>
      <c r="K47" s="955"/>
      <c r="L47" s="955"/>
      <c r="M47" s="955"/>
      <c r="N47" s="955"/>
      <c r="O47" s="955"/>
      <c r="P47" s="956"/>
      <c r="Q47" s="942"/>
      <c r="R47" s="945"/>
      <c r="S47" s="280"/>
      <c r="T47" s="431"/>
      <c r="U47" s="408"/>
      <c r="V47" s="280"/>
      <c r="W47" s="431"/>
      <c r="X47" s="408"/>
      <c r="Y47" s="280"/>
      <c r="Z47" s="431"/>
      <c r="AA47" s="408"/>
      <c r="AB47" s="855"/>
      <c r="AC47" s="857"/>
      <c r="AD47" s="884"/>
      <c r="AE47" s="81"/>
      <c r="AF47" s="81"/>
      <c r="AG47" s="81"/>
      <c r="AH47" s="81"/>
      <c r="AI47" s="81"/>
      <c r="AJ47" s="81"/>
      <c r="AK47" s="81"/>
      <c r="AL47" s="81"/>
      <c r="AM47" s="81"/>
      <c r="AN47" s="81"/>
      <c r="AO47" s="81"/>
      <c r="AP47" s="81"/>
      <c r="AQ47" s="81"/>
      <c r="AR47" s="81"/>
      <c r="AS47" s="81"/>
      <c r="AT47" s="81"/>
      <c r="AU47" s="81"/>
      <c r="AV47" s="81"/>
      <c r="AW47" s="81"/>
      <c r="AX47" s="81"/>
      <c r="AY47" s="81"/>
      <c r="AZ47" s="81"/>
      <c r="BA47" s="81"/>
    </row>
    <row r="48" spans="1:53" ht="15" customHeight="1" thickBot="1" x14ac:dyDescent="0.4">
      <c r="A48" s="570" t="s">
        <v>36</v>
      </c>
      <c r="B48" s="570"/>
      <c r="C48" s="570"/>
      <c r="D48" s="45"/>
      <c r="E48" s="868" t="s">
        <v>329</v>
      </c>
      <c r="F48" s="869"/>
      <c r="G48" s="869"/>
      <c r="H48" s="964"/>
      <c r="I48" s="957"/>
      <c r="J48" s="957"/>
      <c r="K48" s="957"/>
      <c r="L48" s="957"/>
      <c r="M48" s="957"/>
      <c r="N48" s="957"/>
      <c r="O48" s="957"/>
      <c r="P48" s="958"/>
      <c r="Q48" s="943"/>
      <c r="R48" s="946"/>
      <c r="S48" s="280"/>
      <c r="T48" s="431"/>
      <c r="U48" s="408"/>
      <c r="V48" s="280"/>
      <c r="W48" s="431"/>
      <c r="X48" s="408"/>
      <c r="Y48" s="280"/>
      <c r="Z48" s="431"/>
      <c r="AA48" s="408"/>
      <c r="AB48" s="881"/>
      <c r="AC48" s="882"/>
      <c r="AD48" s="885"/>
      <c r="AE48" s="81"/>
      <c r="AF48" s="81"/>
      <c r="AG48" s="81"/>
      <c r="AH48" s="81"/>
      <c r="AI48" s="81"/>
      <c r="AJ48" s="81"/>
      <c r="AK48" s="81"/>
      <c r="AL48" s="81"/>
      <c r="AM48" s="81"/>
      <c r="AN48" s="81"/>
      <c r="AO48" s="81"/>
      <c r="AP48" s="81"/>
      <c r="AQ48" s="81"/>
      <c r="AR48" s="81"/>
      <c r="AS48" s="81"/>
      <c r="AT48" s="81"/>
      <c r="AU48" s="81"/>
      <c r="AV48" s="81"/>
      <c r="AW48" s="81"/>
      <c r="AX48" s="81"/>
      <c r="AY48" s="81"/>
      <c r="AZ48" s="81"/>
      <c r="BA48" s="81"/>
    </row>
    <row r="49" spans="1:53" ht="15" customHeight="1" thickBot="1" x14ac:dyDescent="0.4">
      <c r="A49" s="570"/>
      <c r="B49" s="570"/>
      <c r="C49" s="570"/>
      <c r="D49" s="45"/>
      <c r="E49" s="418"/>
      <c r="F49" s="419"/>
      <c r="G49" s="419"/>
      <c r="H49" s="419"/>
      <c r="I49" s="419"/>
      <c r="J49" s="419"/>
      <c r="K49" s="419"/>
      <c r="L49" s="419"/>
      <c r="M49" s="419"/>
      <c r="N49" s="419"/>
      <c r="O49" s="419"/>
      <c r="P49" s="419"/>
      <c r="Q49" s="419"/>
      <c r="R49" s="419"/>
      <c r="S49" s="419"/>
      <c r="T49" s="432"/>
      <c r="U49" s="419"/>
      <c r="V49" s="419"/>
      <c r="W49" s="432"/>
      <c r="X49" s="419"/>
      <c r="Y49" s="419"/>
      <c r="Z49" s="432"/>
      <c r="AA49" s="419"/>
      <c r="AB49" s="419"/>
      <c r="AC49" s="419"/>
      <c r="AD49" s="420"/>
      <c r="AE49" s="81"/>
      <c r="AF49" s="81"/>
      <c r="AG49" s="81"/>
      <c r="AH49" s="81"/>
      <c r="AI49" s="81"/>
      <c r="AJ49" s="81"/>
      <c r="AK49" s="81"/>
      <c r="AL49" s="81"/>
      <c r="AM49" s="81"/>
      <c r="AN49" s="81"/>
      <c r="AO49" s="81"/>
      <c r="AP49" s="81"/>
      <c r="AQ49" s="81"/>
      <c r="AR49" s="81"/>
      <c r="AS49" s="81"/>
      <c r="AT49" s="81"/>
      <c r="AU49" s="81"/>
      <c r="AV49" s="81"/>
      <c r="AW49" s="81"/>
      <c r="AX49" s="81"/>
      <c r="AY49" s="81"/>
      <c r="AZ49" s="81"/>
      <c r="BA49" s="81"/>
    </row>
    <row r="50" spans="1:53" ht="15" customHeight="1" thickBot="1" x14ac:dyDescent="0.4">
      <c r="A50" s="571" t="s">
        <v>37</v>
      </c>
      <c r="B50" s="571"/>
      <c r="C50" s="571"/>
      <c r="D50" s="45"/>
      <c r="E50" s="841" t="s">
        <v>331</v>
      </c>
      <c r="F50" s="842"/>
      <c r="G50" s="842"/>
      <c r="H50" s="963"/>
      <c r="I50" s="953" t="s">
        <v>332</v>
      </c>
      <c r="J50" s="953"/>
      <c r="K50" s="953"/>
      <c r="L50" s="953"/>
      <c r="M50" s="953"/>
      <c r="N50" s="953"/>
      <c r="O50" s="953"/>
      <c r="P50" s="954"/>
      <c r="Q50" s="947">
        <f>Prices!M61</f>
        <v>24.02</v>
      </c>
      <c r="R50" s="944">
        <f>Prices!N61</f>
        <v>28.82</v>
      </c>
      <c r="S50" s="280"/>
      <c r="T50" s="431"/>
      <c r="U50" s="408"/>
      <c r="V50" s="280"/>
      <c r="W50" s="431"/>
      <c r="X50" s="408"/>
      <c r="Y50" s="280"/>
      <c r="Z50" s="431"/>
      <c r="AA50" s="408"/>
      <c r="AB50" s="895">
        <f>SUM(S50,V50,Y50,S51,V51,Y51,S52,V52,Y52)</f>
        <v>0</v>
      </c>
      <c r="AC50" s="871">
        <f>Q50*AB50</f>
        <v>0</v>
      </c>
      <c r="AD50" s="901">
        <f>R50*AB50</f>
        <v>0</v>
      </c>
      <c r="AE50" s="81"/>
      <c r="AF50" s="81"/>
      <c r="AG50" s="81"/>
      <c r="AH50" s="81"/>
      <c r="AI50" s="81"/>
      <c r="AJ50" s="81"/>
      <c r="AK50" s="81"/>
      <c r="AL50" s="81"/>
      <c r="AM50" s="81"/>
      <c r="AN50" s="81"/>
      <c r="AO50" s="81"/>
      <c r="AP50" s="81"/>
      <c r="AQ50" s="81"/>
      <c r="AR50" s="81"/>
      <c r="AS50" s="81"/>
      <c r="AT50" s="81"/>
      <c r="AU50" s="81"/>
      <c r="AV50" s="81"/>
      <c r="AW50" s="81"/>
      <c r="AX50" s="81"/>
      <c r="AY50" s="81"/>
      <c r="AZ50" s="81"/>
      <c r="BA50" s="81"/>
    </row>
    <row r="51" spans="1:53" ht="15" customHeight="1" thickBot="1" x14ac:dyDescent="0.4">
      <c r="A51" s="571"/>
      <c r="B51" s="571"/>
      <c r="C51" s="571"/>
      <c r="D51" s="45"/>
      <c r="E51" s="835" t="s">
        <v>333</v>
      </c>
      <c r="F51" s="836"/>
      <c r="G51" s="836"/>
      <c r="H51" s="940"/>
      <c r="I51" s="955"/>
      <c r="J51" s="955"/>
      <c r="K51" s="955"/>
      <c r="L51" s="955"/>
      <c r="M51" s="955"/>
      <c r="N51" s="955"/>
      <c r="O51" s="955"/>
      <c r="P51" s="956"/>
      <c r="Q51" s="942"/>
      <c r="R51" s="945"/>
      <c r="S51" s="280"/>
      <c r="T51" s="431"/>
      <c r="U51" s="408"/>
      <c r="V51" s="280"/>
      <c r="W51" s="431"/>
      <c r="X51" s="408"/>
      <c r="Y51" s="280"/>
      <c r="Z51" s="431"/>
      <c r="AA51" s="408"/>
      <c r="AB51" s="855"/>
      <c r="AC51" s="857"/>
      <c r="AD51" s="884"/>
      <c r="AE51" s="81"/>
      <c r="AF51" s="81"/>
      <c r="AG51" s="81"/>
    </row>
    <row r="52" spans="1:53" ht="15" customHeight="1" thickBot="1" x14ac:dyDescent="0.45">
      <c r="A52" s="52"/>
      <c r="B52" s="52"/>
      <c r="C52" s="52"/>
      <c r="D52" s="45"/>
      <c r="E52" s="868" t="s">
        <v>331</v>
      </c>
      <c r="F52" s="869"/>
      <c r="G52" s="869"/>
      <c r="H52" s="964"/>
      <c r="I52" s="957"/>
      <c r="J52" s="957"/>
      <c r="K52" s="957"/>
      <c r="L52" s="957"/>
      <c r="M52" s="957"/>
      <c r="N52" s="957"/>
      <c r="O52" s="957"/>
      <c r="P52" s="958"/>
      <c r="Q52" s="943"/>
      <c r="R52" s="946"/>
      <c r="S52" s="280"/>
      <c r="T52" s="431"/>
      <c r="U52" s="408"/>
      <c r="V52" s="280"/>
      <c r="W52" s="431"/>
      <c r="X52" s="408"/>
      <c r="Y52" s="280"/>
      <c r="Z52" s="431"/>
      <c r="AA52" s="408"/>
      <c r="AB52" s="881"/>
      <c r="AC52" s="882"/>
      <c r="AD52" s="885"/>
    </row>
    <row r="53" spans="1:53" ht="15" customHeight="1" thickBot="1" x14ac:dyDescent="0.45">
      <c r="A53" s="52"/>
      <c r="B53" s="52"/>
      <c r="C53" s="52"/>
      <c r="D53" s="45"/>
      <c r="E53" s="418"/>
      <c r="F53" s="419"/>
      <c r="G53" s="419"/>
      <c r="H53" s="419"/>
      <c r="I53" s="419"/>
      <c r="J53" s="419"/>
      <c r="K53" s="419"/>
      <c r="L53" s="419"/>
      <c r="M53" s="419"/>
      <c r="N53" s="419"/>
      <c r="O53" s="419"/>
      <c r="P53" s="419"/>
      <c r="Q53" s="419"/>
      <c r="R53" s="419"/>
      <c r="S53" s="419"/>
      <c r="T53" s="432"/>
      <c r="U53" s="419"/>
      <c r="V53" s="419"/>
      <c r="W53" s="432"/>
      <c r="X53" s="419"/>
      <c r="Y53" s="419"/>
      <c r="Z53" s="432"/>
      <c r="AA53" s="419"/>
      <c r="AB53" s="419"/>
      <c r="AC53" s="419"/>
      <c r="AD53" s="420"/>
    </row>
    <row r="54" spans="1:53" ht="15" customHeight="1" thickBot="1" x14ac:dyDescent="0.45">
      <c r="A54" s="52"/>
      <c r="B54" s="52"/>
      <c r="C54" s="52"/>
      <c r="D54" s="45"/>
      <c r="E54" s="841" t="s">
        <v>334</v>
      </c>
      <c r="F54" s="842"/>
      <c r="G54" s="842"/>
      <c r="H54" s="963"/>
      <c r="I54" s="953" t="s">
        <v>327</v>
      </c>
      <c r="J54" s="953"/>
      <c r="K54" s="953"/>
      <c r="L54" s="953"/>
      <c r="M54" s="953"/>
      <c r="N54" s="953"/>
      <c r="O54" s="953"/>
      <c r="P54" s="954"/>
      <c r="Q54" s="947">
        <f>Prices!M62</f>
        <v>18.3</v>
      </c>
      <c r="R54" s="944">
        <f>Prices!N62</f>
        <v>21.96</v>
      </c>
      <c r="S54" s="280"/>
      <c r="T54" s="431"/>
      <c r="U54" s="408"/>
      <c r="V54" s="280"/>
      <c r="W54" s="431"/>
      <c r="X54" s="408"/>
      <c r="Y54" s="280"/>
      <c r="Z54" s="431"/>
      <c r="AA54" s="408"/>
      <c r="AB54" s="895">
        <f>SUM(S54,V54,Y54,S55,V55,Y55,S56,V56,Y56)</f>
        <v>0</v>
      </c>
      <c r="AC54" s="871">
        <f>Q54*AB54</f>
        <v>0</v>
      </c>
      <c r="AD54" s="901">
        <f>R54*AB54</f>
        <v>0</v>
      </c>
    </row>
    <row r="55" spans="1:53" ht="15" customHeight="1" thickBot="1" x14ac:dyDescent="0.45">
      <c r="A55" s="52"/>
      <c r="B55" s="52"/>
      <c r="C55" s="52"/>
      <c r="D55" s="45"/>
      <c r="E55" s="835" t="s">
        <v>335</v>
      </c>
      <c r="F55" s="836"/>
      <c r="G55" s="836"/>
      <c r="H55" s="940"/>
      <c r="I55" s="955"/>
      <c r="J55" s="955"/>
      <c r="K55" s="955"/>
      <c r="L55" s="955"/>
      <c r="M55" s="955"/>
      <c r="N55" s="955"/>
      <c r="O55" s="955"/>
      <c r="P55" s="956"/>
      <c r="Q55" s="942"/>
      <c r="R55" s="945"/>
      <c r="S55" s="280"/>
      <c r="T55" s="431"/>
      <c r="U55" s="408"/>
      <c r="V55" s="280"/>
      <c r="W55" s="431"/>
      <c r="X55" s="408"/>
      <c r="Y55" s="280"/>
      <c r="Z55" s="431"/>
      <c r="AA55" s="408"/>
      <c r="AB55" s="855"/>
      <c r="AC55" s="857"/>
      <c r="AD55" s="884"/>
    </row>
    <row r="56" spans="1:53" ht="15" customHeight="1" thickBot="1" x14ac:dyDescent="0.4">
      <c r="D56" s="45"/>
      <c r="E56" s="868" t="s">
        <v>334</v>
      </c>
      <c r="F56" s="869"/>
      <c r="G56" s="869"/>
      <c r="H56" s="964"/>
      <c r="I56" s="957"/>
      <c r="J56" s="957"/>
      <c r="K56" s="957"/>
      <c r="L56" s="957"/>
      <c r="M56" s="957"/>
      <c r="N56" s="957"/>
      <c r="O56" s="957"/>
      <c r="P56" s="958"/>
      <c r="Q56" s="943"/>
      <c r="R56" s="946"/>
      <c r="S56" s="280"/>
      <c r="T56" s="431"/>
      <c r="U56" s="408"/>
      <c r="V56" s="280"/>
      <c r="W56" s="431"/>
      <c r="X56" s="408"/>
      <c r="Y56" s="280"/>
      <c r="Z56" s="431"/>
      <c r="AA56" s="408"/>
      <c r="AB56" s="881"/>
      <c r="AC56" s="882"/>
      <c r="AD56" s="885"/>
    </row>
    <row r="57" spans="1:53" ht="15" customHeight="1" thickBot="1" x14ac:dyDescent="0.4">
      <c r="D57" s="45"/>
      <c r="E57" s="418"/>
      <c r="F57" s="419"/>
      <c r="G57" s="419"/>
      <c r="H57" s="419"/>
      <c r="I57" s="419"/>
      <c r="J57" s="419"/>
      <c r="K57" s="419"/>
      <c r="L57" s="419"/>
      <c r="M57" s="419"/>
      <c r="N57" s="419"/>
      <c r="O57" s="419"/>
      <c r="P57" s="419"/>
      <c r="Q57" s="419"/>
      <c r="R57" s="419"/>
      <c r="S57" s="419"/>
      <c r="T57" s="432"/>
      <c r="U57" s="419"/>
      <c r="V57" s="419"/>
      <c r="W57" s="432"/>
      <c r="X57" s="419"/>
      <c r="Y57" s="419"/>
      <c r="Z57" s="432"/>
      <c r="AA57" s="419"/>
      <c r="AB57" s="419"/>
      <c r="AC57" s="419"/>
      <c r="AD57" s="420"/>
    </row>
    <row r="58" spans="1:53" ht="15" customHeight="1" thickBot="1" x14ac:dyDescent="0.4">
      <c r="D58" s="45"/>
      <c r="E58" s="841" t="s">
        <v>336</v>
      </c>
      <c r="F58" s="842"/>
      <c r="G58" s="842"/>
      <c r="H58" s="963"/>
      <c r="I58" s="953" t="s">
        <v>327</v>
      </c>
      <c r="J58" s="953"/>
      <c r="K58" s="953"/>
      <c r="L58" s="953"/>
      <c r="M58" s="953"/>
      <c r="N58" s="953"/>
      <c r="O58" s="953"/>
      <c r="P58" s="954"/>
      <c r="Q58" s="947">
        <f>Prices!M63</f>
        <v>18.3</v>
      </c>
      <c r="R58" s="944">
        <f>Prices!N63</f>
        <v>21.96</v>
      </c>
      <c r="S58" s="280"/>
      <c r="T58" s="431"/>
      <c r="U58" s="408"/>
      <c r="V58" s="280"/>
      <c r="W58" s="431"/>
      <c r="X58" s="408"/>
      <c r="Y58" s="280"/>
      <c r="Z58" s="431"/>
      <c r="AA58" s="408"/>
      <c r="AB58" s="895">
        <f>SUM(S58,V58,Y58,S59,V59,Y59,S60,V60,Y60)</f>
        <v>0</v>
      </c>
      <c r="AC58" s="871">
        <f>Q58*AB58</f>
        <v>0</v>
      </c>
      <c r="AD58" s="901">
        <f>R58*AB58</f>
        <v>0</v>
      </c>
    </row>
    <row r="59" spans="1:53" ht="15" customHeight="1" thickBot="1" x14ac:dyDescent="0.4">
      <c r="D59" s="45"/>
      <c r="E59" s="835" t="s">
        <v>337</v>
      </c>
      <c r="F59" s="836"/>
      <c r="G59" s="836"/>
      <c r="H59" s="940"/>
      <c r="I59" s="955"/>
      <c r="J59" s="955"/>
      <c r="K59" s="955"/>
      <c r="L59" s="955"/>
      <c r="M59" s="955"/>
      <c r="N59" s="955"/>
      <c r="O59" s="955"/>
      <c r="P59" s="956"/>
      <c r="Q59" s="942"/>
      <c r="R59" s="945"/>
      <c r="S59" s="280"/>
      <c r="T59" s="431"/>
      <c r="U59" s="408"/>
      <c r="V59" s="280"/>
      <c r="W59" s="431"/>
      <c r="X59" s="408"/>
      <c r="Y59" s="280"/>
      <c r="Z59" s="431"/>
      <c r="AA59" s="408"/>
      <c r="AB59" s="855"/>
      <c r="AC59" s="857"/>
      <c r="AD59" s="884"/>
    </row>
    <row r="60" spans="1:53" ht="15" customHeight="1" thickBot="1" x14ac:dyDescent="0.4">
      <c r="D60" s="45"/>
      <c r="E60" s="838" t="s">
        <v>336</v>
      </c>
      <c r="F60" s="839"/>
      <c r="G60" s="839"/>
      <c r="H60" s="971"/>
      <c r="I60" s="955"/>
      <c r="J60" s="955"/>
      <c r="K60" s="955"/>
      <c r="L60" s="955"/>
      <c r="M60" s="955"/>
      <c r="N60" s="955"/>
      <c r="O60" s="955"/>
      <c r="P60" s="956"/>
      <c r="Q60" s="942"/>
      <c r="R60" s="945"/>
      <c r="S60" s="280"/>
      <c r="T60" s="431"/>
      <c r="U60" s="408"/>
      <c r="V60" s="280"/>
      <c r="W60" s="431"/>
      <c r="X60" s="408"/>
      <c r="Y60" s="280"/>
      <c r="Z60" s="431"/>
      <c r="AA60" s="408"/>
      <c r="AB60" s="881"/>
      <c r="AC60" s="882"/>
      <c r="AD60" s="885"/>
    </row>
    <row r="61" spans="1:53" ht="15" customHeight="1" thickBot="1" x14ac:dyDescent="0.4">
      <c r="D61" s="45"/>
      <c r="E61" s="418"/>
      <c r="F61" s="419"/>
      <c r="G61" s="419"/>
      <c r="H61" s="419"/>
      <c r="I61" s="419"/>
      <c r="J61" s="419"/>
      <c r="K61" s="419"/>
      <c r="L61" s="419"/>
      <c r="M61" s="419"/>
      <c r="N61" s="419"/>
      <c r="O61" s="419"/>
      <c r="P61" s="419"/>
      <c r="Q61" s="419"/>
      <c r="R61" s="419"/>
      <c r="S61" s="419"/>
      <c r="T61" s="432"/>
      <c r="U61" s="419"/>
      <c r="V61" s="419"/>
      <c r="W61" s="432"/>
      <c r="X61" s="419"/>
      <c r="Y61" s="419"/>
      <c r="Z61" s="432"/>
      <c r="AA61" s="419"/>
      <c r="AB61" s="419"/>
      <c r="AC61" s="419"/>
      <c r="AD61" s="420"/>
    </row>
    <row r="62" spans="1:53" ht="15" customHeight="1" thickBot="1" x14ac:dyDescent="0.4">
      <c r="D62" s="45"/>
      <c r="E62" s="919" t="s">
        <v>338</v>
      </c>
      <c r="F62" s="920"/>
      <c r="G62" s="920"/>
      <c r="H62" s="941"/>
      <c r="I62" s="953" t="s">
        <v>327</v>
      </c>
      <c r="J62" s="953"/>
      <c r="K62" s="953"/>
      <c r="L62" s="953"/>
      <c r="M62" s="953"/>
      <c r="N62" s="953"/>
      <c r="O62" s="953"/>
      <c r="P62" s="954"/>
      <c r="Q62" s="947">
        <f>Prices!M64</f>
        <v>18.3</v>
      </c>
      <c r="R62" s="944">
        <f>Prices!N64</f>
        <v>21.96</v>
      </c>
      <c r="S62" s="280"/>
      <c r="T62" s="431"/>
      <c r="U62" s="408"/>
      <c r="V62" s="280"/>
      <c r="W62" s="431"/>
      <c r="X62" s="408"/>
      <c r="Y62" s="280"/>
      <c r="Z62" s="431"/>
      <c r="AA62" s="408"/>
      <c r="AB62" s="895">
        <f>SUM(S62,V62,Y62,S63,V63,Y63,S64,V64,Y64)</f>
        <v>0</v>
      </c>
      <c r="AC62" s="871">
        <f>Q62*AB62</f>
        <v>0</v>
      </c>
      <c r="AD62" s="901">
        <f>R62*AB62</f>
        <v>0</v>
      </c>
    </row>
    <row r="63" spans="1:53" ht="15" customHeight="1" thickBot="1" x14ac:dyDescent="0.4">
      <c r="D63" s="45"/>
      <c r="E63" s="835" t="s">
        <v>339</v>
      </c>
      <c r="F63" s="836"/>
      <c r="G63" s="836"/>
      <c r="H63" s="940"/>
      <c r="I63" s="955"/>
      <c r="J63" s="955"/>
      <c r="K63" s="955"/>
      <c r="L63" s="955"/>
      <c r="M63" s="955"/>
      <c r="N63" s="955"/>
      <c r="O63" s="955"/>
      <c r="P63" s="956"/>
      <c r="Q63" s="942"/>
      <c r="R63" s="945"/>
      <c r="S63" s="280"/>
      <c r="T63" s="431"/>
      <c r="U63" s="408"/>
      <c r="V63" s="280"/>
      <c r="W63" s="431"/>
      <c r="X63" s="408"/>
      <c r="Y63" s="280"/>
      <c r="Z63" s="431"/>
      <c r="AA63" s="408"/>
      <c r="AB63" s="855"/>
      <c r="AC63" s="857"/>
      <c r="AD63" s="884"/>
    </row>
    <row r="64" spans="1:53" ht="15" customHeight="1" thickBot="1" x14ac:dyDescent="0.4">
      <c r="D64" s="45"/>
      <c r="E64" s="937" t="s">
        <v>338</v>
      </c>
      <c r="F64" s="938"/>
      <c r="G64" s="938"/>
      <c r="H64" s="965"/>
      <c r="I64" s="969"/>
      <c r="J64" s="969"/>
      <c r="K64" s="969"/>
      <c r="L64" s="969"/>
      <c r="M64" s="969"/>
      <c r="N64" s="969"/>
      <c r="O64" s="969"/>
      <c r="P64" s="970"/>
      <c r="Q64" s="977"/>
      <c r="R64" s="976"/>
      <c r="S64" s="280"/>
      <c r="T64" s="431"/>
      <c r="U64" s="408"/>
      <c r="V64" s="280"/>
      <c r="W64" s="431"/>
      <c r="X64" s="408"/>
      <c r="Y64" s="280"/>
      <c r="Z64" s="431"/>
      <c r="AA64" s="408"/>
      <c r="AB64" s="881"/>
      <c r="AC64" s="882"/>
      <c r="AD64" s="885"/>
    </row>
    <row r="65" spans="4:30" ht="15" customHeight="1" x14ac:dyDescent="0.35">
      <c r="D65" s="45"/>
      <c r="E65" s="832"/>
      <c r="F65" s="833"/>
      <c r="G65" s="833"/>
      <c r="H65" s="833"/>
      <c r="I65" s="833"/>
      <c r="J65" s="833"/>
      <c r="K65" s="833"/>
      <c r="L65" s="833"/>
      <c r="M65" s="833"/>
      <c r="N65" s="833"/>
      <c r="O65" s="833"/>
      <c r="P65" s="833"/>
      <c r="Q65" s="833"/>
      <c r="R65" s="833"/>
      <c r="S65" s="833"/>
      <c r="T65" s="833"/>
      <c r="U65" s="833"/>
      <c r="V65" s="833"/>
      <c r="W65" s="833"/>
      <c r="X65" s="833"/>
      <c r="Y65" s="833"/>
      <c r="Z65" s="833"/>
      <c r="AA65" s="833"/>
      <c r="AB65" s="833"/>
      <c r="AC65" s="833"/>
      <c r="AD65" s="834"/>
    </row>
    <row r="66" spans="4:30" ht="15" customHeight="1" x14ac:dyDescent="0.35">
      <c r="D66" s="45"/>
      <c r="E66" s="350">
        <v>1</v>
      </c>
      <c r="F66" s="308" t="s">
        <v>75</v>
      </c>
      <c r="G66" s="240"/>
      <c r="H66" s="240"/>
      <c r="T66" s="1"/>
      <c r="W66" s="1"/>
      <c r="Z66" s="1"/>
      <c r="AD66" s="401"/>
    </row>
    <row r="67" spans="4:30" ht="15" customHeight="1" x14ac:dyDescent="0.35">
      <c r="D67" s="45"/>
      <c r="E67" s="350">
        <v>2</v>
      </c>
      <c r="F67" s="308" t="s">
        <v>211</v>
      </c>
      <c r="G67" s="240"/>
      <c r="H67" s="240"/>
      <c r="T67" s="1"/>
      <c r="W67" s="1"/>
      <c r="Z67" s="1"/>
      <c r="AD67" s="401"/>
    </row>
    <row r="68" spans="4:30" ht="15" customHeight="1" thickBot="1" x14ac:dyDescent="0.4">
      <c r="D68" s="45"/>
      <c r="E68" s="335">
        <v>3</v>
      </c>
      <c r="F68" s="336" t="s">
        <v>212</v>
      </c>
      <c r="G68" s="402"/>
      <c r="H68" s="402"/>
      <c r="I68" s="403"/>
      <c r="J68" s="403"/>
      <c r="K68" s="403"/>
      <c r="L68" s="403"/>
      <c r="M68" s="403"/>
      <c r="N68" s="403"/>
      <c r="O68" s="403"/>
      <c r="P68" s="403"/>
      <c r="Q68" s="403"/>
      <c r="R68" s="403"/>
      <c r="S68" s="403"/>
      <c r="T68" s="403"/>
      <c r="U68" s="403"/>
      <c r="V68" s="403"/>
      <c r="W68" s="403"/>
      <c r="X68" s="403"/>
      <c r="Y68" s="403"/>
      <c r="Z68" s="403"/>
      <c r="AA68" s="403"/>
      <c r="AB68" s="403"/>
      <c r="AC68" s="403"/>
      <c r="AD68" s="404"/>
    </row>
    <row r="69" spans="4:30" ht="15" customHeight="1" x14ac:dyDescent="0.35">
      <c r="D69" s="45"/>
      <c r="E69" s="46"/>
      <c r="F69" s="46"/>
      <c r="G69" s="46"/>
      <c r="H69" s="46"/>
      <c r="I69" s="46"/>
      <c r="J69" s="46"/>
      <c r="K69" s="46"/>
      <c r="L69" s="46"/>
      <c r="M69" s="46"/>
      <c r="N69" s="46"/>
      <c r="O69" s="46"/>
      <c r="P69" s="46"/>
      <c r="Q69" s="46"/>
      <c r="R69" s="68"/>
      <c r="S69" s="56"/>
      <c r="T69" s="92"/>
      <c r="U69" s="68"/>
      <c r="V69" s="56"/>
      <c r="W69" s="92"/>
      <c r="X69" s="68"/>
      <c r="Y69" s="56"/>
      <c r="Z69" s="92"/>
      <c r="AA69" s="68"/>
      <c r="AB69" s="56"/>
      <c r="AC69" s="56"/>
      <c r="AD69" s="68"/>
    </row>
    <row r="70" spans="4:30" ht="15" customHeight="1" x14ac:dyDescent="0.35">
      <c r="D70" s="45"/>
      <c r="E70" s="612" t="s">
        <v>262</v>
      </c>
      <c r="F70" s="613"/>
      <c r="G70" s="613"/>
      <c r="H70" s="613"/>
      <c r="I70" s="613"/>
      <c r="J70" s="613"/>
      <c r="K70" s="613"/>
      <c r="L70" s="613"/>
      <c r="M70" s="613"/>
      <c r="N70" s="613"/>
      <c r="O70" s="613"/>
      <c r="P70" s="613"/>
      <c r="Q70" s="613"/>
      <c r="R70" s="613"/>
      <c r="S70" s="613"/>
      <c r="T70" s="613"/>
      <c r="U70" s="613"/>
      <c r="V70" s="613"/>
      <c r="W70" s="613"/>
      <c r="X70" s="613"/>
      <c r="Y70" s="613"/>
      <c r="Z70" s="613"/>
      <c r="AA70" s="613"/>
      <c r="AB70" s="613"/>
      <c r="AC70" s="613"/>
      <c r="AD70" s="614"/>
    </row>
    <row r="71" spans="4:30" ht="15" customHeight="1" x14ac:dyDescent="0.35">
      <c r="D71" s="45"/>
      <c r="E71" s="615"/>
      <c r="F71" s="616"/>
      <c r="G71" s="616"/>
      <c r="H71" s="616"/>
      <c r="I71" s="616"/>
      <c r="J71" s="616"/>
      <c r="K71" s="616"/>
      <c r="L71" s="616"/>
      <c r="M71" s="616"/>
      <c r="N71" s="616"/>
      <c r="O71" s="616"/>
      <c r="P71" s="616"/>
      <c r="Q71" s="616"/>
      <c r="R71" s="616"/>
      <c r="S71" s="616"/>
      <c r="T71" s="616"/>
      <c r="U71" s="616"/>
      <c r="V71" s="616"/>
      <c r="W71" s="616"/>
      <c r="X71" s="616"/>
      <c r="Y71" s="616"/>
      <c r="Z71" s="616"/>
      <c r="AA71" s="616"/>
      <c r="AB71" s="616"/>
      <c r="AC71" s="616"/>
      <c r="AD71" s="617"/>
    </row>
    <row r="72" spans="4:30" ht="15" customHeight="1" x14ac:dyDescent="0.35">
      <c r="D72" s="45"/>
      <c r="E72" s="615"/>
      <c r="F72" s="616"/>
      <c r="G72" s="616"/>
      <c r="H72" s="616"/>
      <c r="I72" s="616"/>
      <c r="J72" s="616"/>
      <c r="K72" s="616"/>
      <c r="L72" s="616"/>
      <c r="M72" s="616"/>
      <c r="N72" s="616"/>
      <c r="O72" s="616"/>
      <c r="P72" s="616"/>
      <c r="Q72" s="616"/>
      <c r="R72" s="616"/>
      <c r="S72" s="616"/>
      <c r="T72" s="616"/>
      <c r="U72" s="616"/>
      <c r="V72" s="616"/>
      <c r="W72" s="616"/>
      <c r="X72" s="616"/>
      <c r="Y72" s="616"/>
      <c r="Z72" s="616"/>
      <c r="AA72" s="616"/>
      <c r="AB72" s="616"/>
      <c r="AC72" s="616"/>
      <c r="AD72" s="617"/>
    </row>
    <row r="73" spans="4:30" ht="15" customHeight="1" x14ac:dyDescent="0.35">
      <c r="D73" s="45"/>
      <c r="E73" s="615"/>
      <c r="F73" s="616"/>
      <c r="G73" s="616"/>
      <c r="H73" s="616"/>
      <c r="I73" s="616"/>
      <c r="J73" s="616"/>
      <c r="K73" s="616"/>
      <c r="L73" s="616"/>
      <c r="M73" s="616"/>
      <c r="N73" s="616"/>
      <c r="O73" s="616"/>
      <c r="P73" s="616"/>
      <c r="Q73" s="616"/>
      <c r="R73" s="616"/>
      <c r="S73" s="616"/>
      <c r="T73" s="616"/>
      <c r="U73" s="616"/>
      <c r="V73" s="616"/>
      <c r="W73" s="616"/>
      <c r="X73" s="616"/>
      <c r="Y73" s="616"/>
      <c r="Z73" s="616"/>
      <c r="AA73" s="616"/>
      <c r="AB73" s="616"/>
      <c r="AC73" s="616"/>
      <c r="AD73" s="617"/>
    </row>
    <row r="74" spans="4:30" ht="15" customHeight="1" x14ac:dyDescent="0.35">
      <c r="D74" s="45"/>
      <c r="E74" s="615"/>
      <c r="F74" s="616"/>
      <c r="G74" s="616"/>
      <c r="H74" s="616"/>
      <c r="I74" s="616"/>
      <c r="J74" s="616"/>
      <c r="K74" s="616"/>
      <c r="L74" s="616"/>
      <c r="M74" s="616"/>
      <c r="N74" s="616"/>
      <c r="O74" s="616"/>
      <c r="P74" s="616"/>
      <c r="Q74" s="616"/>
      <c r="R74" s="616"/>
      <c r="S74" s="616"/>
      <c r="T74" s="616"/>
      <c r="U74" s="616"/>
      <c r="V74" s="616"/>
      <c r="W74" s="616"/>
      <c r="X74" s="616"/>
      <c r="Y74" s="616"/>
      <c r="Z74" s="616"/>
      <c r="AA74" s="616"/>
      <c r="AB74" s="616"/>
      <c r="AC74" s="616"/>
      <c r="AD74" s="617"/>
    </row>
    <row r="75" spans="4:30" ht="15" customHeight="1" x14ac:dyDescent="0.35">
      <c r="D75" s="45"/>
      <c r="E75" s="615"/>
      <c r="F75" s="616"/>
      <c r="G75" s="616"/>
      <c r="H75" s="616"/>
      <c r="I75" s="616"/>
      <c r="J75" s="616"/>
      <c r="K75" s="616"/>
      <c r="L75" s="616"/>
      <c r="M75" s="616"/>
      <c r="N75" s="616"/>
      <c r="O75" s="616"/>
      <c r="P75" s="616"/>
      <c r="Q75" s="616"/>
      <c r="R75" s="616"/>
      <c r="S75" s="616"/>
      <c r="T75" s="616"/>
      <c r="U75" s="616"/>
      <c r="V75" s="616"/>
      <c r="W75" s="616"/>
      <c r="X75" s="616"/>
      <c r="Y75" s="616"/>
      <c r="Z75" s="616"/>
      <c r="AA75" s="616"/>
      <c r="AB75" s="616"/>
      <c r="AC75" s="616"/>
      <c r="AD75" s="617"/>
    </row>
    <row r="76" spans="4:30" ht="15" customHeight="1" x14ac:dyDescent="0.35">
      <c r="D76" s="45"/>
      <c r="E76" s="615"/>
      <c r="F76" s="616"/>
      <c r="G76" s="616"/>
      <c r="H76" s="616"/>
      <c r="I76" s="616"/>
      <c r="J76" s="616"/>
      <c r="K76" s="616"/>
      <c r="L76" s="616"/>
      <c r="M76" s="616"/>
      <c r="N76" s="616"/>
      <c r="O76" s="616"/>
      <c r="P76" s="616"/>
      <c r="Q76" s="616"/>
      <c r="R76" s="616"/>
      <c r="S76" s="616"/>
      <c r="T76" s="616"/>
      <c r="U76" s="616"/>
      <c r="V76" s="616"/>
      <c r="W76" s="616"/>
      <c r="X76" s="616"/>
      <c r="Y76" s="616"/>
      <c r="Z76" s="616"/>
      <c r="AA76" s="616"/>
      <c r="AB76" s="616"/>
      <c r="AC76" s="616"/>
      <c r="AD76" s="617"/>
    </row>
    <row r="77" spans="4:30" ht="15" customHeight="1" x14ac:dyDescent="0.35">
      <c r="D77" s="45"/>
      <c r="E77" s="615"/>
      <c r="F77" s="616"/>
      <c r="G77" s="616"/>
      <c r="H77" s="616"/>
      <c r="I77" s="616"/>
      <c r="J77" s="616"/>
      <c r="K77" s="616"/>
      <c r="L77" s="616"/>
      <c r="M77" s="616"/>
      <c r="N77" s="616"/>
      <c r="O77" s="616"/>
      <c r="P77" s="616"/>
      <c r="Q77" s="616"/>
      <c r="R77" s="616"/>
      <c r="S77" s="616"/>
      <c r="T77" s="616"/>
      <c r="U77" s="616"/>
      <c r="V77" s="616"/>
      <c r="W77" s="616"/>
      <c r="X77" s="616"/>
      <c r="Y77" s="616"/>
      <c r="Z77" s="616"/>
      <c r="AA77" s="616"/>
      <c r="AB77" s="616"/>
      <c r="AC77" s="616"/>
      <c r="AD77" s="617"/>
    </row>
    <row r="78" spans="4:30" ht="15" customHeight="1" x14ac:dyDescent="0.35">
      <c r="D78" s="45"/>
      <c r="E78" s="615"/>
      <c r="F78" s="616"/>
      <c r="G78" s="616"/>
      <c r="H78" s="616"/>
      <c r="I78" s="616"/>
      <c r="J78" s="616"/>
      <c r="K78" s="616"/>
      <c r="L78" s="616"/>
      <c r="M78" s="616"/>
      <c r="N78" s="616"/>
      <c r="O78" s="616"/>
      <c r="P78" s="616"/>
      <c r="Q78" s="616"/>
      <c r="R78" s="616"/>
      <c r="S78" s="616"/>
      <c r="T78" s="616"/>
      <c r="U78" s="616"/>
      <c r="V78" s="616"/>
      <c r="W78" s="616"/>
      <c r="X78" s="616"/>
      <c r="Y78" s="616"/>
      <c r="Z78" s="616"/>
      <c r="AA78" s="616"/>
      <c r="AB78" s="616"/>
      <c r="AC78" s="616"/>
      <c r="AD78" s="617"/>
    </row>
    <row r="79" spans="4:30" ht="15" customHeight="1" x14ac:dyDescent="0.35">
      <c r="D79" s="45"/>
      <c r="E79" s="615"/>
      <c r="F79" s="616"/>
      <c r="G79" s="616"/>
      <c r="H79" s="616"/>
      <c r="I79" s="616"/>
      <c r="J79" s="616"/>
      <c r="K79" s="616"/>
      <c r="L79" s="616"/>
      <c r="M79" s="616"/>
      <c r="N79" s="616"/>
      <c r="O79" s="616"/>
      <c r="P79" s="616"/>
      <c r="Q79" s="616"/>
      <c r="R79" s="616"/>
      <c r="S79" s="616"/>
      <c r="T79" s="616"/>
      <c r="U79" s="616"/>
      <c r="V79" s="616"/>
      <c r="W79" s="616"/>
      <c r="X79" s="616"/>
      <c r="Y79" s="616"/>
      <c r="Z79" s="616"/>
      <c r="AA79" s="616"/>
      <c r="AB79" s="616"/>
      <c r="AC79" s="616"/>
      <c r="AD79" s="617"/>
    </row>
    <row r="80" spans="4:30" ht="15" customHeight="1" x14ac:dyDescent="0.35">
      <c r="D80" s="45"/>
      <c r="E80" s="615"/>
      <c r="F80" s="616"/>
      <c r="G80" s="616"/>
      <c r="H80" s="616"/>
      <c r="I80" s="616"/>
      <c r="J80" s="616"/>
      <c r="K80" s="616"/>
      <c r="L80" s="616"/>
      <c r="M80" s="616"/>
      <c r="N80" s="616"/>
      <c r="O80" s="616"/>
      <c r="P80" s="616"/>
      <c r="Q80" s="616"/>
      <c r="R80" s="616"/>
      <c r="S80" s="616"/>
      <c r="T80" s="616"/>
      <c r="U80" s="616"/>
      <c r="V80" s="616"/>
      <c r="W80" s="616"/>
      <c r="X80" s="616"/>
      <c r="Y80" s="616"/>
      <c r="Z80" s="616"/>
      <c r="AA80" s="616"/>
      <c r="AB80" s="616"/>
      <c r="AC80" s="616"/>
      <c r="AD80" s="617"/>
    </row>
    <row r="81" spans="4:30" ht="15" customHeight="1" x14ac:dyDescent="0.35">
      <c r="D81" s="45"/>
      <c r="E81" s="615"/>
      <c r="F81" s="616"/>
      <c r="G81" s="616"/>
      <c r="H81" s="616"/>
      <c r="I81" s="616"/>
      <c r="J81" s="616"/>
      <c r="K81" s="616"/>
      <c r="L81" s="616"/>
      <c r="M81" s="616"/>
      <c r="N81" s="616"/>
      <c r="O81" s="616"/>
      <c r="P81" s="616"/>
      <c r="Q81" s="616"/>
      <c r="R81" s="616"/>
      <c r="S81" s="616"/>
      <c r="T81" s="616"/>
      <c r="U81" s="616"/>
      <c r="V81" s="616"/>
      <c r="W81" s="616"/>
      <c r="X81" s="616"/>
      <c r="Y81" s="616"/>
      <c r="Z81" s="616"/>
      <c r="AA81" s="616"/>
      <c r="AB81" s="616"/>
      <c r="AC81" s="616"/>
      <c r="AD81" s="617"/>
    </row>
    <row r="82" spans="4:30" ht="15" customHeight="1" x14ac:dyDescent="0.35">
      <c r="D82" s="45"/>
      <c r="E82" s="615"/>
      <c r="F82" s="616"/>
      <c r="G82" s="616"/>
      <c r="H82" s="616"/>
      <c r="I82" s="616"/>
      <c r="J82" s="616"/>
      <c r="K82" s="616"/>
      <c r="L82" s="616"/>
      <c r="M82" s="616"/>
      <c r="N82" s="616"/>
      <c r="O82" s="616"/>
      <c r="P82" s="616"/>
      <c r="Q82" s="616"/>
      <c r="R82" s="616"/>
      <c r="S82" s="616"/>
      <c r="T82" s="616"/>
      <c r="U82" s="616"/>
      <c r="V82" s="616"/>
      <c r="W82" s="616"/>
      <c r="X82" s="616"/>
      <c r="Y82" s="616"/>
      <c r="Z82" s="616"/>
      <c r="AA82" s="616"/>
      <c r="AB82" s="616"/>
      <c r="AC82" s="616"/>
      <c r="AD82" s="617"/>
    </row>
    <row r="83" spans="4:30" ht="15" customHeight="1" x14ac:dyDescent="0.35">
      <c r="D83" s="45"/>
      <c r="E83" s="615"/>
      <c r="F83" s="616"/>
      <c r="G83" s="616"/>
      <c r="H83" s="616"/>
      <c r="I83" s="616"/>
      <c r="J83" s="616"/>
      <c r="K83" s="616"/>
      <c r="L83" s="616"/>
      <c r="M83" s="616"/>
      <c r="N83" s="616"/>
      <c r="O83" s="616"/>
      <c r="P83" s="616"/>
      <c r="Q83" s="616"/>
      <c r="R83" s="616"/>
      <c r="S83" s="616"/>
      <c r="T83" s="616"/>
      <c r="U83" s="616"/>
      <c r="V83" s="616"/>
      <c r="W83" s="616"/>
      <c r="X83" s="616"/>
      <c r="Y83" s="616"/>
      <c r="Z83" s="616"/>
      <c r="AA83" s="616"/>
      <c r="AB83" s="616"/>
      <c r="AC83" s="616"/>
      <c r="AD83" s="617"/>
    </row>
    <row r="84" spans="4:30" ht="15" customHeight="1" x14ac:dyDescent="0.35">
      <c r="D84" s="45"/>
      <c r="E84" s="618"/>
      <c r="F84" s="619"/>
      <c r="G84" s="619"/>
      <c r="H84" s="619"/>
      <c r="I84" s="619"/>
      <c r="J84" s="619"/>
      <c r="K84" s="619"/>
      <c r="L84" s="619"/>
      <c r="M84" s="619"/>
      <c r="N84" s="619"/>
      <c r="O84" s="619"/>
      <c r="P84" s="619"/>
      <c r="Q84" s="619"/>
      <c r="R84" s="619"/>
      <c r="S84" s="619"/>
      <c r="T84" s="619"/>
      <c r="U84" s="619"/>
      <c r="V84" s="619"/>
      <c r="W84" s="619"/>
      <c r="X84" s="619"/>
      <c r="Y84" s="619"/>
      <c r="Z84" s="619"/>
      <c r="AA84" s="619"/>
      <c r="AB84" s="619"/>
      <c r="AC84" s="619"/>
      <c r="AD84" s="620"/>
    </row>
    <row r="85" spans="4:30" ht="15" customHeight="1" x14ac:dyDescent="0.35">
      <c r="D85" s="45"/>
      <c r="E85" s="80"/>
      <c r="F85" s="82"/>
      <c r="G85" s="82"/>
      <c r="H85" s="82"/>
      <c r="I85" s="82"/>
      <c r="J85" s="82"/>
      <c r="K85" s="82"/>
      <c r="L85" s="82"/>
      <c r="M85" s="82"/>
      <c r="N85" s="82"/>
      <c r="O85" s="82"/>
      <c r="P85" s="82"/>
      <c r="Q85" s="82"/>
      <c r="R85" s="82"/>
      <c r="S85" s="82"/>
      <c r="T85" s="93"/>
      <c r="U85" s="82"/>
      <c r="V85" s="82"/>
      <c r="W85" s="93"/>
      <c r="X85" s="82"/>
      <c r="Y85" s="82"/>
      <c r="Z85" s="93"/>
      <c r="AA85" s="82"/>
      <c r="AB85" s="82"/>
      <c r="AC85" s="82"/>
      <c r="AD85" s="82"/>
    </row>
    <row r="86" spans="4:30" ht="15" customHeight="1" x14ac:dyDescent="0.35">
      <c r="D86" s="45"/>
      <c r="E86" s="80"/>
      <c r="F86" s="82"/>
      <c r="G86" s="82"/>
      <c r="H86" s="82"/>
      <c r="I86" s="82"/>
      <c r="J86" s="82"/>
      <c r="K86" s="82"/>
      <c r="L86" s="82"/>
      <c r="M86" s="82"/>
      <c r="N86" s="82"/>
      <c r="O86" s="82"/>
      <c r="P86" s="82"/>
      <c r="Q86" s="82"/>
      <c r="R86" s="82"/>
      <c r="S86" s="82"/>
      <c r="T86" s="93"/>
      <c r="U86" s="82"/>
      <c r="V86" s="82"/>
      <c r="W86" s="93"/>
      <c r="X86" s="82"/>
      <c r="Y86" s="82"/>
      <c r="Z86" s="93"/>
      <c r="AA86" s="82"/>
      <c r="AB86" s="82"/>
      <c r="AC86" s="82"/>
      <c r="AD86" s="82"/>
    </row>
    <row r="87" spans="4:30" ht="15" customHeight="1" x14ac:dyDescent="0.35">
      <c r="D87" s="45"/>
      <c r="E87" s="80"/>
      <c r="F87" s="80"/>
      <c r="G87" s="80"/>
      <c r="H87" s="80"/>
      <c r="I87" s="80"/>
      <c r="J87" s="80"/>
      <c r="K87" s="80"/>
      <c r="L87" s="80"/>
      <c r="M87" s="80"/>
      <c r="N87" s="80"/>
      <c r="O87" s="80"/>
      <c r="P87" s="80"/>
      <c r="Q87" s="80"/>
      <c r="R87" s="80"/>
      <c r="S87" s="80"/>
      <c r="T87" s="100"/>
      <c r="U87" s="80"/>
      <c r="V87" s="80"/>
      <c r="W87" s="100"/>
      <c r="X87" s="80"/>
      <c r="Y87" s="80"/>
      <c r="Z87" s="100"/>
      <c r="AA87" s="80"/>
      <c r="AB87" s="80"/>
      <c r="AC87" s="80"/>
      <c r="AD87" s="80"/>
    </row>
    <row r="88" spans="4:30" ht="15" customHeight="1" x14ac:dyDescent="0.35">
      <c r="D88" s="45"/>
      <c r="E88" s="80"/>
      <c r="F88" s="80"/>
      <c r="G88" s="80"/>
      <c r="H88" s="80"/>
      <c r="I88" s="80"/>
      <c r="J88" s="80"/>
      <c r="K88" s="80"/>
      <c r="L88" s="80"/>
      <c r="M88" s="80"/>
      <c r="N88" s="80"/>
      <c r="O88" s="80"/>
      <c r="P88" s="80"/>
      <c r="Q88" s="80"/>
      <c r="R88" s="80"/>
      <c r="S88" s="80"/>
      <c r="T88" s="100"/>
      <c r="U88" s="80"/>
      <c r="V88" s="80"/>
      <c r="W88" s="100"/>
      <c r="X88" s="80"/>
      <c r="Y88" s="80"/>
      <c r="Z88" s="100"/>
      <c r="AA88" s="80"/>
      <c r="AB88" s="80"/>
      <c r="AC88" s="80"/>
      <c r="AD88" s="80"/>
    </row>
    <row r="89" spans="4:30" ht="15" customHeight="1" x14ac:dyDescent="0.35">
      <c r="D89" s="45"/>
      <c r="E89" s="80"/>
      <c r="F89" s="80"/>
      <c r="G89" s="80"/>
      <c r="H89" s="80"/>
      <c r="I89" s="80"/>
      <c r="J89" s="80"/>
      <c r="K89" s="80"/>
      <c r="L89" s="80"/>
      <c r="M89" s="80"/>
      <c r="N89" s="80"/>
      <c r="O89" s="80"/>
      <c r="P89" s="80"/>
      <c r="Q89" s="80"/>
      <c r="R89" s="80"/>
      <c r="S89" s="80"/>
      <c r="T89" s="100"/>
      <c r="U89" s="80"/>
      <c r="V89" s="80"/>
      <c r="W89" s="100"/>
      <c r="X89" s="80"/>
      <c r="Y89" s="80"/>
      <c r="Z89" s="100"/>
      <c r="AA89" s="80"/>
      <c r="AB89" s="80"/>
      <c r="AC89" s="80"/>
      <c r="AD89" s="80"/>
    </row>
    <row r="90" spans="4:30" ht="15" customHeight="1" x14ac:dyDescent="0.35">
      <c r="D90" s="45"/>
      <c r="E90" s="45"/>
      <c r="F90" s="45"/>
      <c r="G90" s="45"/>
      <c r="H90" s="45"/>
      <c r="I90" s="45"/>
      <c r="J90" s="45"/>
      <c r="K90" s="45"/>
      <c r="L90" s="45"/>
      <c r="M90" s="45"/>
      <c r="N90" s="45"/>
      <c r="O90" s="45"/>
      <c r="P90" s="45"/>
      <c r="Q90" s="45"/>
      <c r="R90" s="45"/>
      <c r="S90" s="45"/>
      <c r="T90" s="91"/>
      <c r="U90" s="45"/>
      <c r="V90" s="45"/>
      <c r="W90" s="91"/>
      <c r="X90" s="45"/>
      <c r="Y90" s="45"/>
      <c r="Z90" s="91"/>
      <c r="AA90" s="45"/>
      <c r="AB90" s="45"/>
      <c r="AC90" s="45"/>
      <c r="AD90" s="45"/>
    </row>
    <row r="91" spans="4:30" ht="15" customHeight="1" x14ac:dyDescent="0.35">
      <c r="D91" s="45"/>
      <c r="E91" s="45"/>
      <c r="F91" s="45"/>
      <c r="G91" s="45"/>
      <c r="H91" s="45"/>
      <c r="I91" s="45"/>
      <c r="J91" s="45"/>
      <c r="K91" s="45"/>
      <c r="L91" s="45"/>
      <c r="M91" s="45"/>
      <c r="N91" s="45"/>
      <c r="O91" s="45"/>
      <c r="P91" s="45"/>
      <c r="Q91" s="45"/>
      <c r="R91" s="45"/>
      <c r="S91" s="45"/>
      <c r="T91" s="91"/>
      <c r="U91" s="45"/>
      <c r="V91" s="45"/>
      <c r="W91" s="91"/>
      <c r="X91" s="45"/>
      <c r="Y91" s="45"/>
      <c r="Z91" s="91"/>
      <c r="AA91" s="45"/>
      <c r="AB91" s="45"/>
      <c r="AC91" s="45"/>
      <c r="AD91" s="45"/>
    </row>
    <row r="92" spans="4:30" ht="15" customHeight="1" x14ac:dyDescent="0.35">
      <c r="D92" s="45"/>
      <c r="E92" s="45"/>
      <c r="F92" s="45"/>
      <c r="G92" s="45"/>
      <c r="H92" s="45"/>
      <c r="I92" s="45"/>
      <c r="J92" s="45"/>
      <c r="K92" s="45"/>
      <c r="L92" s="45"/>
      <c r="M92" s="45"/>
      <c r="N92" s="45"/>
      <c r="O92" s="45"/>
      <c r="P92" s="45"/>
      <c r="Q92" s="45"/>
      <c r="R92" s="45"/>
      <c r="S92" s="45"/>
      <c r="T92" s="91"/>
      <c r="U92" s="45"/>
      <c r="V92" s="45"/>
      <c r="W92" s="91"/>
      <c r="X92" s="45"/>
      <c r="Y92" s="45"/>
      <c r="Z92" s="91"/>
      <c r="AA92" s="45"/>
      <c r="AB92" s="45"/>
      <c r="AC92" s="45"/>
      <c r="AD92" s="45"/>
    </row>
    <row r="93" spans="4:30" ht="15" customHeight="1" x14ac:dyDescent="0.35">
      <c r="D93" s="45"/>
      <c r="E93" s="45"/>
      <c r="F93" s="45"/>
      <c r="G93" s="45"/>
      <c r="H93" s="45"/>
      <c r="I93" s="45"/>
      <c r="J93" s="45"/>
      <c r="K93" s="45"/>
      <c r="L93" s="45"/>
      <c r="M93" s="45"/>
      <c r="N93" s="45"/>
      <c r="O93" s="45"/>
      <c r="P93" s="45"/>
      <c r="Q93" s="45"/>
      <c r="R93" s="45"/>
      <c r="S93" s="45"/>
      <c r="T93" s="91"/>
      <c r="U93" s="45"/>
      <c r="V93" s="45"/>
      <c r="W93" s="91"/>
      <c r="X93" s="45"/>
      <c r="Y93" s="45"/>
      <c r="Z93" s="91"/>
      <c r="AA93" s="45"/>
      <c r="AB93" s="45"/>
      <c r="AC93" s="45"/>
      <c r="AD93" s="45"/>
    </row>
    <row r="94" spans="4:30" ht="15" customHeight="1" x14ac:dyDescent="0.35">
      <c r="E94" s="45"/>
      <c r="F94" s="45"/>
      <c r="G94" s="45"/>
      <c r="H94" s="45"/>
      <c r="I94" s="45"/>
      <c r="J94" s="45"/>
      <c r="K94" s="45"/>
      <c r="L94" s="45"/>
      <c r="M94" s="45"/>
      <c r="N94" s="45"/>
      <c r="O94" s="45"/>
      <c r="P94" s="45"/>
      <c r="Q94" s="45"/>
      <c r="R94" s="45"/>
      <c r="S94" s="45"/>
      <c r="T94" s="91"/>
      <c r="U94" s="45"/>
      <c r="V94" s="45"/>
      <c r="W94" s="91"/>
      <c r="X94" s="45"/>
      <c r="Y94" s="45"/>
      <c r="Z94" s="91"/>
      <c r="AA94" s="45"/>
      <c r="AB94" s="45"/>
      <c r="AC94" s="45"/>
      <c r="AD94" s="45"/>
    </row>
    <row r="95" spans="4:30" ht="15" customHeight="1" x14ac:dyDescent="0.35">
      <c r="E95" s="45"/>
      <c r="F95" s="45"/>
      <c r="G95" s="45"/>
      <c r="H95" s="45"/>
      <c r="I95" s="45"/>
      <c r="J95" s="45"/>
      <c r="K95" s="45"/>
      <c r="L95" s="45"/>
      <c r="M95" s="45"/>
      <c r="N95" s="45"/>
      <c r="O95" s="45"/>
      <c r="P95" s="45"/>
      <c r="Q95" s="45"/>
      <c r="R95" s="45"/>
      <c r="S95" s="45"/>
      <c r="T95" s="91"/>
      <c r="U95" s="45"/>
      <c r="V95" s="45"/>
      <c r="W95" s="91"/>
      <c r="X95" s="45"/>
      <c r="Y95" s="45"/>
      <c r="Z95" s="91"/>
      <c r="AA95" s="45"/>
      <c r="AB95" s="45"/>
      <c r="AC95" s="45"/>
      <c r="AD95" s="45"/>
    </row>
    <row r="96" spans="4:30" ht="15" customHeight="1" x14ac:dyDescent="0.35">
      <c r="E96" s="45"/>
      <c r="F96" s="45"/>
      <c r="G96" s="45"/>
      <c r="H96" s="45"/>
      <c r="I96" s="45"/>
      <c r="J96" s="45"/>
      <c r="K96" s="45"/>
      <c r="L96" s="45"/>
      <c r="M96" s="45"/>
      <c r="N96" s="45"/>
      <c r="O96" s="45"/>
      <c r="P96" s="45"/>
      <c r="Q96" s="45"/>
      <c r="R96" s="45"/>
      <c r="S96" s="45"/>
      <c r="T96" s="91"/>
      <c r="U96" s="45"/>
      <c r="V96" s="45"/>
      <c r="W96" s="91"/>
      <c r="X96" s="45"/>
      <c r="Y96" s="45"/>
      <c r="Z96" s="91"/>
      <c r="AA96" s="45"/>
      <c r="AB96" s="45"/>
      <c r="AC96" s="45"/>
      <c r="AD96" s="45"/>
    </row>
    <row r="97" spans="5:30" ht="15" customHeight="1" x14ac:dyDescent="0.35">
      <c r="E97" s="45"/>
      <c r="F97" s="45"/>
      <c r="G97" s="45"/>
      <c r="H97" s="45"/>
      <c r="I97" s="45"/>
      <c r="J97" s="45"/>
      <c r="K97" s="45"/>
      <c r="L97" s="45"/>
      <c r="M97" s="45"/>
      <c r="N97" s="45"/>
      <c r="O97" s="45"/>
      <c r="P97" s="45"/>
      <c r="Q97" s="45"/>
      <c r="R97" s="45"/>
      <c r="S97" s="45"/>
      <c r="T97" s="91"/>
      <c r="U97" s="45"/>
      <c r="V97" s="45"/>
      <c r="W97" s="91"/>
      <c r="X97" s="45"/>
      <c r="Y97" s="45"/>
      <c r="Z97" s="91"/>
      <c r="AA97" s="45"/>
      <c r="AB97" s="45"/>
      <c r="AC97" s="45"/>
      <c r="AD97" s="45"/>
    </row>
    <row r="98" spans="5:30" ht="15" customHeight="1" x14ac:dyDescent="0.35">
      <c r="E98" s="45"/>
      <c r="F98" s="45"/>
      <c r="G98" s="45"/>
      <c r="H98" s="45"/>
      <c r="I98" s="45"/>
      <c r="J98" s="45"/>
      <c r="K98" s="45"/>
      <c r="L98" s="45"/>
      <c r="M98" s="45"/>
      <c r="N98" s="45"/>
      <c r="O98" s="45"/>
      <c r="P98" s="45"/>
      <c r="Q98" s="45"/>
      <c r="R98" s="45"/>
      <c r="S98" s="45"/>
      <c r="T98" s="91"/>
      <c r="U98" s="45"/>
      <c r="V98" s="45"/>
      <c r="W98" s="91"/>
      <c r="X98" s="45"/>
      <c r="Y98" s="45"/>
      <c r="Z98" s="91"/>
      <c r="AA98" s="45"/>
      <c r="AB98" s="45"/>
      <c r="AC98" s="45"/>
      <c r="AD98" s="45"/>
    </row>
    <row r="99" spans="5:30" ht="15" customHeight="1" x14ac:dyDescent="0.35">
      <c r="E99" s="45"/>
      <c r="F99" s="45"/>
      <c r="G99" s="45"/>
      <c r="H99" s="45"/>
      <c r="I99" s="45"/>
      <c r="J99" s="45"/>
      <c r="K99" s="45"/>
      <c r="L99" s="45"/>
      <c r="M99" s="45"/>
      <c r="N99" s="45"/>
      <c r="O99" s="45"/>
      <c r="P99" s="45"/>
      <c r="Q99" s="45"/>
      <c r="R99" s="45"/>
      <c r="S99" s="45"/>
      <c r="T99" s="91"/>
      <c r="U99" s="45"/>
      <c r="V99" s="45"/>
      <c r="W99" s="91"/>
      <c r="X99" s="45"/>
      <c r="Y99" s="45"/>
      <c r="Z99" s="91"/>
      <c r="AA99" s="45"/>
      <c r="AB99" s="45"/>
      <c r="AC99" s="45"/>
      <c r="AD99" s="45"/>
    </row>
    <row r="100" spans="5:30" ht="15" customHeight="1" x14ac:dyDescent="0.35">
      <c r="E100" s="45"/>
      <c r="F100" s="45"/>
      <c r="G100" s="45"/>
      <c r="H100" s="45"/>
      <c r="I100" s="45"/>
      <c r="J100" s="45"/>
      <c r="K100" s="45"/>
      <c r="L100" s="45"/>
      <c r="M100" s="45"/>
      <c r="N100" s="45"/>
      <c r="O100" s="45"/>
      <c r="P100" s="45"/>
      <c r="Q100" s="45"/>
      <c r="R100" s="45"/>
      <c r="S100" s="45"/>
      <c r="T100" s="91"/>
      <c r="U100" s="45"/>
      <c r="V100" s="45"/>
      <c r="W100" s="91"/>
      <c r="X100" s="45"/>
      <c r="Y100" s="45"/>
      <c r="Z100" s="91"/>
      <c r="AA100" s="45"/>
      <c r="AB100" s="45"/>
      <c r="AC100" s="45"/>
      <c r="AD100" s="45"/>
    </row>
    <row r="101" spans="5:30" x14ac:dyDescent="0.35">
      <c r="E101" s="45"/>
      <c r="F101" s="45"/>
      <c r="G101" s="45"/>
      <c r="H101" s="45"/>
      <c r="I101" s="45"/>
      <c r="J101" s="45"/>
      <c r="K101" s="45"/>
      <c r="L101" s="45"/>
      <c r="M101" s="45"/>
      <c r="N101" s="45"/>
      <c r="O101" s="45"/>
      <c r="P101" s="45"/>
      <c r="Q101" s="45"/>
      <c r="R101" s="45"/>
      <c r="S101" s="45"/>
      <c r="T101" s="91"/>
      <c r="U101" s="45"/>
      <c r="V101" s="45"/>
      <c r="W101" s="91"/>
      <c r="X101" s="45"/>
      <c r="Y101" s="45"/>
      <c r="Z101" s="91"/>
      <c r="AA101" s="45"/>
      <c r="AB101" s="45"/>
      <c r="AC101" s="45"/>
      <c r="AD101" s="45"/>
    </row>
    <row r="102" spans="5:30" x14ac:dyDescent="0.35">
      <c r="E102" s="45"/>
      <c r="F102" s="45"/>
      <c r="G102" s="45"/>
      <c r="H102" s="45"/>
      <c r="I102" s="45"/>
      <c r="J102" s="45"/>
      <c r="K102" s="45"/>
      <c r="L102" s="45"/>
      <c r="M102" s="45"/>
      <c r="N102" s="45"/>
      <c r="O102" s="45"/>
      <c r="P102" s="45"/>
      <c r="Q102" s="45"/>
      <c r="R102" s="45"/>
      <c r="S102" s="45"/>
      <c r="T102" s="91"/>
      <c r="U102" s="45"/>
      <c r="V102" s="45"/>
      <c r="W102" s="91"/>
      <c r="X102" s="45"/>
      <c r="Y102" s="45"/>
      <c r="Z102" s="91"/>
      <c r="AA102" s="45"/>
      <c r="AB102" s="45"/>
      <c r="AC102" s="45"/>
      <c r="AD102" s="45"/>
    </row>
    <row r="103" spans="5:30" x14ac:dyDescent="0.35">
      <c r="E103" s="45"/>
      <c r="F103" s="45"/>
      <c r="G103" s="45"/>
      <c r="H103" s="45"/>
      <c r="I103" s="45"/>
      <c r="J103" s="45"/>
      <c r="K103" s="45"/>
      <c r="L103" s="45"/>
      <c r="M103" s="45"/>
      <c r="N103" s="45"/>
      <c r="O103" s="45"/>
      <c r="P103" s="45"/>
      <c r="Q103" s="45"/>
      <c r="R103" s="45"/>
      <c r="S103" s="45"/>
      <c r="T103" s="91"/>
      <c r="U103" s="45"/>
      <c r="V103" s="45"/>
      <c r="W103" s="91"/>
      <c r="X103" s="45"/>
      <c r="Y103" s="45"/>
      <c r="Z103" s="91"/>
      <c r="AA103" s="45"/>
      <c r="AB103" s="45"/>
      <c r="AC103" s="45"/>
      <c r="AD103" s="45"/>
    </row>
    <row r="104" spans="5:30" x14ac:dyDescent="0.35">
      <c r="E104" s="45"/>
      <c r="F104" s="45"/>
      <c r="G104" s="45"/>
      <c r="H104" s="45"/>
      <c r="I104" s="45"/>
      <c r="J104" s="45"/>
      <c r="K104" s="45"/>
      <c r="L104" s="45"/>
      <c r="M104" s="45"/>
      <c r="N104" s="45"/>
      <c r="O104" s="45"/>
      <c r="P104" s="45"/>
      <c r="Q104" s="45"/>
      <c r="R104" s="45"/>
      <c r="S104" s="45"/>
      <c r="T104" s="91"/>
      <c r="U104" s="45"/>
      <c r="V104" s="45"/>
      <c r="W104" s="91"/>
      <c r="X104" s="45"/>
      <c r="Y104" s="45"/>
      <c r="Z104" s="91"/>
      <c r="AA104" s="45"/>
      <c r="AB104" s="45"/>
      <c r="AC104" s="45"/>
      <c r="AD104" s="45"/>
    </row>
    <row r="105" spans="5:30" x14ac:dyDescent="0.35">
      <c r="E105" s="45"/>
      <c r="F105" s="45"/>
      <c r="G105" s="45"/>
      <c r="H105" s="45"/>
      <c r="I105" s="45"/>
      <c r="J105" s="45"/>
      <c r="K105" s="45"/>
      <c r="L105" s="45"/>
      <c r="M105" s="45"/>
      <c r="N105" s="45"/>
      <c r="O105" s="45"/>
      <c r="P105" s="45"/>
      <c r="Q105" s="45"/>
      <c r="R105" s="45"/>
      <c r="S105" s="45"/>
      <c r="T105" s="91"/>
      <c r="U105" s="45"/>
      <c r="V105" s="45"/>
      <c r="W105" s="91"/>
      <c r="X105" s="45"/>
      <c r="Y105" s="45"/>
      <c r="Z105" s="91"/>
      <c r="AA105" s="45"/>
      <c r="AB105" s="45"/>
      <c r="AC105" s="45"/>
      <c r="AD105" s="45"/>
    </row>
    <row r="106" spans="5:30" x14ac:dyDescent="0.35">
      <c r="E106" s="45"/>
      <c r="F106" s="45"/>
      <c r="G106" s="45"/>
      <c r="H106" s="45"/>
      <c r="I106" s="45"/>
      <c r="J106" s="45"/>
      <c r="K106" s="45"/>
      <c r="L106" s="45"/>
      <c r="M106" s="45"/>
      <c r="N106" s="45"/>
      <c r="O106" s="45"/>
      <c r="P106" s="45"/>
      <c r="Q106" s="45"/>
      <c r="R106" s="45"/>
      <c r="S106" s="45"/>
      <c r="T106" s="91"/>
      <c r="U106" s="45"/>
      <c r="V106" s="45"/>
      <c r="W106" s="91"/>
      <c r="X106" s="45"/>
      <c r="Y106" s="45"/>
      <c r="Z106" s="91"/>
      <c r="AA106" s="45"/>
      <c r="AB106" s="45"/>
      <c r="AC106" s="45"/>
      <c r="AD106" s="45"/>
    </row>
    <row r="107" spans="5:30" x14ac:dyDescent="0.35">
      <c r="E107" s="45"/>
      <c r="F107" s="45"/>
      <c r="G107" s="45"/>
      <c r="H107" s="45"/>
      <c r="I107" s="45"/>
      <c r="J107" s="45"/>
      <c r="K107" s="45"/>
      <c r="L107" s="45"/>
      <c r="M107" s="45"/>
      <c r="N107" s="45"/>
      <c r="O107" s="45"/>
      <c r="P107" s="45"/>
      <c r="Q107" s="45"/>
      <c r="R107" s="45"/>
      <c r="S107" s="45"/>
      <c r="T107" s="91"/>
      <c r="U107" s="45"/>
      <c r="V107" s="45"/>
      <c r="W107" s="91"/>
      <c r="X107" s="45"/>
      <c r="Y107" s="45"/>
      <c r="Z107" s="91"/>
      <c r="AA107" s="45"/>
      <c r="AB107" s="45"/>
      <c r="AC107" s="45"/>
      <c r="AD107" s="45"/>
    </row>
    <row r="108" spans="5:30" x14ac:dyDescent="0.35">
      <c r="E108" s="45"/>
      <c r="F108" s="45"/>
      <c r="G108" s="45"/>
      <c r="H108" s="45"/>
      <c r="I108" s="45"/>
      <c r="J108" s="45"/>
      <c r="K108" s="45"/>
      <c r="L108" s="45"/>
      <c r="M108" s="45"/>
      <c r="N108" s="45"/>
      <c r="O108" s="45"/>
      <c r="P108" s="45"/>
      <c r="Q108" s="45"/>
      <c r="R108" s="45"/>
      <c r="S108" s="45"/>
      <c r="T108" s="91"/>
      <c r="U108" s="45"/>
      <c r="V108" s="45"/>
      <c r="W108" s="91"/>
      <c r="X108" s="45"/>
      <c r="Y108" s="45"/>
      <c r="Z108" s="91"/>
      <c r="AA108" s="45"/>
      <c r="AB108" s="45"/>
      <c r="AC108" s="45"/>
      <c r="AD108" s="45"/>
    </row>
    <row r="109" spans="5:30" x14ac:dyDescent="0.35">
      <c r="E109" s="45"/>
      <c r="F109" s="45"/>
      <c r="G109" s="45"/>
      <c r="H109" s="45"/>
      <c r="I109" s="45"/>
      <c r="J109" s="45"/>
      <c r="K109" s="45"/>
      <c r="L109" s="45"/>
      <c r="M109" s="45"/>
      <c r="N109" s="45"/>
      <c r="O109" s="45"/>
      <c r="P109" s="45"/>
      <c r="Q109" s="45"/>
      <c r="R109" s="45"/>
      <c r="S109" s="45"/>
      <c r="T109" s="91"/>
      <c r="U109" s="45"/>
      <c r="V109" s="45"/>
      <c r="W109" s="91"/>
      <c r="X109" s="45"/>
      <c r="Y109" s="45"/>
      <c r="Z109" s="91"/>
      <c r="AA109" s="45"/>
      <c r="AB109" s="45"/>
      <c r="AC109" s="45"/>
      <c r="AD109" s="45"/>
    </row>
    <row r="110" spans="5:30" x14ac:dyDescent="0.35">
      <c r="E110" s="45"/>
      <c r="F110" s="45"/>
      <c r="G110" s="45"/>
      <c r="H110" s="45"/>
      <c r="I110" s="45"/>
      <c r="J110" s="45"/>
      <c r="K110" s="45"/>
      <c r="L110" s="45"/>
      <c r="M110" s="45"/>
      <c r="N110" s="45"/>
      <c r="O110" s="45"/>
      <c r="P110" s="45"/>
      <c r="Q110" s="45"/>
      <c r="R110" s="45"/>
      <c r="S110" s="45"/>
      <c r="T110" s="91"/>
      <c r="U110" s="45"/>
      <c r="V110" s="45"/>
      <c r="W110" s="91"/>
      <c r="X110" s="45"/>
      <c r="Y110" s="45"/>
      <c r="Z110" s="91"/>
      <c r="AA110" s="45"/>
      <c r="AB110" s="45"/>
      <c r="AC110" s="45"/>
      <c r="AD110" s="45"/>
    </row>
    <row r="111" spans="5:30" x14ac:dyDescent="0.35">
      <c r="E111" s="66"/>
      <c r="F111" s="45"/>
      <c r="G111" s="45"/>
      <c r="H111" s="45"/>
      <c r="I111" s="45"/>
      <c r="J111" s="45"/>
      <c r="K111" s="45"/>
      <c r="L111" s="45"/>
      <c r="M111" s="45"/>
      <c r="N111" s="45"/>
      <c r="O111" s="45"/>
      <c r="P111" s="45"/>
      <c r="Q111" s="45"/>
      <c r="R111" s="45"/>
      <c r="S111" s="45"/>
      <c r="T111" s="91"/>
      <c r="U111" s="45"/>
      <c r="V111" s="45"/>
      <c r="W111" s="91"/>
      <c r="X111" s="45"/>
      <c r="Y111" s="45"/>
      <c r="Z111" s="91"/>
      <c r="AA111" s="45"/>
      <c r="AB111" s="45"/>
      <c r="AC111" s="45"/>
      <c r="AD111" s="45"/>
    </row>
    <row r="112" spans="5:30" x14ac:dyDescent="0.35">
      <c r="E112" s="66"/>
      <c r="F112" s="45"/>
      <c r="G112" s="45"/>
      <c r="H112" s="45"/>
      <c r="I112" s="45"/>
      <c r="J112" s="45"/>
      <c r="K112" s="45"/>
      <c r="L112" s="45"/>
      <c r="M112" s="45"/>
      <c r="N112" s="45"/>
      <c r="O112" s="45"/>
      <c r="P112" s="45"/>
      <c r="Q112" s="45"/>
      <c r="R112" s="45"/>
      <c r="S112" s="45"/>
      <c r="T112" s="91"/>
      <c r="U112" s="45"/>
      <c r="V112" s="45"/>
      <c r="W112" s="91"/>
      <c r="X112" s="45"/>
      <c r="Y112" s="45"/>
      <c r="Z112" s="91"/>
      <c r="AA112" s="45"/>
      <c r="AB112" s="45"/>
      <c r="AC112" s="45"/>
      <c r="AD112" s="45"/>
    </row>
    <row r="113" spans="5:30" x14ac:dyDescent="0.35">
      <c r="E113" s="66"/>
      <c r="F113" s="45"/>
      <c r="G113" s="45"/>
      <c r="H113" s="45"/>
      <c r="I113" s="45"/>
      <c r="J113" s="45"/>
      <c r="K113" s="45"/>
      <c r="L113" s="45"/>
      <c r="M113" s="45"/>
      <c r="N113" s="45"/>
      <c r="O113" s="45"/>
      <c r="P113" s="45"/>
      <c r="Q113" s="45"/>
      <c r="R113" s="45"/>
      <c r="S113" s="45"/>
      <c r="T113" s="91"/>
      <c r="U113" s="45"/>
      <c r="V113" s="45"/>
      <c r="W113" s="91"/>
      <c r="X113" s="45"/>
      <c r="Y113" s="45"/>
      <c r="Z113" s="91"/>
      <c r="AA113" s="45"/>
      <c r="AB113" s="45"/>
      <c r="AC113" s="45"/>
      <c r="AD113" s="45"/>
    </row>
    <row r="114" spans="5:30" x14ac:dyDescent="0.35">
      <c r="E114" s="66"/>
      <c r="F114" s="45"/>
      <c r="G114" s="45"/>
      <c r="H114" s="45"/>
      <c r="I114" s="45"/>
      <c r="J114" s="45"/>
      <c r="K114" s="45"/>
      <c r="L114" s="45"/>
      <c r="M114" s="45"/>
      <c r="N114" s="45"/>
      <c r="O114" s="45"/>
      <c r="P114" s="45"/>
      <c r="Q114" s="45"/>
      <c r="R114" s="45"/>
      <c r="S114" s="45"/>
      <c r="T114" s="91"/>
      <c r="U114" s="45"/>
      <c r="V114" s="45"/>
      <c r="W114" s="91"/>
      <c r="X114" s="45"/>
      <c r="Y114" s="45"/>
      <c r="Z114" s="91"/>
      <c r="AA114" s="45"/>
      <c r="AB114" s="45"/>
      <c r="AC114" s="45"/>
      <c r="AD114" s="45"/>
    </row>
    <row r="115" spans="5:30" x14ac:dyDescent="0.35">
      <c r="E115" s="63"/>
      <c r="F115" s="66"/>
      <c r="G115" s="66"/>
      <c r="H115" s="66"/>
      <c r="I115" s="66"/>
      <c r="J115" s="66"/>
      <c r="K115" s="66"/>
      <c r="L115" s="66"/>
      <c r="M115" s="66"/>
      <c r="N115" s="66"/>
      <c r="O115" s="66"/>
      <c r="P115" s="66"/>
      <c r="Q115" s="66"/>
      <c r="R115" s="66"/>
      <c r="S115" s="66"/>
      <c r="T115" s="95"/>
      <c r="U115" s="66"/>
      <c r="V115" s="66"/>
      <c r="W115" s="95"/>
      <c r="X115" s="66"/>
      <c r="Y115" s="66"/>
      <c r="Z115" s="95"/>
      <c r="AA115" s="66"/>
      <c r="AB115" s="66"/>
      <c r="AC115" s="66"/>
      <c r="AD115" s="66"/>
    </row>
    <row r="116" spans="5:30" x14ac:dyDescent="0.35">
      <c r="E116" s="45"/>
      <c r="F116" s="66"/>
      <c r="G116" s="66"/>
      <c r="H116" s="66"/>
      <c r="I116" s="66"/>
      <c r="J116" s="66"/>
      <c r="K116" s="66"/>
      <c r="L116" s="66"/>
      <c r="M116" s="66"/>
      <c r="N116" s="66"/>
      <c r="O116" s="66"/>
      <c r="P116" s="66"/>
      <c r="Q116" s="66"/>
      <c r="R116" s="66"/>
      <c r="S116" s="66"/>
      <c r="T116" s="95"/>
      <c r="U116" s="66"/>
      <c r="V116" s="66"/>
      <c r="W116" s="95"/>
      <c r="X116" s="66"/>
      <c r="Y116" s="66"/>
      <c r="Z116" s="95"/>
      <c r="AA116" s="66"/>
      <c r="AB116" s="66"/>
      <c r="AC116" s="66"/>
      <c r="AD116" s="66"/>
    </row>
    <row r="117" spans="5:30" x14ac:dyDescent="0.35">
      <c r="E117" s="45"/>
      <c r="F117" s="66"/>
      <c r="G117" s="66"/>
      <c r="H117" s="66"/>
      <c r="I117" s="66"/>
      <c r="J117" s="66"/>
      <c r="K117" s="66"/>
      <c r="L117" s="66"/>
      <c r="M117" s="66"/>
      <c r="N117" s="66"/>
      <c r="O117" s="66"/>
      <c r="P117" s="66"/>
      <c r="Q117" s="66"/>
      <c r="R117" s="66"/>
      <c r="S117" s="66"/>
      <c r="T117" s="95"/>
      <c r="U117" s="66"/>
      <c r="V117" s="66"/>
      <c r="W117" s="95"/>
      <c r="X117" s="66"/>
      <c r="Y117" s="66"/>
      <c r="Z117" s="95"/>
      <c r="AA117" s="66"/>
      <c r="AB117" s="66"/>
      <c r="AC117" s="66"/>
      <c r="AD117" s="66"/>
    </row>
    <row r="118" spans="5:30" x14ac:dyDescent="0.35">
      <c r="E118" s="45"/>
      <c r="F118" s="66"/>
      <c r="G118" s="66"/>
      <c r="H118" s="66"/>
      <c r="I118" s="66"/>
      <c r="J118" s="66"/>
      <c r="K118" s="66"/>
      <c r="L118" s="66"/>
      <c r="M118" s="66"/>
      <c r="N118" s="66"/>
      <c r="O118" s="66"/>
      <c r="P118" s="66"/>
      <c r="Q118" s="66"/>
      <c r="R118" s="66"/>
      <c r="S118" s="66"/>
      <c r="T118" s="95"/>
      <c r="U118" s="66"/>
      <c r="V118" s="66"/>
      <c r="W118" s="95"/>
      <c r="X118" s="66"/>
      <c r="Y118" s="66"/>
      <c r="Z118" s="95"/>
      <c r="AA118" s="66"/>
      <c r="AB118" s="66"/>
      <c r="AC118" s="66"/>
      <c r="AD118" s="66"/>
    </row>
    <row r="119" spans="5:30" x14ac:dyDescent="0.35">
      <c r="E119" s="45"/>
      <c r="F119" s="45"/>
      <c r="G119" s="45"/>
      <c r="H119" s="45"/>
      <c r="I119" s="45"/>
      <c r="J119" s="45"/>
      <c r="K119" s="45"/>
      <c r="L119" s="45"/>
      <c r="M119" s="45"/>
      <c r="N119" s="45"/>
      <c r="O119" s="45"/>
      <c r="P119" s="45"/>
      <c r="Q119" s="45"/>
      <c r="R119" s="45"/>
      <c r="S119" s="45"/>
      <c r="T119" s="91"/>
      <c r="U119" s="45"/>
      <c r="V119" s="45"/>
      <c r="W119" s="91"/>
      <c r="X119" s="45"/>
      <c r="Y119" s="45"/>
      <c r="Z119" s="91"/>
      <c r="AA119" s="45"/>
      <c r="AB119" s="45"/>
      <c r="AC119" s="45"/>
      <c r="AD119" s="45"/>
    </row>
    <row r="120" spans="5:30" x14ac:dyDescent="0.35">
      <c r="E120" s="45"/>
      <c r="F120" s="45"/>
      <c r="G120" s="45"/>
      <c r="H120" s="45"/>
      <c r="I120" s="45"/>
      <c r="J120" s="45"/>
      <c r="K120" s="45"/>
      <c r="L120" s="45"/>
      <c r="M120" s="45"/>
      <c r="N120" s="45"/>
      <c r="O120" s="45"/>
      <c r="P120" s="45"/>
      <c r="Q120" s="45"/>
      <c r="R120" s="45"/>
      <c r="S120" s="45"/>
      <c r="T120" s="91"/>
      <c r="U120" s="45"/>
      <c r="V120" s="45"/>
      <c r="W120" s="91"/>
      <c r="X120" s="45"/>
      <c r="Y120" s="45"/>
      <c r="Z120" s="91"/>
      <c r="AA120" s="45"/>
      <c r="AB120" s="45"/>
      <c r="AC120" s="45"/>
      <c r="AD120" s="45"/>
    </row>
    <row r="121" spans="5:30" x14ac:dyDescent="0.35">
      <c r="E121" s="45"/>
      <c r="F121" s="45"/>
      <c r="G121" s="45"/>
      <c r="H121" s="45"/>
      <c r="I121" s="45"/>
      <c r="J121" s="45"/>
      <c r="K121" s="45"/>
      <c r="L121" s="45"/>
      <c r="M121" s="45"/>
      <c r="N121" s="45"/>
      <c r="O121" s="45"/>
      <c r="P121" s="45"/>
      <c r="Q121" s="45"/>
      <c r="R121" s="45"/>
      <c r="S121" s="45"/>
      <c r="T121" s="91"/>
      <c r="U121" s="45"/>
      <c r="V121" s="45"/>
      <c r="W121" s="91"/>
      <c r="X121" s="45"/>
      <c r="Y121" s="45"/>
      <c r="Z121" s="91"/>
      <c r="AA121" s="45"/>
      <c r="AB121" s="45"/>
      <c r="AC121" s="45"/>
      <c r="AD121" s="45"/>
    </row>
    <row r="122" spans="5:30" x14ac:dyDescent="0.35">
      <c r="E122" s="45"/>
      <c r="F122" s="45"/>
      <c r="G122" s="45"/>
      <c r="H122" s="45"/>
      <c r="I122" s="45"/>
      <c r="J122" s="45"/>
      <c r="K122" s="45"/>
      <c r="L122" s="45"/>
      <c r="M122" s="45"/>
      <c r="N122" s="45"/>
      <c r="O122" s="45"/>
      <c r="P122" s="45"/>
      <c r="Q122" s="45"/>
      <c r="R122" s="45"/>
      <c r="S122" s="45"/>
      <c r="T122" s="91"/>
      <c r="U122" s="45"/>
      <c r="V122" s="45"/>
      <c r="W122" s="91"/>
      <c r="X122" s="45"/>
      <c r="Y122" s="45"/>
      <c r="Z122" s="91"/>
      <c r="AA122" s="45"/>
      <c r="AB122" s="45"/>
      <c r="AC122" s="45"/>
      <c r="AD122" s="45"/>
    </row>
    <row r="123" spans="5:30" x14ac:dyDescent="0.35">
      <c r="E123" s="45"/>
      <c r="F123" s="45"/>
      <c r="G123" s="45"/>
      <c r="H123" s="45"/>
      <c r="I123" s="45"/>
      <c r="J123" s="45"/>
      <c r="K123" s="45"/>
      <c r="L123" s="45"/>
      <c r="M123" s="45"/>
      <c r="N123" s="45"/>
      <c r="O123" s="45"/>
      <c r="P123" s="45"/>
      <c r="Q123" s="45"/>
      <c r="R123" s="45"/>
      <c r="S123" s="45"/>
      <c r="T123" s="91"/>
      <c r="U123" s="45"/>
      <c r="V123" s="45"/>
      <c r="W123" s="91"/>
      <c r="X123" s="45"/>
      <c r="Y123" s="45"/>
      <c r="Z123" s="91"/>
      <c r="AA123" s="45"/>
      <c r="AB123" s="45"/>
      <c r="AC123" s="45"/>
      <c r="AD123" s="45"/>
    </row>
    <row r="124" spans="5:30" x14ac:dyDescent="0.35">
      <c r="E124" s="45"/>
      <c r="F124" s="45"/>
      <c r="G124" s="45"/>
      <c r="H124" s="45"/>
      <c r="I124" s="45"/>
      <c r="J124" s="45"/>
      <c r="K124" s="45"/>
      <c r="L124" s="45"/>
      <c r="M124" s="45"/>
      <c r="N124" s="45"/>
      <c r="O124" s="45"/>
      <c r="P124" s="45"/>
      <c r="Q124" s="45"/>
      <c r="R124" s="45"/>
      <c r="S124" s="45"/>
      <c r="T124" s="91"/>
      <c r="U124" s="45"/>
      <c r="V124" s="45"/>
      <c r="W124" s="91"/>
      <c r="X124" s="45"/>
      <c r="Y124" s="45"/>
      <c r="Z124" s="91"/>
      <c r="AA124" s="45"/>
      <c r="AB124" s="45"/>
      <c r="AC124" s="45"/>
      <c r="AD124" s="45"/>
    </row>
    <row r="125" spans="5:30" x14ac:dyDescent="0.35">
      <c r="E125" s="45"/>
      <c r="F125" s="45"/>
      <c r="G125" s="45"/>
      <c r="H125" s="45"/>
      <c r="I125" s="45"/>
      <c r="J125" s="45"/>
      <c r="K125" s="45"/>
      <c r="L125" s="45"/>
      <c r="M125" s="45"/>
      <c r="N125" s="45"/>
      <c r="O125" s="45"/>
      <c r="P125" s="45"/>
      <c r="Q125" s="45"/>
      <c r="R125" s="45"/>
      <c r="S125" s="45"/>
      <c r="T125" s="91"/>
      <c r="U125" s="45"/>
      <c r="V125" s="45"/>
      <c r="W125" s="91"/>
      <c r="X125" s="45"/>
      <c r="Y125" s="45"/>
      <c r="Z125" s="91"/>
      <c r="AA125" s="45"/>
      <c r="AB125" s="45"/>
      <c r="AC125" s="45"/>
      <c r="AD125" s="45"/>
    </row>
    <row r="126" spans="5:30" x14ac:dyDescent="0.35">
      <c r="E126" s="45"/>
      <c r="F126" s="45"/>
      <c r="G126" s="45"/>
      <c r="H126" s="45"/>
      <c r="I126" s="45"/>
      <c r="J126" s="45"/>
      <c r="K126" s="45"/>
      <c r="L126" s="45"/>
      <c r="M126" s="45"/>
      <c r="N126" s="45"/>
      <c r="O126" s="45"/>
      <c r="P126" s="45"/>
      <c r="Q126" s="45"/>
      <c r="R126" s="45"/>
      <c r="S126" s="45"/>
      <c r="T126" s="91"/>
      <c r="U126" s="45"/>
      <c r="V126" s="45"/>
      <c r="W126" s="91"/>
      <c r="X126" s="45"/>
      <c r="Y126" s="45"/>
      <c r="Z126" s="91"/>
      <c r="AA126" s="45"/>
      <c r="AB126" s="45"/>
      <c r="AC126" s="45"/>
      <c r="AD126" s="45"/>
    </row>
    <row r="127" spans="5:30" x14ac:dyDescent="0.35">
      <c r="E127" s="45"/>
      <c r="F127" s="45"/>
      <c r="G127" s="45"/>
      <c r="H127" s="45"/>
      <c r="I127" s="45"/>
      <c r="J127" s="45"/>
      <c r="K127" s="45"/>
      <c r="L127" s="45"/>
      <c r="M127" s="45"/>
      <c r="N127" s="45"/>
      <c r="O127" s="45"/>
      <c r="P127" s="45"/>
      <c r="Q127" s="45"/>
      <c r="R127" s="45"/>
      <c r="S127" s="45"/>
      <c r="T127" s="91"/>
      <c r="U127" s="45"/>
      <c r="V127" s="45"/>
      <c r="W127" s="91"/>
      <c r="X127" s="45"/>
      <c r="Y127" s="45"/>
      <c r="Z127" s="91"/>
      <c r="AA127" s="45"/>
      <c r="AB127" s="45"/>
      <c r="AC127" s="45"/>
      <c r="AD127" s="45"/>
    </row>
    <row r="128" spans="5:30" x14ac:dyDescent="0.35">
      <c r="E128" s="45"/>
      <c r="F128" s="45"/>
      <c r="G128" s="45"/>
      <c r="H128" s="45"/>
      <c r="I128" s="45"/>
      <c r="J128" s="45"/>
      <c r="K128" s="45"/>
      <c r="L128" s="45"/>
      <c r="M128" s="45"/>
      <c r="N128" s="45"/>
      <c r="O128" s="45"/>
      <c r="P128" s="45"/>
      <c r="Q128" s="45"/>
      <c r="R128" s="45"/>
      <c r="S128" s="45"/>
      <c r="T128" s="91"/>
      <c r="U128" s="45"/>
      <c r="V128" s="45"/>
      <c r="W128" s="91"/>
      <c r="X128" s="45"/>
      <c r="Y128" s="45"/>
      <c r="Z128" s="91"/>
      <c r="AA128" s="45"/>
      <c r="AB128" s="45"/>
      <c r="AC128" s="45"/>
      <c r="AD128" s="45"/>
    </row>
    <row r="129" spans="5:30" x14ac:dyDescent="0.35">
      <c r="E129" s="45"/>
      <c r="F129" s="45"/>
      <c r="G129" s="45"/>
      <c r="H129" s="45"/>
      <c r="I129" s="45"/>
      <c r="J129" s="45"/>
      <c r="K129" s="45"/>
      <c r="L129" s="45"/>
      <c r="M129" s="45"/>
      <c r="N129" s="45"/>
      <c r="O129" s="45"/>
      <c r="P129" s="45"/>
      <c r="Q129" s="45"/>
      <c r="R129" s="45"/>
      <c r="S129" s="45"/>
      <c r="T129" s="91"/>
      <c r="U129" s="45"/>
      <c r="V129" s="45"/>
      <c r="W129" s="91"/>
      <c r="X129" s="45"/>
      <c r="Y129" s="45"/>
      <c r="Z129" s="91"/>
      <c r="AA129" s="45"/>
      <c r="AB129" s="45"/>
      <c r="AC129" s="45"/>
      <c r="AD129" s="45"/>
    </row>
    <row r="130" spans="5:30" x14ac:dyDescent="0.35">
      <c r="E130" s="45"/>
      <c r="F130" s="45"/>
      <c r="G130" s="45"/>
      <c r="H130" s="45"/>
      <c r="I130" s="45"/>
      <c r="J130" s="45"/>
      <c r="K130" s="45"/>
      <c r="L130" s="45"/>
      <c r="M130" s="45"/>
      <c r="N130" s="45"/>
      <c r="O130" s="45"/>
      <c r="P130" s="45"/>
      <c r="Q130" s="45"/>
      <c r="R130" s="45"/>
      <c r="S130" s="45"/>
      <c r="T130" s="91"/>
      <c r="U130" s="45"/>
      <c r="V130" s="45"/>
      <c r="W130" s="91"/>
      <c r="X130" s="45"/>
      <c r="Y130" s="45"/>
      <c r="Z130" s="91"/>
      <c r="AA130" s="45"/>
      <c r="AB130" s="45"/>
      <c r="AC130" s="45"/>
      <c r="AD130" s="45"/>
    </row>
    <row r="131" spans="5:30" x14ac:dyDescent="0.35">
      <c r="E131" s="45"/>
      <c r="F131" s="45"/>
      <c r="G131" s="45"/>
      <c r="H131" s="45"/>
      <c r="I131" s="45"/>
      <c r="J131" s="45"/>
      <c r="K131" s="45"/>
      <c r="L131" s="45"/>
      <c r="M131" s="45"/>
      <c r="N131" s="45"/>
      <c r="O131" s="45"/>
      <c r="P131" s="45"/>
      <c r="Q131" s="45"/>
      <c r="R131" s="45"/>
      <c r="S131" s="45"/>
      <c r="T131" s="91"/>
      <c r="U131" s="45"/>
      <c r="V131" s="45"/>
      <c r="W131" s="91"/>
      <c r="X131" s="45"/>
      <c r="Y131" s="45"/>
      <c r="Z131" s="91"/>
      <c r="AA131" s="45"/>
      <c r="AB131" s="45"/>
      <c r="AC131" s="45"/>
      <c r="AD131" s="45"/>
    </row>
    <row r="132" spans="5:30" x14ac:dyDescent="0.35">
      <c r="E132" s="45"/>
      <c r="F132" s="45"/>
      <c r="G132" s="45"/>
      <c r="H132" s="45"/>
      <c r="I132" s="45"/>
      <c r="J132" s="45"/>
      <c r="K132" s="45"/>
      <c r="L132" s="45"/>
      <c r="M132" s="45"/>
      <c r="N132" s="45"/>
      <c r="O132" s="45"/>
      <c r="P132" s="45"/>
      <c r="Q132" s="45"/>
      <c r="R132" s="45"/>
      <c r="S132" s="45"/>
      <c r="T132" s="91"/>
      <c r="U132" s="45"/>
      <c r="V132" s="45"/>
      <c r="W132" s="91"/>
      <c r="X132" s="45"/>
      <c r="Y132" s="45"/>
      <c r="Z132" s="91"/>
      <c r="AA132" s="45"/>
      <c r="AB132" s="45"/>
      <c r="AC132" s="45"/>
      <c r="AD132" s="45"/>
    </row>
  </sheetData>
  <sheetProtection algorithmName="SHA-512" hashValue="nu0heus6ezd/2b6ACQeGlxYVDdaKlxlFcDnD9hwfvUNhi1n0t246Yc8SVD2JPgtRplaP7efLRISjO7XeyHGuPw==" saltValue="tYs3XdLoMh6j5YzIjq8iFw==" spinCount="100000" sheet="1" objects="1" scenarios="1"/>
  <mergeCells count="169">
    <mergeCell ref="E65:AD65"/>
    <mergeCell ref="AB3:AB4"/>
    <mergeCell ref="AB62:AB64"/>
    <mergeCell ref="AC62:AC64"/>
    <mergeCell ref="AD62:AD64"/>
    <mergeCell ref="AB50:AB52"/>
    <mergeCell ref="AC50:AC52"/>
    <mergeCell ref="AD50:AD52"/>
    <mergeCell ref="AB54:AB56"/>
    <mergeCell ref="AC54:AC56"/>
    <mergeCell ref="AD54:AD56"/>
    <mergeCell ref="AB58:AB60"/>
    <mergeCell ref="AC58:AC60"/>
    <mergeCell ref="AD58:AD60"/>
    <mergeCell ref="AB38:AB40"/>
    <mergeCell ref="AC38:AC40"/>
    <mergeCell ref="AD38:AD40"/>
    <mergeCell ref="AB42:AB44"/>
    <mergeCell ref="AC42:AC44"/>
    <mergeCell ref="AD42:AD44"/>
    <mergeCell ref="AB46:AB48"/>
    <mergeCell ref="AC46:AC48"/>
    <mergeCell ref="AD46:AD48"/>
    <mergeCell ref="R50:R52"/>
    <mergeCell ref="Q50:Q52"/>
    <mergeCell ref="R46:R48"/>
    <mergeCell ref="Q46:Q48"/>
    <mergeCell ref="R42:R44"/>
    <mergeCell ref="Q42:Q44"/>
    <mergeCell ref="R38:R40"/>
    <mergeCell ref="Q38:Q40"/>
    <mergeCell ref="A10:C11"/>
    <mergeCell ref="U1:AB1"/>
    <mergeCell ref="A40:C40"/>
    <mergeCell ref="A48:C49"/>
    <mergeCell ref="A50:C51"/>
    <mergeCell ref="A1:C1"/>
    <mergeCell ref="A30:C31"/>
    <mergeCell ref="A32:C33"/>
    <mergeCell ref="A26:C27"/>
    <mergeCell ref="A22:C23"/>
    <mergeCell ref="A34:C35"/>
    <mergeCell ref="A36:C37"/>
    <mergeCell ref="A6:C7"/>
    <mergeCell ref="A8:C9"/>
    <mergeCell ref="A14:C15"/>
    <mergeCell ref="A16:C17"/>
    <mergeCell ref="A12:C13"/>
    <mergeCell ref="A28:C29"/>
    <mergeCell ref="A18:C19"/>
    <mergeCell ref="A24:C25"/>
    <mergeCell ref="A20:C21"/>
    <mergeCell ref="A4:C5"/>
    <mergeCell ref="A2:C3"/>
    <mergeCell ref="AB6:AB8"/>
    <mergeCell ref="AB10:AB12"/>
    <mergeCell ref="R62:R64"/>
    <mergeCell ref="Q62:Q64"/>
    <mergeCell ref="R58:R60"/>
    <mergeCell ref="Q58:Q60"/>
    <mergeCell ref="E7:H7"/>
    <mergeCell ref="E11:H11"/>
    <mergeCell ref="E24:H24"/>
    <mergeCell ref="E26:H26"/>
    <mergeCell ref="E28:H28"/>
    <mergeCell ref="I26:P28"/>
    <mergeCell ref="R54:R56"/>
    <mergeCell ref="Q54:Q56"/>
    <mergeCell ref="E63:H63"/>
    <mergeCell ref="I62:P64"/>
    <mergeCell ref="I58:P60"/>
    <mergeCell ref="I54:P56"/>
    <mergeCell ref="AE2:AG3"/>
    <mergeCell ref="E10:H10"/>
    <mergeCell ref="E16:H16"/>
    <mergeCell ref="E14:H14"/>
    <mergeCell ref="E12:H12"/>
    <mergeCell ref="E18:H18"/>
    <mergeCell ref="E20:H20"/>
    <mergeCell ref="E23:H23"/>
    <mergeCell ref="I18:P20"/>
    <mergeCell ref="I14:P16"/>
    <mergeCell ref="I10:P12"/>
    <mergeCell ref="I22:P24"/>
    <mergeCell ref="AC10:AC12"/>
    <mergeCell ref="AD10:AD12"/>
    <mergeCell ref="AC14:AC16"/>
    <mergeCell ref="AD14:AD16"/>
    <mergeCell ref="E70:AD84"/>
    <mergeCell ref="Q3:R3"/>
    <mergeCell ref="AC3:AD3"/>
    <mergeCell ref="E38:H38"/>
    <mergeCell ref="E52:H52"/>
    <mergeCell ref="E54:H54"/>
    <mergeCell ref="E55:H55"/>
    <mergeCell ref="E56:H56"/>
    <mergeCell ref="E60:H60"/>
    <mergeCell ref="E64:H64"/>
    <mergeCell ref="S3:AA3"/>
    <mergeCell ref="E48:H48"/>
    <mergeCell ref="E4:H4"/>
    <mergeCell ref="E3:P3"/>
    <mergeCell ref="E5:P5"/>
    <mergeCell ref="E6:H6"/>
    <mergeCell ref="E8:H8"/>
    <mergeCell ref="E15:H15"/>
    <mergeCell ref="E19:H19"/>
    <mergeCell ref="E22:H22"/>
    <mergeCell ref="E27:H27"/>
    <mergeCell ref="E31:H31"/>
    <mergeCell ref="E36:H36"/>
    <mergeCell ref="E37:P37"/>
    <mergeCell ref="I50:P52"/>
    <mergeCell ref="E30:H30"/>
    <mergeCell ref="E32:H32"/>
    <mergeCell ref="E58:H58"/>
    <mergeCell ref="E46:H46"/>
    <mergeCell ref="E44:H44"/>
    <mergeCell ref="E43:H43"/>
    <mergeCell ref="E42:H42"/>
    <mergeCell ref="E40:H40"/>
    <mergeCell ref="I46:P48"/>
    <mergeCell ref="I42:P44"/>
    <mergeCell ref="I34:P36"/>
    <mergeCell ref="I30:P32"/>
    <mergeCell ref="E50:H50"/>
    <mergeCell ref="E51:H51"/>
    <mergeCell ref="E47:H47"/>
    <mergeCell ref="E35:H35"/>
    <mergeCell ref="I38:P40"/>
    <mergeCell ref="E59:H59"/>
    <mergeCell ref="E62:H62"/>
    <mergeCell ref="AB14:AB16"/>
    <mergeCell ref="AB18:AB20"/>
    <mergeCell ref="AB22:AB24"/>
    <mergeCell ref="Q6:Q8"/>
    <mergeCell ref="R34:R36"/>
    <mergeCell ref="R30:R32"/>
    <mergeCell ref="R26:R28"/>
    <mergeCell ref="R22:R24"/>
    <mergeCell ref="R18:R20"/>
    <mergeCell ref="R14:R16"/>
    <mergeCell ref="R10:R12"/>
    <mergeCell ref="R6:R8"/>
    <mergeCell ref="Q26:Q28"/>
    <mergeCell ref="Q22:Q24"/>
    <mergeCell ref="Q18:Q20"/>
    <mergeCell ref="Q14:Q16"/>
    <mergeCell ref="Q10:Q12"/>
    <mergeCell ref="Q34:Q36"/>
    <mergeCell ref="Q30:Q32"/>
    <mergeCell ref="I6:P8"/>
    <mergeCell ref="E39:H39"/>
    <mergeCell ref="E34:H34"/>
    <mergeCell ref="AB26:AB28"/>
    <mergeCell ref="AB30:AB32"/>
    <mergeCell ref="AB34:AB36"/>
    <mergeCell ref="AC6:AC8"/>
    <mergeCell ref="AD6:AD8"/>
    <mergeCell ref="AC18:AC20"/>
    <mergeCell ref="AD18:AD20"/>
    <mergeCell ref="AC22:AC24"/>
    <mergeCell ref="AD22:AD24"/>
    <mergeCell ref="AC26:AC28"/>
    <mergeCell ref="AD26:AD28"/>
    <mergeCell ref="AC30:AC32"/>
    <mergeCell ref="AD30:AD32"/>
    <mergeCell ref="AC34:AC36"/>
    <mergeCell ref="AD34:AD36"/>
  </mergeCells>
  <hyperlinks>
    <hyperlink ref="A48" r:id="rId1" display="eventorders.nec@necgroup.co.uk" xr:uid="{B810C17E-931B-45CF-AAFE-53CEA79C087E}"/>
    <hyperlink ref="A48:C49" r:id="rId2" display="Click here to speak to our team!" xr:uid="{6EC83085-71C8-4AB3-ACD2-057ED15CBC66}"/>
    <hyperlink ref="U1:AB1" r:id="rId3" display="mailto:eventorders.nec@necgroup.co.uk" xr:uid="{316F2528-555B-402F-B79D-16964A01F5ED}"/>
    <hyperlink ref="A4:C5" location="Landing!A1" display="Home" xr:uid="{4B3F7710-009A-44A0-A08D-6049275DA464}"/>
    <hyperlink ref="A12:C13" location="Util!A1" display="Util!A1" xr:uid="{9247B390-5F0A-447D-9EE6-BF63C7F5D57A}"/>
    <hyperlink ref="A14:C15" location="Safe!A1" display="Safe!A1" xr:uid="{4FE46E65-4BE8-483C-8960-540A9D5AAFF9}"/>
    <hyperlink ref="A16:C17" location="Floor!A1" display="Floor!A1" xr:uid="{0351594F-6B35-43A7-B53F-6EB35C640688}"/>
    <hyperlink ref="A18:C19" location="Clean!A1" display="Clean!A1" xr:uid="{E324590A-C49B-477B-93D6-F5D66E226BED}"/>
    <hyperlink ref="A30:C31" location="'G&amp;R'!A1" display="'G&amp;R'!A1" xr:uid="{2369A6DD-1931-4AA6-B112-C46ABF256F07}"/>
    <hyperlink ref="A32:C33" location="Details!A1" display="Details!A1" xr:uid="{CA16AE43-B18C-4400-8B1A-1A834E262E7A}"/>
    <hyperlink ref="A34:C35" location="Summary!A1" display="Summary!A1" xr:uid="{29DF13C8-7FF5-4315-A0FB-E70099058BD8}"/>
    <hyperlink ref="A36:C37" location="'T&amp;C'!A1" display="'T&amp;C'!A1" xr:uid="{9FEED8D8-E9E9-4C0B-99DF-FFCB7085DB3F}"/>
    <hyperlink ref="A6:C7" location="Info!A1" display="Info!A1" xr:uid="{60C22843-E401-42DC-97F3-89FE1A0E7DB9}"/>
    <hyperlink ref="A8:C9" location="IT!A1" display="IT &amp; Networks" xr:uid="{499538E8-5AB6-4507-A5A6-937E84E3E5B1}"/>
    <hyperlink ref="A20:C21" location="Food!A1" display="Food!A1" xr:uid="{6A1F4DFD-1DD5-4EAE-B4A3-8A6FB396352D}"/>
    <hyperlink ref="A26:C27" location="Equip!A1" display="Equip!A1" xr:uid="{9BD5BD05-886C-4A53-8857-E11D4C0181CC}"/>
    <hyperlink ref="A28:C29" location="Hygiene!A1" display="Hygiene!A1" xr:uid="{20B65C5F-D9EB-4827-B3C6-F918FC811D29}"/>
    <hyperlink ref="A22:C23" location="Drink!A1" display="Drink!A1" xr:uid="{2DB5304B-0B24-4748-8EC2-D96F2C4ECA56}"/>
    <hyperlink ref="A24:C25" location="Alco!A1" display="Alco!A1" xr:uid="{1B6AB184-F568-483A-A53F-9072B990C152}"/>
    <hyperlink ref="A10:C11" location="AV!A1" display="AV!A1" xr:uid="{5902128D-6EDF-479F-86DF-14C46BFD20CD}"/>
  </hyperlinks>
  <printOptions horizontalCentered="1" verticalCentered="1"/>
  <pageMargins left="0.23622047244094491" right="0.23622047244094491" top="0.35433070866141736" bottom="0.35433070866141736" header="0.31496062992125984" footer="0.31496062992125984"/>
  <pageSetup paperSize="9" scale="68" orientation="landscape" r:id="rId4"/>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E843C7D5-26EE-4CE1-B18E-116B0190405E}">
          <x14:formula1>
            <xm:f>Admin!$D$4:$D$20</xm:f>
          </x14:formula1>
          <xm:sqref>X6:X8 AA6:AA8 U6:U8 AA10:AA12 X10:X12 U10:U12 X14:X16 AA14:AA16 U14:U16 AA18:AA20 X18:X20 U18:U20 X22:X24 AA22:AA24 U22:U24 AA26:AA28 X26:X28 U26:U28 AA34:AA36 X34:X36 X30:X32 AA30:AA32 U30:U32 U34:U36 AA38:AA40 U38:U40 X38:X40 U42:U44 AA42:AA44 X42:X44 AA46:AA48 U46:U48 X46:X48 U50:U52 AA50:AA52 X50:X52 AA54:AA56 U54:U56 X54:X56 AA62:AA64 U62:U64 U58:U60 AA58:AA60 X58:X60 X62:X64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2E858-225D-406B-81DB-7C8D1C0AB1FE}">
  <sheetPr>
    <tabColor rgb="FF1E384E"/>
    <pageSetUpPr autoPageBreaks="0" fitToPage="1"/>
  </sheetPr>
  <dimension ref="A1:AH503"/>
  <sheetViews>
    <sheetView showRowColHeaders="0" workbookViewId="0">
      <selection activeCell="A28" sqref="A28:C29"/>
    </sheetView>
  </sheetViews>
  <sheetFormatPr defaultColWidth="8.81640625" defaultRowHeight="17.5" x14ac:dyDescent="0.35"/>
  <cols>
    <col min="1" max="3" width="10.54296875" style="54" customWidth="1"/>
    <col min="4" max="4" width="4.54296875" style="1" customWidth="1"/>
    <col min="5" max="8" width="8.81640625" style="1" customWidth="1"/>
    <col min="9" max="16" width="2.81640625" style="1" customWidth="1"/>
    <col min="17" max="18" width="8.81640625" style="1" customWidth="1"/>
    <col min="19" max="19" width="10.81640625" style="1" customWidth="1"/>
    <col min="20" max="20" width="10.81640625" style="96" customWidth="1"/>
    <col min="21" max="21" width="13.81640625" style="1" customWidth="1"/>
    <col min="22" max="22" width="10.81640625" style="1" customWidth="1"/>
    <col min="23" max="23" width="10.81640625" style="96" customWidth="1"/>
    <col min="24" max="24" width="13.81640625" style="1" customWidth="1"/>
    <col min="25" max="25" width="10.81640625" style="1" customWidth="1"/>
    <col min="26" max="26" width="10.81640625" style="96" customWidth="1"/>
    <col min="27" max="27" width="13.81640625" style="1" customWidth="1"/>
    <col min="28" max="28" width="9.54296875" style="1" customWidth="1"/>
    <col min="29" max="30" width="11.1796875" style="1" customWidth="1"/>
    <col min="31" max="33" width="8.81640625" style="1" customWidth="1"/>
    <col min="34" max="16384" width="8.81640625" style="1"/>
  </cols>
  <sheetData>
    <row r="1" spans="1:34" s="48" customFormat="1" ht="36" customHeight="1" x14ac:dyDescent="0.3">
      <c r="A1" s="558" t="s">
        <v>5</v>
      </c>
      <c r="B1" s="559"/>
      <c r="C1" s="559"/>
      <c r="E1" s="49" t="str">
        <f>Landing!B2</f>
        <v>NEC Products and Services Order Form</v>
      </c>
      <c r="K1" s="50"/>
      <c r="L1" s="50"/>
      <c r="M1" s="44"/>
      <c r="R1" s="102"/>
      <c r="S1" s="102"/>
      <c r="T1" s="102"/>
      <c r="U1" s="654" t="s">
        <v>38</v>
      </c>
      <c r="V1" s="654"/>
      <c r="W1" s="654"/>
      <c r="X1" s="654"/>
      <c r="Y1" s="654"/>
      <c r="Z1" s="654"/>
      <c r="AA1" s="654"/>
      <c r="AB1" s="654"/>
      <c r="AC1" s="157"/>
      <c r="AD1" s="102"/>
    </row>
    <row r="2" spans="1:34" ht="15" customHeight="1" thickBot="1" x14ac:dyDescent="0.4">
      <c r="A2" s="560"/>
      <c r="B2" s="560"/>
      <c r="C2" s="560"/>
      <c r="D2" s="45"/>
      <c r="E2" s="45"/>
      <c r="F2" s="45"/>
      <c r="G2" s="45"/>
      <c r="H2" s="45"/>
      <c r="I2" s="45"/>
      <c r="J2" s="45"/>
      <c r="K2" s="45"/>
      <c r="L2" s="45"/>
      <c r="M2" s="45"/>
      <c r="N2" s="45"/>
      <c r="O2" s="45"/>
      <c r="P2" s="45"/>
      <c r="Q2" s="45"/>
      <c r="R2" s="45"/>
      <c r="S2" s="45"/>
      <c r="T2" s="91"/>
      <c r="U2" s="45"/>
      <c r="V2" s="45"/>
      <c r="W2" s="91"/>
      <c r="X2" s="45"/>
      <c r="Y2" s="45"/>
      <c r="Z2" s="91"/>
      <c r="AA2" s="45"/>
      <c r="AB2" s="45"/>
      <c r="AC2" s="45"/>
      <c r="AD2" s="45"/>
      <c r="AE2" s="903"/>
      <c r="AF2" s="903"/>
      <c r="AG2" s="903"/>
      <c r="AH2" s="45"/>
    </row>
    <row r="3" spans="1:34" ht="15" customHeight="1" thickBot="1" x14ac:dyDescent="0.4">
      <c r="A3" s="560"/>
      <c r="B3" s="560"/>
      <c r="C3" s="560"/>
      <c r="D3" s="45"/>
      <c r="E3" s="935" t="s">
        <v>340</v>
      </c>
      <c r="F3" s="936"/>
      <c r="G3" s="936"/>
      <c r="H3" s="936"/>
      <c r="I3" s="936"/>
      <c r="J3" s="936"/>
      <c r="K3" s="936"/>
      <c r="L3" s="936"/>
      <c r="M3" s="936"/>
      <c r="N3" s="936"/>
      <c r="O3" s="936"/>
      <c r="P3" s="936"/>
      <c r="Q3" s="647" t="s">
        <v>40</v>
      </c>
      <c r="R3" s="647"/>
      <c r="S3" s="647" t="s">
        <v>200</v>
      </c>
      <c r="T3" s="647"/>
      <c r="U3" s="647"/>
      <c r="V3" s="647"/>
      <c r="W3" s="647"/>
      <c r="X3" s="647"/>
      <c r="Y3" s="647"/>
      <c r="Z3" s="647"/>
      <c r="AA3" s="647"/>
      <c r="AB3" s="647" t="s">
        <v>201</v>
      </c>
      <c r="AC3" s="647" t="s">
        <v>42</v>
      </c>
      <c r="AD3" s="647"/>
      <c r="AE3" s="903"/>
      <c r="AF3" s="903"/>
      <c r="AG3" s="903"/>
      <c r="AH3" s="45"/>
    </row>
    <row r="4" spans="1:34" ht="15" customHeight="1" x14ac:dyDescent="0.35">
      <c r="A4" s="561" t="s">
        <v>8</v>
      </c>
      <c r="B4" s="562"/>
      <c r="C4" s="563"/>
      <c r="D4" s="45"/>
      <c r="E4" s="978" t="s">
        <v>43</v>
      </c>
      <c r="F4" s="979"/>
      <c r="G4" s="979"/>
      <c r="H4" s="979"/>
      <c r="I4" s="169" t="s">
        <v>44</v>
      </c>
      <c r="J4" s="169"/>
      <c r="K4" s="169"/>
      <c r="L4" s="169"/>
      <c r="M4" s="169"/>
      <c r="N4" s="169"/>
      <c r="O4" s="169"/>
      <c r="P4" s="169"/>
      <c r="Q4" s="421" t="s">
        <v>45</v>
      </c>
      <c r="R4" s="421" t="s">
        <v>46</v>
      </c>
      <c r="S4" s="392" t="s">
        <v>41</v>
      </c>
      <c r="T4" s="422" t="s">
        <v>202</v>
      </c>
      <c r="U4" s="392" t="s">
        <v>203</v>
      </c>
      <c r="V4" s="392" t="s">
        <v>41</v>
      </c>
      <c r="W4" s="422" t="s">
        <v>202</v>
      </c>
      <c r="X4" s="392" t="s">
        <v>203</v>
      </c>
      <c r="Y4" s="392" t="s">
        <v>41</v>
      </c>
      <c r="Z4" s="422" t="s">
        <v>202</v>
      </c>
      <c r="AA4" s="392" t="s">
        <v>203</v>
      </c>
      <c r="AB4" s="786"/>
      <c r="AC4" s="421" t="s">
        <v>45</v>
      </c>
      <c r="AD4" s="421" t="s">
        <v>46</v>
      </c>
      <c r="AE4" s="182"/>
      <c r="AF4" s="182"/>
      <c r="AG4" s="182"/>
      <c r="AH4" s="45"/>
    </row>
    <row r="5" spans="1:34" ht="15" customHeight="1" thickBot="1" x14ac:dyDescent="0.4">
      <c r="A5" s="561"/>
      <c r="B5" s="562"/>
      <c r="C5" s="563"/>
      <c r="D5" s="45"/>
      <c r="E5" s="980" t="s">
        <v>341</v>
      </c>
      <c r="F5" s="981"/>
      <c r="G5" s="981"/>
      <c r="H5" s="981"/>
      <c r="I5" s="981"/>
      <c r="J5" s="981"/>
      <c r="K5" s="981"/>
      <c r="L5" s="981"/>
      <c r="M5" s="981"/>
      <c r="N5" s="981"/>
      <c r="O5" s="981"/>
      <c r="P5" s="981"/>
      <c r="Q5" s="436"/>
      <c r="R5" s="437"/>
      <c r="S5" s="438">
        <f>IF(SUM(S6:S56)&gt;0,9999,0)</f>
        <v>0</v>
      </c>
      <c r="T5" s="439"/>
      <c r="U5" s="440"/>
      <c r="V5" s="438">
        <f>IF(SUM(V6:V56)&gt;0,9999,0)</f>
        <v>0</v>
      </c>
      <c r="W5" s="439"/>
      <c r="X5" s="440"/>
      <c r="Y5" s="438">
        <f>IF(SUM(Y6:Y56)&gt;0,9999,0)</f>
        <v>0</v>
      </c>
      <c r="Z5" s="439"/>
      <c r="AA5" s="440"/>
      <c r="AB5" s="441">
        <f>IF(SUM(AB6:AB56)&gt;0,9999,0)</f>
        <v>0</v>
      </c>
      <c r="AC5" s="437"/>
      <c r="AD5" s="442"/>
      <c r="AE5" s="185"/>
      <c r="AF5" s="185"/>
      <c r="AG5" s="185"/>
      <c r="AH5" s="45"/>
    </row>
    <row r="6" spans="1:34" ht="15" customHeight="1" thickBot="1" x14ac:dyDescent="0.4">
      <c r="A6" s="561" t="str">
        <f>Info!E12</f>
        <v>Important Information</v>
      </c>
      <c r="B6" s="562"/>
      <c r="C6" s="563"/>
      <c r="D6" s="45"/>
      <c r="E6" s="838" t="str">
        <f>E7</f>
        <v xml:space="preserve">Glass Jug </v>
      </c>
      <c r="F6" s="839"/>
      <c r="G6" s="839"/>
      <c r="H6" s="971"/>
      <c r="I6" s="848" t="s">
        <v>342</v>
      </c>
      <c r="J6" s="848"/>
      <c r="K6" s="848"/>
      <c r="L6" s="848"/>
      <c r="M6" s="848"/>
      <c r="N6" s="848"/>
      <c r="O6" s="848"/>
      <c r="P6" s="912"/>
      <c r="Q6" s="984">
        <f>Prices!M66</f>
        <v>9.15</v>
      </c>
      <c r="R6" s="905">
        <f>Prices!N66</f>
        <v>10.98</v>
      </c>
      <c r="S6" s="414"/>
      <c r="T6" s="433"/>
      <c r="U6" s="416"/>
      <c r="V6" s="414"/>
      <c r="W6" s="433"/>
      <c r="X6" s="416"/>
      <c r="Y6" s="414"/>
      <c r="Z6" s="433"/>
      <c r="AA6" s="416"/>
      <c r="AB6" s="855">
        <f>SUM(S6,V6,Y6,S7,V7,Y7,S8,V8,Y8)</f>
        <v>0</v>
      </c>
      <c r="AC6" s="857">
        <f>Q6*AB6</f>
        <v>0</v>
      </c>
      <c r="AD6" s="884">
        <f>R6*AB6</f>
        <v>0</v>
      </c>
      <c r="AE6" s="184"/>
      <c r="AF6" s="184"/>
      <c r="AG6" s="184"/>
      <c r="AH6" s="45"/>
    </row>
    <row r="7" spans="1:34" ht="15" customHeight="1" thickBot="1" x14ac:dyDescent="0.4">
      <c r="A7" s="561"/>
      <c r="B7" s="562"/>
      <c r="C7" s="563"/>
      <c r="D7" s="45"/>
      <c r="E7" s="835" t="s">
        <v>343</v>
      </c>
      <c r="F7" s="836"/>
      <c r="G7" s="836"/>
      <c r="H7" s="940"/>
      <c r="I7" s="848"/>
      <c r="J7" s="848"/>
      <c r="K7" s="848"/>
      <c r="L7" s="848"/>
      <c r="M7" s="848"/>
      <c r="N7" s="848"/>
      <c r="O7" s="848"/>
      <c r="P7" s="912"/>
      <c r="Q7" s="984"/>
      <c r="R7" s="905"/>
      <c r="S7" s="280"/>
      <c r="T7" s="431"/>
      <c r="U7" s="408"/>
      <c r="V7" s="280"/>
      <c r="W7" s="431"/>
      <c r="X7" s="408"/>
      <c r="Y7" s="280"/>
      <c r="Z7" s="431"/>
      <c r="AA7" s="408"/>
      <c r="AB7" s="855"/>
      <c r="AC7" s="857"/>
      <c r="AD7" s="884"/>
      <c r="AE7" s="184"/>
      <c r="AF7" s="184"/>
      <c r="AG7" s="184"/>
      <c r="AH7" s="45"/>
    </row>
    <row r="8" spans="1:34" ht="15" customHeight="1" thickBot="1" x14ac:dyDescent="0.4">
      <c r="A8" s="561" t="s">
        <v>39</v>
      </c>
      <c r="B8" s="562"/>
      <c r="C8" s="563"/>
      <c r="D8" s="45"/>
      <c r="E8" s="868" t="str">
        <f>E7</f>
        <v xml:space="preserve">Glass Jug </v>
      </c>
      <c r="F8" s="869"/>
      <c r="G8" s="869"/>
      <c r="H8" s="964"/>
      <c r="I8" s="914"/>
      <c r="J8" s="914"/>
      <c r="K8" s="914"/>
      <c r="L8" s="914"/>
      <c r="M8" s="914"/>
      <c r="N8" s="914"/>
      <c r="O8" s="914"/>
      <c r="P8" s="915"/>
      <c r="Q8" s="985"/>
      <c r="R8" s="906"/>
      <c r="S8" s="280"/>
      <c r="T8" s="431"/>
      <c r="U8" s="408"/>
      <c r="V8" s="280"/>
      <c r="W8" s="431"/>
      <c r="X8" s="408"/>
      <c r="Y8" s="280"/>
      <c r="Z8" s="431"/>
      <c r="AA8" s="408"/>
      <c r="AB8" s="881"/>
      <c r="AC8" s="882"/>
      <c r="AD8" s="885"/>
      <c r="AE8" s="184"/>
      <c r="AF8" s="184"/>
      <c r="AG8" s="184"/>
      <c r="AH8" s="45"/>
    </row>
    <row r="9" spans="1:34" ht="15" customHeight="1" thickBot="1" x14ac:dyDescent="0.4">
      <c r="A9" s="561"/>
      <c r="B9" s="562"/>
      <c r="C9" s="563"/>
      <c r="D9" s="45"/>
      <c r="E9" s="418"/>
      <c r="F9" s="419"/>
      <c r="G9" s="419"/>
      <c r="H9" s="419"/>
      <c r="I9" s="419"/>
      <c r="J9" s="419"/>
      <c r="K9" s="419"/>
      <c r="L9" s="419"/>
      <c r="M9" s="419"/>
      <c r="N9" s="419"/>
      <c r="O9" s="419"/>
      <c r="P9" s="419"/>
      <c r="Q9" s="419"/>
      <c r="R9" s="419"/>
      <c r="S9" s="419"/>
      <c r="T9" s="432"/>
      <c r="U9" s="419"/>
      <c r="V9" s="419"/>
      <c r="W9" s="432"/>
      <c r="X9" s="419"/>
      <c r="Y9" s="419"/>
      <c r="Z9" s="432"/>
      <c r="AA9" s="419"/>
      <c r="AB9" s="419"/>
      <c r="AC9" s="419"/>
      <c r="AD9" s="420"/>
      <c r="AE9" s="184"/>
      <c r="AF9" s="184"/>
      <c r="AG9" s="184"/>
      <c r="AH9" s="45"/>
    </row>
    <row r="10" spans="1:34" ht="15" customHeight="1" thickBot="1" x14ac:dyDescent="0.4">
      <c r="A10" s="561" t="str">
        <f>AV!E3</f>
        <v>Audio-visual</v>
      </c>
      <c r="B10" s="562"/>
      <c r="C10" s="563"/>
      <c r="D10" s="45"/>
      <c r="E10" s="841" t="str">
        <f>E11</f>
        <v xml:space="preserve">Cordless Kettle </v>
      </c>
      <c r="F10" s="842"/>
      <c r="G10" s="842"/>
      <c r="H10" s="963"/>
      <c r="I10" s="917" t="s">
        <v>344</v>
      </c>
      <c r="J10" s="917"/>
      <c r="K10" s="917"/>
      <c r="L10" s="917"/>
      <c r="M10" s="917"/>
      <c r="N10" s="917"/>
      <c r="O10" s="917"/>
      <c r="P10" s="918"/>
      <c r="Q10" s="983">
        <f>Prices!M67</f>
        <v>20.6</v>
      </c>
      <c r="R10" s="904">
        <f>Prices!N67</f>
        <v>24.72</v>
      </c>
      <c r="S10" s="414"/>
      <c r="T10" s="433"/>
      <c r="U10" s="416"/>
      <c r="V10" s="414"/>
      <c r="W10" s="433"/>
      <c r="X10" s="416"/>
      <c r="Y10" s="414"/>
      <c r="Z10" s="433"/>
      <c r="AA10" s="416"/>
      <c r="AB10" s="855">
        <f>SUM(S10,V10,Y10,S11,V11,Y11,S12,V12,Y12)</f>
        <v>0</v>
      </c>
      <c r="AC10" s="857">
        <f>Q10*AB10</f>
        <v>0</v>
      </c>
      <c r="AD10" s="884">
        <f>R10*AB10</f>
        <v>0</v>
      </c>
      <c r="AE10" s="184"/>
      <c r="AF10" s="184"/>
      <c r="AG10" s="184"/>
      <c r="AH10" s="45"/>
    </row>
    <row r="11" spans="1:34" ht="15" customHeight="1" thickBot="1" x14ac:dyDescent="0.4">
      <c r="A11" s="561"/>
      <c r="B11" s="562"/>
      <c r="C11" s="563"/>
      <c r="D11" s="45"/>
      <c r="E11" s="835" t="s">
        <v>345</v>
      </c>
      <c r="F11" s="836"/>
      <c r="G11" s="836"/>
      <c r="H11" s="940"/>
      <c r="I11" s="848"/>
      <c r="J11" s="848"/>
      <c r="K11" s="848"/>
      <c r="L11" s="848"/>
      <c r="M11" s="848"/>
      <c r="N11" s="848"/>
      <c r="O11" s="848"/>
      <c r="P11" s="912"/>
      <c r="Q11" s="984"/>
      <c r="R11" s="905"/>
      <c r="S11" s="280"/>
      <c r="T11" s="431"/>
      <c r="U11" s="408"/>
      <c r="V11" s="280"/>
      <c r="W11" s="431"/>
      <c r="X11" s="408"/>
      <c r="Y11" s="280"/>
      <c r="Z11" s="431"/>
      <c r="AA11" s="408"/>
      <c r="AB11" s="855"/>
      <c r="AC11" s="857"/>
      <c r="AD11" s="884"/>
      <c r="AE11" s="184"/>
      <c r="AF11" s="184"/>
      <c r="AG11" s="184"/>
      <c r="AH11" s="45"/>
    </row>
    <row r="12" spans="1:34" ht="15" customHeight="1" thickBot="1" x14ac:dyDescent="0.4">
      <c r="A12" s="561" t="str">
        <f>Util!E3</f>
        <v>Utilities</v>
      </c>
      <c r="B12" s="562"/>
      <c r="C12" s="563"/>
      <c r="D12" s="45"/>
      <c r="E12" s="868" t="str">
        <f>E11</f>
        <v xml:space="preserve">Cordless Kettle </v>
      </c>
      <c r="F12" s="869"/>
      <c r="G12" s="869"/>
      <c r="H12" s="964"/>
      <c r="I12" s="914"/>
      <c r="J12" s="914"/>
      <c r="K12" s="914"/>
      <c r="L12" s="914"/>
      <c r="M12" s="914"/>
      <c r="N12" s="914"/>
      <c r="O12" s="914"/>
      <c r="P12" s="915"/>
      <c r="Q12" s="985"/>
      <c r="R12" s="906"/>
      <c r="S12" s="280"/>
      <c r="T12" s="431"/>
      <c r="U12" s="408"/>
      <c r="V12" s="280"/>
      <c r="W12" s="431"/>
      <c r="X12" s="408"/>
      <c r="Y12" s="280"/>
      <c r="Z12" s="431"/>
      <c r="AA12" s="408"/>
      <c r="AB12" s="881"/>
      <c r="AC12" s="882"/>
      <c r="AD12" s="885"/>
      <c r="AE12" s="184"/>
      <c r="AF12" s="184"/>
      <c r="AG12" s="184"/>
      <c r="AH12" s="45"/>
    </row>
    <row r="13" spans="1:34" ht="15" customHeight="1" thickBot="1" x14ac:dyDescent="0.4">
      <c r="A13" s="561"/>
      <c r="B13" s="562"/>
      <c r="C13" s="563"/>
      <c r="D13" s="45"/>
      <c r="E13" s="418"/>
      <c r="F13" s="419"/>
      <c r="G13" s="419"/>
      <c r="H13" s="419"/>
      <c r="I13" s="419"/>
      <c r="J13" s="419"/>
      <c r="K13" s="419"/>
      <c r="L13" s="419"/>
      <c r="M13" s="419"/>
      <c r="N13" s="419"/>
      <c r="O13" s="419"/>
      <c r="P13" s="419"/>
      <c r="Q13" s="419"/>
      <c r="R13" s="419"/>
      <c r="S13" s="419"/>
      <c r="T13" s="432"/>
      <c r="U13" s="419"/>
      <c r="V13" s="419"/>
      <c r="W13" s="432"/>
      <c r="X13" s="419"/>
      <c r="Y13" s="419"/>
      <c r="Z13" s="432"/>
      <c r="AA13" s="419"/>
      <c r="AB13" s="419"/>
      <c r="AC13" s="419"/>
      <c r="AD13" s="420"/>
      <c r="AE13" s="184"/>
      <c r="AF13" s="184"/>
      <c r="AG13" s="184"/>
      <c r="AH13" s="45"/>
    </row>
    <row r="14" spans="1:34" ht="15" customHeight="1" thickBot="1" x14ac:dyDescent="0.4">
      <c r="A14" s="561" t="str">
        <f>Safe!E3</f>
        <v>Safety</v>
      </c>
      <c r="B14" s="562"/>
      <c r="C14" s="563"/>
      <c r="D14" s="45"/>
      <c r="E14" s="841" t="str">
        <f>E15</f>
        <v xml:space="preserve">Nespresso machine* </v>
      </c>
      <c r="F14" s="842"/>
      <c r="G14" s="842"/>
      <c r="H14" s="963"/>
      <c r="I14" s="917" t="s">
        <v>346</v>
      </c>
      <c r="J14" s="917"/>
      <c r="K14" s="917"/>
      <c r="L14" s="917"/>
      <c r="M14" s="917"/>
      <c r="N14" s="917"/>
      <c r="O14" s="917"/>
      <c r="P14" s="918"/>
      <c r="Q14" s="983">
        <f>Prices!M68</f>
        <v>226.84</v>
      </c>
      <c r="R14" s="904">
        <f>Prices!N68</f>
        <v>272.20999999999998</v>
      </c>
      <c r="S14" s="414"/>
      <c r="T14" s="433"/>
      <c r="U14" s="416"/>
      <c r="V14" s="414"/>
      <c r="W14" s="433"/>
      <c r="X14" s="416"/>
      <c r="Y14" s="414"/>
      <c r="Z14" s="433"/>
      <c r="AA14" s="416"/>
      <c r="AB14" s="855">
        <f>SUM(S14,V14,Y14,S15,V15,Y15,S16,V16,Y16)</f>
        <v>0</v>
      </c>
      <c r="AC14" s="857">
        <f>Q14*AB14</f>
        <v>0</v>
      </c>
      <c r="AD14" s="884">
        <f>R14*AB14</f>
        <v>0</v>
      </c>
      <c r="AE14" s="184"/>
      <c r="AF14" s="184"/>
      <c r="AG14" s="184"/>
      <c r="AH14" s="45"/>
    </row>
    <row r="15" spans="1:34" ht="15" customHeight="1" thickBot="1" x14ac:dyDescent="0.4">
      <c r="A15" s="561"/>
      <c r="B15" s="562"/>
      <c r="C15" s="563"/>
      <c r="D15" s="45"/>
      <c r="E15" s="835" t="s">
        <v>347</v>
      </c>
      <c r="F15" s="836"/>
      <c r="G15" s="836"/>
      <c r="H15" s="940"/>
      <c r="I15" s="848"/>
      <c r="J15" s="848"/>
      <c r="K15" s="848"/>
      <c r="L15" s="848"/>
      <c r="M15" s="848"/>
      <c r="N15" s="848"/>
      <c r="O15" s="848"/>
      <c r="P15" s="912"/>
      <c r="Q15" s="984"/>
      <c r="R15" s="905"/>
      <c r="S15" s="280"/>
      <c r="T15" s="431"/>
      <c r="U15" s="408"/>
      <c r="V15" s="280"/>
      <c r="W15" s="431"/>
      <c r="X15" s="408"/>
      <c r="Y15" s="280"/>
      <c r="Z15" s="431"/>
      <c r="AA15" s="408"/>
      <c r="AB15" s="855"/>
      <c r="AC15" s="857"/>
      <c r="AD15" s="884"/>
      <c r="AE15" s="184"/>
      <c r="AF15" s="184"/>
      <c r="AG15" s="184"/>
      <c r="AH15" s="45"/>
    </row>
    <row r="16" spans="1:34" ht="15" customHeight="1" thickBot="1" x14ac:dyDescent="0.4">
      <c r="A16" s="561" t="str">
        <f>Floor!E3</f>
        <v>Flooring</v>
      </c>
      <c r="B16" s="562"/>
      <c r="C16" s="563"/>
      <c r="D16" s="45"/>
      <c r="E16" s="868" t="str">
        <f>E15</f>
        <v xml:space="preserve">Nespresso machine* </v>
      </c>
      <c r="F16" s="869"/>
      <c r="G16" s="869"/>
      <c r="H16" s="964"/>
      <c r="I16" s="914"/>
      <c r="J16" s="914"/>
      <c r="K16" s="914"/>
      <c r="L16" s="914"/>
      <c r="M16" s="914"/>
      <c r="N16" s="914"/>
      <c r="O16" s="914"/>
      <c r="P16" s="915"/>
      <c r="Q16" s="985"/>
      <c r="R16" s="906"/>
      <c r="S16" s="280"/>
      <c r="T16" s="431"/>
      <c r="U16" s="408"/>
      <c r="V16" s="280"/>
      <c r="W16" s="431"/>
      <c r="X16" s="408"/>
      <c r="Y16" s="280"/>
      <c r="Z16" s="431"/>
      <c r="AA16" s="408"/>
      <c r="AB16" s="881"/>
      <c r="AC16" s="882"/>
      <c r="AD16" s="885"/>
      <c r="AE16" s="184"/>
      <c r="AF16" s="184"/>
      <c r="AG16" s="184"/>
      <c r="AH16" s="45"/>
    </row>
    <row r="17" spans="1:34" ht="15" customHeight="1" thickBot="1" x14ac:dyDescent="0.4">
      <c r="A17" s="561"/>
      <c r="B17" s="562"/>
      <c r="C17" s="563"/>
      <c r="D17" s="45"/>
      <c r="E17" s="418"/>
      <c r="F17" s="419"/>
      <c r="G17" s="419"/>
      <c r="H17" s="419"/>
      <c r="I17" s="419"/>
      <c r="J17" s="419"/>
      <c r="K17" s="419"/>
      <c r="L17" s="419"/>
      <c r="M17" s="419"/>
      <c r="N17" s="419"/>
      <c r="O17" s="419"/>
      <c r="P17" s="419"/>
      <c r="Q17" s="419"/>
      <c r="R17" s="419"/>
      <c r="S17" s="419"/>
      <c r="T17" s="432"/>
      <c r="U17" s="419"/>
      <c r="V17" s="419"/>
      <c r="W17" s="432"/>
      <c r="X17" s="419"/>
      <c r="Y17" s="419"/>
      <c r="Z17" s="432"/>
      <c r="AA17" s="419"/>
      <c r="AB17" s="419"/>
      <c r="AC17" s="419"/>
      <c r="AD17" s="420"/>
      <c r="AE17" s="184"/>
      <c r="AF17" s="184"/>
      <c r="AG17" s="184"/>
      <c r="AH17" s="45"/>
    </row>
    <row r="18" spans="1:34" ht="15" customHeight="1" thickBot="1" x14ac:dyDescent="0.4">
      <c r="A18" s="561" t="str">
        <f>Clean!E3</f>
        <v>Cleaning</v>
      </c>
      <c r="B18" s="562"/>
      <c r="C18" s="563"/>
      <c r="D18" s="45"/>
      <c r="E18" s="841" t="str">
        <f>E19</f>
        <v>Nespresso Cappuccinatore Milk Frother*</v>
      </c>
      <c r="F18" s="842"/>
      <c r="G18" s="842"/>
      <c r="H18" s="963"/>
      <c r="I18" s="917" t="s">
        <v>348</v>
      </c>
      <c r="J18" s="917"/>
      <c r="K18" s="917"/>
      <c r="L18" s="917"/>
      <c r="M18" s="917"/>
      <c r="N18" s="917"/>
      <c r="O18" s="917"/>
      <c r="P18" s="918"/>
      <c r="Q18" s="983">
        <f>Prices!M69</f>
        <v>46.49</v>
      </c>
      <c r="R18" s="904">
        <f>Prices!N69</f>
        <v>55.79</v>
      </c>
      <c r="S18" s="414"/>
      <c r="T18" s="433"/>
      <c r="U18" s="416"/>
      <c r="V18" s="414"/>
      <c r="W18" s="433"/>
      <c r="X18" s="416"/>
      <c r="Y18" s="414"/>
      <c r="Z18" s="433"/>
      <c r="AA18" s="416"/>
      <c r="AB18" s="855">
        <f>SUM(S18,V18,Y18,S19,V19,Y19,S20,V20,Y20)</f>
        <v>0</v>
      </c>
      <c r="AC18" s="857">
        <f>Q18*AB18</f>
        <v>0</v>
      </c>
      <c r="AD18" s="884">
        <f>R18*AB18</f>
        <v>0</v>
      </c>
      <c r="AE18" s="185"/>
      <c r="AF18" s="185"/>
      <c r="AG18" s="185"/>
      <c r="AH18" s="45"/>
    </row>
    <row r="19" spans="1:34" ht="15" customHeight="1" thickBot="1" x14ac:dyDescent="0.4">
      <c r="A19" s="561"/>
      <c r="B19" s="562"/>
      <c r="C19" s="563"/>
      <c r="D19" s="45"/>
      <c r="E19" s="835" t="s">
        <v>349</v>
      </c>
      <c r="F19" s="836"/>
      <c r="G19" s="836"/>
      <c r="H19" s="940"/>
      <c r="I19" s="848"/>
      <c r="J19" s="848"/>
      <c r="K19" s="848"/>
      <c r="L19" s="848"/>
      <c r="M19" s="848"/>
      <c r="N19" s="848"/>
      <c r="O19" s="848"/>
      <c r="P19" s="912"/>
      <c r="Q19" s="984"/>
      <c r="R19" s="905"/>
      <c r="S19" s="280"/>
      <c r="T19" s="431"/>
      <c r="U19" s="408"/>
      <c r="V19" s="280"/>
      <c r="W19" s="431"/>
      <c r="X19" s="408"/>
      <c r="Y19" s="280"/>
      <c r="Z19" s="431"/>
      <c r="AA19" s="408"/>
      <c r="AB19" s="855"/>
      <c r="AC19" s="857"/>
      <c r="AD19" s="884"/>
      <c r="AE19" s="125"/>
      <c r="AF19" s="125"/>
      <c r="AG19" s="125"/>
      <c r="AH19" s="45"/>
    </row>
    <row r="20" spans="1:34" ht="15" customHeight="1" thickBot="1" x14ac:dyDescent="0.4">
      <c r="A20" s="561" t="str">
        <f>Food!E3</f>
        <v>Food</v>
      </c>
      <c r="B20" s="562"/>
      <c r="C20" s="563"/>
      <c r="D20" s="45"/>
      <c r="E20" s="868" t="str">
        <f>E19</f>
        <v>Nespresso Cappuccinatore Milk Frother*</v>
      </c>
      <c r="F20" s="869"/>
      <c r="G20" s="869"/>
      <c r="H20" s="964"/>
      <c r="I20" s="914"/>
      <c r="J20" s="914"/>
      <c r="K20" s="914"/>
      <c r="L20" s="914"/>
      <c r="M20" s="914"/>
      <c r="N20" s="914"/>
      <c r="O20" s="914"/>
      <c r="P20" s="915"/>
      <c r="Q20" s="985"/>
      <c r="R20" s="906"/>
      <c r="S20" s="280"/>
      <c r="T20" s="431"/>
      <c r="U20" s="408"/>
      <c r="V20" s="280"/>
      <c r="W20" s="431"/>
      <c r="X20" s="408"/>
      <c r="Y20" s="280"/>
      <c r="Z20" s="431"/>
      <c r="AA20" s="408"/>
      <c r="AB20" s="881"/>
      <c r="AC20" s="882"/>
      <c r="AD20" s="885"/>
      <c r="AE20" s="184"/>
      <c r="AF20" s="184"/>
      <c r="AG20" s="184"/>
      <c r="AH20" s="45"/>
    </row>
    <row r="21" spans="1:34" ht="15" customHeight="1" thickBot="1" x14ac:dyDescent="0.4">
      <c r="A21" s="561"/>
      <c r="B21" s="562"/>
      <c r="C21" s="563"/>
      <c r="D21" s="45"/>
      <c r="E21" s="418"/>
      <c r="F21" s="419"/>
      <c r="G21" s="419"/>
      <c r="H21" s="419"/>
      <c r="I21" s="419"/>
      <c r="J21" s="419"/>
      <c r="K21" s="419"/>
      <c r="L21" s="419"/>
      <c r="M21" s="419"/>
      <c r="N21" s="419"/>
      <c r="O21" s="419"/>
      <c r="P21" s="419"/>
      <c r="Q21" s="419"/>
      <c r="R21" s="419"/>
      <c r="S21" s="419"/>
      <c r="T21" s="432"/>
      <c r="U21" s="419"/>
      <c r="V21" s="419"/>
      <c r="W21" s="432"/>
      <c r="X21" s="419"/>
      <c r="Y21" s="419"/>
      <c r="Z21" s="432"/>
      <c r="AA21" s="419"/>
      <c r="AB21" s="419"/>
      <c r="AC21" s="419"/>
      <c r="AD21" s="420"/>
      <c r="AE21" s="184"/>
      <c r="AF21" s="184"/>
      <c r="AG21" s="184"/>
      <c r="AH21" s="45"/>
    </row>
    <row r="22" spans="1:34" ht="15" customHeight="1" thickBot="1" x14ac:dyDescent="0.4">
      <c r="A22" s="561" t="str">
        <f>Drink!E3</f>
        <v>Drinks</v>
      </c>
      <c r="B22" s="562"/>
      <c r="C22" s="563"/>
      <c r="D22" s="45"/>
      <c r="E22" s="841" t="str">
        <f>E23</f>
        <v>Wine/Champagne Bucket</v>
      </c>
      <c r="F22" s="842"/>
      <c r="G22" s="842"/>
      <c r="H22" s="963"/>
      <c r="I22" s="917" t="s">
        <v>350</v>
      </c>
      <c r="J22" s="917"/>
      <c r="K22" s="917"/>
      <c r="L22" s="917"/>
      <c r="M22" s="917"/>
      <c r="N22" s="917"/>
      <c r="O22" s="917"/>
      <c r="P22" s="918"/>
      <c r="Q22" s="983">
        <f>Prices!M70</f>
        <v>6.85</v>
      </c>
      <c r="R22" s="904">
        <f>Prices!N70</f>
        <v>8.2200000000000006</v>
      </c>
      <c r="S22" s="414"/>
      <c r="T22" s="433"/>
      <c r="U22" s="416"/>
      <c r="V22" s="414"/>
      <c r="W22" s="433"/>
      <c r="X22" s="416"/>
      <c r="Y22" s="414"/>
      <c r="Z22" s="433"/>
      <c r="AA22" s="416"/>
      <c r="AB22" s="855">
        <f>SUM(S22,V22,Y22,S23,V23,Y23,S24,V24,Y24)</f>
        <v>0</v>
      </c>
      <c r="AC22" s="857">
        <f>Q22*AB22</f>
        <v>0</v>
      </c>
      <c r="AD22" s="884">
        <f>R22*AB22</f>
        <v>0</v>
      </c>
      <c r="AE22" s="184"/>
      <c r="AF22" s="184"/>
      <c r="AG22" s="184"/>
      <c r="AH22" s="45"/>
    </row>
    <row r="23" spans="1:34" ht="15" customHeight="1" thickBot="1" x14ac:dyDescent="0.4">
      <c r="A23" s="561"/>
      <c r="B23" s="562"/>
      <c r="C23" s="563"/>
      <c r="D23" s="45"/>
      <c r="E23" s="835" t="s">
        <v>351</v>
      </c>
      <c r="F23" s="836"/>
      <c r="G23" s="836"/>
      <c r="H23" s="940"/>
      <c r="I23" s="848"/>
      <c r="J23" s="848"/>
      <c r="K23" s="848"/>
      <c r="L23" s="848"/>
      <c r="M23" s="848"/>
      <c r="N23" s="848"/>
      <c r="O23" s="848"/>
      <c r="P23" s="912"/>
      <c r="Q23" s="984"/>
      <c r="R23" s="905"/>
      <c r="S23" s="280"/>
      <c r="T23" s="431"/>
      <c r="U23" s="408"/>
      <c r="V23" s="280"/>
      <c r="W23" s="431"/>
      <c r="X23" s="408"/>
      <c r="Y23" s="280"/>
      <c r="Z23" s="431"/>
      <c r="AA23" s="408"/>
      <c r="AB23" s="855"/>
      <c r="AC23" s="857"/>
      <c r="AD23" s="884"/>
      <c r="AE23" s="184"/>
      <c r="AF23" s="184"/>
      <c r="AG23" s="184"/>
      <c r="AH23" s="45"/>
    </row>
    <row r="24" spans="1:34" ht="15" customHeight="1" thickBot="1" x14ac:dyDescent="0.4">
      <c r="A24" s="561" t="str">
        <f>Alco!E3</f>
        <v>Alcohol</v>
      </c>
      <c r="B24" s="562"/>
      <c r="C24" s="563"/>
      <c r="D24" s="45"/>
      <c r="E24" s="868" t="str">
        <f>E23</f>
        <v>Wine/Champagne Bucket</v>
      </c>
      <c r="F24" s="869"/>
      <c r="G24" s="869"/>
      <c r="H24" s="964"/>
      <c r="I24" s="914"/>
      <c r="J24" s="914"/>
      <c r="K24" s="914"/>
      <c r="L24" s="914"/>
      <c r="M24" s="914"/>
      <c r="N24" s="914"/>
      <c r="O24" s="914"/>
      <c r="P24" s="915"/>
      <c r="Q24" s="985"/>
      <c r="R24" s="906"/>
      <c r="S24" s="280"/>
      <c r="T24" s="431"/>
      <c r="U24" s="408"/>
      <c r="V24" s="280"/>
      <c r="W24" s="431"/>
      <c r="X24" s="408"/>
      <c r="Y24" s="280"/>
      <c r="Z24" s="431"/>
      <c r="AA24" s="408"/>
      <c r="AB24" s="881"/>
      <c r="AC24" s="882"/>
      <c r="AD24" s="885"/>
      <c r="AE24" s="184"/>
      <c r="AF24" s="184"/>
      <c r="AG24" s="184"/>
      <c r="AH24" s="45"/>
    </row>
    <row r="25" spans="1:34" ht="15" customHeight="1" thickBot="1" x14ac:dyDescent="0.4">
      <c r="A25" s="561"/>
      <c r="B25" s="562"/>
      <c r="C25" s="563"/>
      <c r="D25" s="45"/>
      <c r="E25" s="418"/>
      <c r="F25" s="419"/>
      <c r="G25" s="419"/>
      <c r="H25" s="419"/>
      <c r="I25" s="419"/>
      <c r="J25" s="419"/>
      <c r="K25" s="419"/>
      <c r="L25" s="419"/>
      <c r="M25" s="419"/>
      <c r="N25" s="419"/>
      <c r="O25" s="419"/>
      <c r="P25" s="419"/>
      <c r="Q25" s="419"/>
      <c r="R25" s="419"/>
      <c r="S25" s="419"/>
      <c r="T25" s="432"/>
      <c r="U25" s="419"/>
      <c r="V25" s="419"/>
      <c r="W25" s="432"/>
      <c r="X25" s="419"/>
      <c r="Y25" s="419"/>
      <c r="Z25" s="432"/>
      <c r="AA25" s="419"/>
      <c r="AB25" s="419"/>
      <c r="AC25" s="419"/>
      <c r="AD25" s="420"/>
      <c r="AE25" s="184"/>
      <c r="AF25" s="184"/>
      <c r="AG25" s="184"/>
      <c r="AH25" s="45"/>
    </row>
    <row r="26" spans="1:34" ht="15" customHeight="1" thickBot="1" x14ac:dyDescent="0.4">
      <c r="A26" s="564" t="str">
        <f>Equip!E3</f>
        <v>Catering - Equipment</v>
      </c>
      <c r="B26" s="565"/>
      <c r="C26" s="566"/>
      <c r="D26" s="45"/>
      <c r="E26" s="841" t="str">
        <f>E27</f>
        <v xml:space="preserve">Thermal Ice Bucket with lid </v>
      </c>
      <c r="F26" s="842"/>
      <c r="G26" s="842"/>
      <c r="H26" s="963"/>
      <c r="I26" s="917" t="s">
        <v>352</v>
      </c>
      <c r="J26" s="917"/>
      <c r="K26" s="917"/>
      <c r="L26" s="917"/>
      <c r="M26" s="917"/>
      <c r="N26" s="917"/>
      <c r="O26" s="917"/>
      <c r="P26" s="918"/>
      <c r="Q26" s="983">
        <f>Prices!M71</f>
        <v>6.85</v>
      </c>
      <c r="R26" s="904">
        <f>Prices!N71</f>
        <v>8.2200000000000006</v>
      </c>
      <c r="S26" s="414"/>
      <c r="T26" s="433"/>
      <c r="U26" s="416"/>
      <c r="V26" s="414"/>
      <c r="W26" s="433"/>
      <c r="X26" s="416"/>
      <c r="Y26" s="414"/>
      <c r="Z26" s="433"/>
      <c r="AA26" s="416"/>
      <c r="AB26" s="855">
        <f>SUM(S26,V26,Y26,S27,V27,Y27,S28,V28,Y28)</f>
        <v>0</v>
      </c>
      <c r="AC26" s="857">
        <f>Q26*AB26</f>
        <v>0</v>
      </c>
      <c r="AD26" s="884">
        <f>R26*AB26</f>
        <v>0</v>
      </c>
      <c r="AE26" s="184"/>
      <c r="AF26" s="184"/>
      <c r="AG26" s="184"/>
      <c r="AH26" s="45"/>
    </row>
    <row r="27" spans="1:34" ht="15" customHeight="1" thickBot="1" x14ac:dyDescent="0.4">
      <c r="A27" s="567"/>
      <c r="B27" s="568"/>
      <c r="C27" s="569"/>
      <c r="D27" s="45"/>
      <c r="E27" s="835" t="s">
        <v>353</v>
      </c>
      <c r="F27" s="836"/>
      <c r="G27" s="836"/>
      <c r="H27" s="940"/>
      <c r="I27" s="848"/>
      <c r="J27" s="848"/>
      <c r="K27" s="848"/>
      <c r="L27" s="848"/>
      <c r="M27" s="848"/>
      <c r="N27" s="848"/>
      <c r="O27" s="848"/>
      <c r="P27" s="912"/>
      <c r="Q27" s="984"/>
      <c r="R27" s="905"/>
      <c r="S27" s="280"/>
      <c r="T27" s="431"/>
      <c r="U27" s="408"/>
      <c r="V27" s="280"/>
      <c r="W27" s="431"/>
      <c r="X27" s="408"/>
      <c r="Y27" s="280"/>
      <c r="Z27" s="431"/>
      <c r="AA27" s="408"/>
      <c r="AB27" s="855"/>
      <c r="AC27" s="857"/>
      <c r="AD27" s="884"/>
      <c r="AH27" s="45"/>
    </row>
    <row r="28" spans="1:34" ht="15" customHeight="1" thickBot="1" x14ac:dyDescent="0.4">
      <c r="A28" s="561" t="str">
        <f>Hygiene!E3</f>
        <v>Catering - Hygiene</v>
      </c>
      <c r="B28" s="562"/>
      <c r="C28" s="563"/>
      <c r="D28" s="45"/>
      <c r="E28" s="868" t="str">
        <f>E27</f>
        <v xml:space="preserve">Thermal Ice Bucket with lid </v>
      </c>
      <c r="F28" s="869"/>
      <c r="G28" s="869"/>
      <c r="H28" s="964"/>
      <c r="I28" s="914"/>
      <c r="J28" s="914"/>
      <c r="K28" s="914"/>
      <c r="L28" s="914"/>
      <c r="M28" s="914"/>
      <c r="N28" s="914"/>
      <c r="O28" s="914"/>
      <c r="P28" s="915"/>
      <c r="Q28" s="985"/>
      <c r="R28" s="906"/>
      <c r="S28" s="280"/>
      <c r="T28" s="431"/>
      <c r="U28" s="408"/>
      <c r="V28" s="280"/>
      <c r="W28" s="431"/>
      <c r="X28" s="408"/>
      <c r="Y28" s="280"/>
      <c r="Z28" s="431"/>
      <c r="AA28" s="408"/>
      <c r="AB28" s="881"/>
      <c r="AC28" s="882"/>
      <c r="AD28" s="885"/>
      <c r="AH28" s="45"/>
    </row>
    <row r="29" spans="1:34" ht="15" customHeight="1" thickBot="1" x14ac:dyDescent="0.4">
      <c r="A29" s="561"/>
      <c r="B29" s="562"/>
      <c r="C29" s="563"/>
      <c r="D29" s="45"/>
      <c r="E29" s="418"/>
      <c r="F29" s="419"/>
      <c r="G29" s="419"/>
      <c r="H29" s="419"/>
      <c r="I29" s="419"/>
      <c r="J29" s="419"/>
      <c r="K29" s="419"/>
      <c r="L29" s="419"/>
      <c r="M29" s="419"/>
      <c r="N29" s="419"/>
      <c r="O29" s="419"/>
      <c r="P29" s="419"/>
      <c r="Q29" s="419"/>
      <c r="R29" s="419"/>
      <c r="S29" s="419"/>
      <c r="T29" s="432"/>
      <c r="U29" s="419"/>
      <c r="V29" s="419"/>
      <c r="W29" s="432"/>
      <c r="X29" s="419"/>
      <c r="Y29" s="419"/>
      <c r="Z29" s="432"/>
      <c r="AA29" s="419"/>
      <c r="AB29" s="419"/>
      <c r="AC29" s="419"/>
      <c r="AD29" s="420"/>
      <c r="AH29" s="45"/>
    </row>
    <row r="30" spans="1:34" ht="15" customHeight="1" thickBot="1" x14ac:dyDescent="0.4">
      <c r="A30" s="561" t="str">
        <f>'G&amp;R'!E3</f>
        <v>Graphics &amp; Rigging</v>
      </c>
      <c r="B30" s="562"/>
      <c r="C30" s="563"/>
      <c r="D30" s="45"/>
      <c r="E30" s="841" t="str">
        <f>E31</f>
        <v>Insulated Ice box - Holds 9 kg of ice</v>
      </c>
      <c r="F30" s="842"/>
      <c r="G30" s="842"/>
      <c r="H30" s="963"/>
      <c r="I30" s="917" t="s">
        <v>354</v>
      </c>
      <c r="J30" s="917"/>
      <c r="K30" s="917"/>
      <c r="L30" s="917"/>
      <c r="M30" s="917"/>
      <c r="N30" s="917"/>
      <c r="O30" s="917"/>
      <c r="P30" s="918"/>
      <c r="Q30" s="983">
        <f>Prices!M72</f>
        <v>29.21</v>
      </c>
      <c r="R30" s="904">
        <f>Prices!N72</f>
        <v>35.049999999999997</v>
      </c>
      <c r="S30" s="414"/>
      <c r="T30" s="433"/>
      <c r="U30" s="416"/>
      <c r="V30" s="414"/>
      <c r="W30" s="433"/>
      <c r="X30" s="416"/>
      <c r="Y30" s="414"/>
      <c r="Z30" s="433"/>
      <c r="AA30" s="416"/>
      <c r="AB30" s="855">
        <f>SUM(S30,V30,Y30,S31,V31,Y31,S32,V32,Y32)</f>
        <v>0</v>
      </c>
      <c r="AC30" s="857">
        <f>Q30*AB30</f>
        <v>0</v>
      </c>
      <c r="AD30" s="884">
        <f>R30*AB30</f>
        <v>0</v>
      </c>
      <c r="AH30" s="45"/>
    </row>
    <row r="31" spans="1:34" ht="15" customHeight="1" thickBot="1" x14ac:dyDescent="0.4">
      <c r="A31" s="561"/>
      <c r="B31" s="562"/>
      <c r="C31" s="563"/>
      <c r="D31" s="45"/>
      <c r="E31" s="835" t="s">
        <v>355</v>
      </c>
      <c r="F31" s="836"/>
      <c r="G31" s="836"/>
      <c r="H31" s="940"/>
      <c r="I31" s="848"/>
      <c r="J31" s="848"/>
      <c r="K31" s="848"/>
      <c r="L31" s="848"/>
      <c r="M31" s="848"/>
      <c r="N31" s="848"/>
      <c r="O31" s="848"/>
      <c r="P31" s="912"/>
      <c r="Q31" s="984"/>
      <c r="R31" s="905"/>
      <c r="S31" s="280"/>
      <c r="T31" s="431"/>
      <c r="U31" s="408"/>
      <c r="V31" s="280"/>
      <c r="W31" s="431"/>
      <c r="X31" s="408"/>
      <c r="Y31" s="280"/>
      <c r="Z31" s="431"/>
      <c r="AA31" s="408"/>
      <c r="AB31" s="855"/>
      <c r="AC31" s="857"/>
      <c r="AD31" s="884"/>
      <c r="AH31" s="45"/>
    </row>
    <row r="32" spans="1:34" ht="15" customHeight="1" thickBot="1" x14ac:dyDescent="0.4">
      <c r="A32" s="561" t="str">
        <f>Details!E2</f>
        <v>Your contact details</v>
      </c>
      <c r="B32" s="562"/>
      <c r="C32" s="563"/>
      <c r="D32" s="45"/>
      <c r="E32" s="868" t="str">
        <f>E31</f>
        <v>Insulated Ice box - Holds 9 kg of ice</v>
      </c>
      <c r="F32" s="869"/>
      <c r="G32" s="869"/>
      <c r="H32" s="964"/>
      <c r="I32" s="914"/>
      <c r="J32" s="914"/>
      <c r="K32" s="914"/>
      <c r="L32" s="914"/>
      <c r="M32" s="914"/>
      <c r="N32" s="914"/>
      <c r="O32" s="914"/>
      <c r="P32" s="915"/>
      <c r="Q32" s="985"/>
      <c r="R32" s="906"/>
      <c r="S32" s="280"/>
      <c r="T32" s="431"/>
      <c r="U32" s="408"/>
      <c r="V32" s="280"/>
      <c r="W32" s="431"/>
      <c r="X32" s="408"/>
      <c r="Y32" s="280"/>
      <c r="Z32" s="431"/>
      <c r="AA32" s="408"/>
      <c r="AB32" s="881"/>
      <c r="AC32" s="882"/>
      <c r="AD32" s="885"/>
      <c r="AE32" s="45"/>
      <c r="AF32" s="45"/>
      <c r="AG32" s="45"/>
      <c r="AH32" s="45"/>
    </row>
    <row r="33" spans="1:34" ht="15" customHeight="1" thickBot="1" x14ac:dyDescent="0.4">
      <c r="A33" s="561"/>
      <c r="B33" s="562"/>
      <c r="C33" s="563"/>
      <c r="D33" s="45"/>
      <c r="E33" s="418"/>
      <c r="F33" s="419"/>
      <c r="G33" s="419"/>
      <c r="H33" s="419"/>
      <c r="I33" s="419"/>
      <c r="J33" s="419"/>
      <c r="K33" s="419"/>
      <c r="L33" s="419"/>
      <c r="M33" s="419"/>
      <c r="N33" s="419"/>
      <c r="O33" s="419"/>
      <c r="P33" s="419"/>
      <c r="Q33" s="419"/>
      <c r="R33" s="419"/>
      <c r="S33" s="419"/>
      <c r="T33" s="432"/>
      <c r="U33" s="419"/>
      <c r="V33" s="419"/>
      <c r="W33" s="432"/>
      <c r="X33" s="419"/>
      <c r="Y33" s="419"/>
      <c r="Z33" s="432"/>
      <c r="AA33" s="419"/>
      <c r="AB33" s="419"/>
      <c r="AC33" s="419"/>
      <c r="AD33" s="420"/>
      <c r="AE33" s="45"/>
      <c r="AF33" s="45"/>
      <c r="AG33" s="45"/>
      <c r="AH33" s="45"/>
    </row>
    <row r="34" spans="1:34" ht="15" customHeight="1" thickBot="1" x14ac:dyDescent="0.4">
      <c r="A34" s="561" t="str">
        <f>Summary!E4</f>
        <v>Order summary</v>
      </c>
      <c r="B34" s="562"/>
      <c r="C34" s="563"/>
      <c r="D34" s="45"/>
      <c r="E34" s="841" t="str">
        <f>E35</f>
        <v>Cups and Saucers x 5</v>
      </c>
      <c r="F34" s="842"/>
      <c r="G34" s="842"/>
      <c r="H34" s="963"/>
      <c r="I34" s="917" t="s">
        <v>356</v>
      </c>
      <c r="J34" s="917"/>
      <c r="K34" s="917"/>
      <c r="L34" s="917"/>
      <c r="M34" s="917"/>
      <c r="N34" s="917"/>
      <c r="O34" s="917"/>
      <c r="P34" s="918"/>
      <c r="Q34" s="983">
        <f>Prices!M73</f>
        <v>12.57</v>
      </c>
      <c r="R34" s="904">
        <f>Prices!N73</f>
        <v>15.08</v>
      </c>
      <c r="S34" s="414"/>
      <c r="T34" s="433"/>
      <c r="U34" s="416"/>
      <c r="V34" s="414"/>
      <c r="W34" s="433"/>
      <c r="X34" s="416"/>
      <c r="Y34" s="414"/>
      <c r="Z34" s="433"/>
      <c r="AA34" s="416"/>
      <c r="AB34" s="855">
        <f>SUM(S34,V34,Y34,S35,V35,Y35,S36,V36,Y36)</f>
        <v>0</v>
      </c>
      <c r="AC34" s="857">
        <f>Q34*AB34</f>
        <v>0</v>
      </c>
      <c r="AD34" s="884">
        <f>R34*AB34</f>
        <v>0</v>
      </c>
      <c r="AE34" s="45"/>
      <c r="AF34" s="45"/>
      <c r="AG34" s="45"/>
      <c r="AH34" s="45"/>
    </row>
    <row r="35" spans="1:34" ht="15" customHeight="1" thickBot="1" x14ac:dyDescent="0.4">
      <c r="A35" s="561"/>
      <c r="B35" s="562"/>
      <c r="C35" s="563"/>
      <c r="D35" s="45"/>
      <c r="E35" s="835" t="s">
        <v>357</v>
      </c>
      <c r="F35" s="836"/>
      <c r="G35" s="836"/>
      <c r="H35" s="940"/>
      <c r="I35" s="848"/>
      <c r="J35" s="848"/>
      <c r="K35" s="848"/>
      <c r="L35" s="848"/>
      <c r="M35" s="848"/>
      <c r="N35" s="848"/>
      <c r="O35" s="848"/>
      <c r="P35" s="912"/>
      <c r="Q35" s="984"/>
      <c r="R35" s="905"/>
      <c r="S35" s="280"/>
      <c r="T35" s="431"/>
      <c r="U35" s="408"/>
      <c r="V35" s="280"/>
      <c r="W35" s="431"/>
      <c r="X35" s="408"/>
      <c r="Y35" s="280"/>
      <c r="Z35" s="431"/>
      <c r="AA35" s="408"/>
      <c r="AB35" s="855"/>
      <c r="AC35" s="857"/>
      <c r="AD35" s="884"/>
      <c r="AE35" s="45"/>
      <c r="AF35" s="45"/>
      <c r="AG35" s="45"/>
      <c r="AH35" s="45"/>
    </row>
    <row r="36" spans="1:34" ht="15" customHeight="1" thickBot="1" x14ac:dyDescent="0.4">
      <c r="A36" s="561" t="str">
        <f>'T&amp;C'!E2</f>
        <v>Terms &amp; Conditions</v>
      </c>
      <c r="B36" s="562"/>
      <c r="C36" s="563"/>
      <c r="D36" s="45"/>
      <c r="E36" s="868" t="str">
        <f>E35</f>
        <v>Cups and Saucers x 5</v>
      </c>
      <c r="F36" s="869"/>
      <c r="G36" s="869"/>
      <c r="H36" s="964"/>
      <c r="I36" s="914"/>
      <c r="J36" s="914"/>
      <c r="K36" s="914"/>
      <c r="L36" s="914"/>
      <c r="M36" s="914"/>
      <c r="N36" s="914"/>
      <c r="O36" s="914"/>
      <c r="P36" s="915"/>
      <c r="Q36" s="985"/>
      <c r="R36" s="906"/>
      <c r="S36" s="280"/>
      <c r="T36" s="431"/>
      <c r="U36" s="408"/>
      <c r="V36" s="280"/>
      <c r="W36" s="431"/>
      <c r="X36" s="408"/>
      <c r="Y36" s="280"/>
      <c r="Z36" s="431"/>
      <c r="AA36" s="408"/>
      <c r="AB36" s="881"/>
      <c r="AC36" s="882"/>
      <c r="AD36" s="885"/>
      <c r="AE36" s="45"/>
      <c r="AF36" s="45"/>
      <c r="AG36" s="45"/>
      <c r="AH36" s="45"/>
    </row>
    <row r="37" spans="1:34" ht="15" customHeight="1" thickBot="1" x14ac:dyDescent="0.4">
      <c r="A37" s="561"/>
      <c r="B37" s="562"/>
      <c r="C37" s="563"/>
      <c r="D37" s="45"/>
      <c r="E37" s="418"/>
      <c r="F37" s="419"/>
      <c r="G37" s="419"/>
      <c r="H37" s="419"/>
      <c r="I37" s="419"/>
      <c r="J37" s="419"/>
      <c r="K37" s="419"/>
      <c r="L37" s="419"/>
      <c r="M37" s="419"/>
      <c r="N37" s="419"/>
      <c r="O37" s="419"/>
      <c r="P37" s="419"/>
      <c r="Q37" s="419"/>
      <c r="R37" s="419"/>
      <c r="S37" s="419"/>
      <c r="T37" s="432"/>
      <c r="U37" s="419"/>
      <c r="V37" s="419"/>
      <c r="W37" s="432"/>
      <c r="X37" s="419"/>
      <c r="Y37" s="419"/>
      <c r="Z37" s="432"/>
      <c r="AA37" s="419"/>
      <c r="AB37" s="419"/>
      <c r="AC37" s="419"/>
      <c r="AD37" s="420"/>
      <c r="AE37" s="45"/>
      <c r="AF37" s="45"/>
      <c r="AG37" s="45"/>
      <c r="AH37" s="45"/>
    </row>
    <row r="38" spans="1:34" ht="15" customHeight="1" thickBot="1" x14ac:dyDescent="0.4">
      <c r="A38" s="51"/>
      <c r="B38" s="51"/>
      <c r="C38" s="51"/>
      <c r="D38" s="45"/>
      <c r="E38" s="841" t="str">
        <f>E39</f>
        <v>Teaspoons x 5</v>
      </c>
      <c r="F38" s="842"/>
      <c r="G38" s="842"/>
      <c r="H38" s="963"/>
      <c r="I38" s="917" t="s">
        <v>356</v>
      </c>
      <c r="J38" s="917"/>
      <c r="K38" s="917"/>
      <c r="L38" s="917"/>
      <c r="M38" s="917"/>
      <c r="N38" s="917"/>
      <c r="O38" s="917"/>
      <c r="P38" s="918"/>
      <c r="Q38" s="983">
        <f>Prices!M74</f>
        <v>4.01</v>
      </c>
      <c r="R38" s="904">
        <f>Prices!N74</f>
        <v>4.8099999999999996</v>
      </c>
      <c r="S38" s="414"/>
      <c r="T38" s="433"/>
      <c r="U38" s="416"/>
      <c r="V38" s="414"/>
      <c r="W38" s="433"/>
      <c r="X38" s="416"/>
      <c r="Y38" s="414"/>
      <c r="Z38" s="433"/>
      <c r="AA38" s="416"/>
      <c r="AB38" s="855">
        <f>SUM(S38,V38,Y38,S39,V39,Y39,S40,V40,Y40)</f>
        <v>0</v>
      </c>
      <c r="AC38" s="857">
        <f>Q38*AB38</f>
        <v>0</v>
      </c>
      <c r="AD38" s="884">
        <f>R38*AB38</f>
        <v>0</v>
      </c>
      <c r="AE38" s="45"/>
      <c r="AF38" s="45"/>
      <c r="AG38" s="45"/>
      <c r="AH38" s="45"/>
    </row>
    <row r="39" spans="1:34" ht="15" customHeight="1" thickBot="1" x14ac:dyDescent="0.45">
      <c r="A39" s="52"/>
      <c r="B39" s="52"/>
      <c r="C39" s="52"/>
      <c r="D39" s="45"/>
      <c r="E39" s="835" t="s">
        <v>358</v>
      </c>
      <c r="F39" s="836"/>
      <c r="G39" s="836"/>
      <c r="H39" s="940"/>
      <c r="I39" s="848"/>
      <c r="J39" s="848"/>
      <c r="K39" s="848"/>
      <c r="L39" s="848"/>
      <c r="M39" s="848"/>
      <c r="N39" s="848"/>
      <c r="O39" s="848"/>
      <c r="P39" s="912"/>
      <c r="Q39" s="984"/>
      <c r="R39" s="905"/>
      <c r="S39" s="280"/>
      <c r="T39" s="431"/>
      <c r="U39" s="408"/>
      <c r="V39" s="280"/>
      <c r="W39" s="431"/>
      <c r="X39" s="408"/>
      <c r="Y39" s="280"/>
      <c r="Z39" s="431"/>
      <c r="AA39" s="408"/>
      <c r="AB39" s="855"/>
      <c r="AC39" s="857"/>
      <c r="AD39" s="884"/>
      <c r="AE39" s="45"/>
      <c r="AF39" s="45"/>
      <c r="AG39" s="45"/>
      <c r="AH39" s="45"/>
    </row>
    <row r="40" spans="1:34" ht="15" customHeight="1" thickBot="1" x14ac:dyDescent="0.4">
      <c r="A40" s="572" t="s">
        <v>31</v>
      </c>
      <c r="B40" s="572"/>
      <c r="C40" s="572"/>
      <c r="D40" s="45"/>
      <c r="E40" s="868" t="str">
        <f>E39</f>
        <v>Teaspoons x 5</v>
      </c>
      <c r="F40" s="869"/>
      <c r="G40" s="869"/>
      <c r="H40" s="964"/>
      <c r="I40" s="914"/>
      <c r="J40" s="914"/>
      <c r="K40" s="914"/>
      <c r="L40" s="914"/>
      <c r="M40" s="914"/>
      <c r="N40" s="914"/>
      <c r="O40" s="914"/>
      <c r="P40" s="915"/>
      <c r="Q40" s="985"/>
      <c r="R40" s="906"/>
      <c r="S40" s="280"/>
      <c r="T40" s="431"/>
      <c r="U40" s="408"/>
      <c r="V40" s="280"/>
      <c r="W40" s="431"/>
      <c r="X40" s="408"/>
      <c r="Y40" s="280"/>
      <c r="Z40" s="431"/>
      <c r="AA40" s="408"/>
      <c r="AB40" s="881"/>
      <c r="AC40" s="882"/>
      <c r="AD40" s="885"/>
      <c r="AE40" s="45"/>
      <c r="AF40" s="45"/>
      <c r="AG40" s="45"/>
      <c r="AH40" s="45"/>
    </row>
    <row r="41" spans="1:34" ht="15" customHeight="1" thickBot="1" x14ac:dyDescent="0.4">
      <c r="A41" s="79" t="s">
        <v>32</v>
      </c>
      <c r="B41" s="142"/>
      <c r="C41" s="142"/>
      <c r="D41" s="45"/>
      <c r="E41" s="418"/>
      <c r="F41" s="419"/>
      <c r="G41" s="419"/>
      <c r="H41" s="419"/>
      <c r="I41" s="419"/>
      <c r="J41" s="419"/>
      <c r="K41" s="419"/>
      <c r="L41" s="419"/>
      <c r="M41" s="419"/>
      <c r="N41" s="419"/>
      <c r="O41" s="419"/>
      <c r="P41" s="419"/>
      <c r="Q41" s="419"/>
      <c r="R41" s="419"/>
      <c r="S41" s="419"/>
      <c r="T41" s="432"/>
      <c r="U41" s="419"/>
      <c r="V41" s="419"/>
      <c r="W41" s="432"/>
      <c r="X41" s="419"/>
      <c r="Y41" s="419"/>
      <c r="Z41" s="432"/>
      <c r="AA41" s="419"/>
      <c r="AB41" s="419"/>
      <c r="AC41" s="419"/>
      <c r="AD41" s="420"/>
      <c r="AE41" s="45"/>
      <c r="AF41" s="45"/>
      <c r="AG41" s="45"/>
      <c r="AH41" s="45"/>
    </row>
    <row r="42" spans="1:34" ht="15" customHeight="1" thickBot="1" x14ac:dyDescent="0.4">
      <c r="A42" s="47" t="s">
        <v>33</v>
      </c>
      <c r="B42" s="142"/>
      <c r="C42" s="142"/>
      <c r="D42" s="45"/>
      <c r="E42" s="841" t="str">
        <f>E43</f>
        <v>Glass 10oz Tumbler x 5</v>
      </c>
      <c r="F42" s="842"/>
      <c r="G42" s="842"/>
      <c r="H42" s="963"/>
      <c r="I42" s="917" t="s">
        <v>359</v>
      </c>
      <c r="J42" s="917"/>
      <c r="K42" s="917"/>
      <c r="L42" s="917"/>
      <c r="M42" s="917"/>
      <c r="N42" s="917"/>
      <c r="O42" s="917"/>
      <c r="P42" s="918"/>
      <c r="Q42" s="983">
        <f>Prices!M75</f>
        <v>8.61</v>
      </c>
      <c r="R42" s="904">
        <f>Prices!N75</f>
        <v>10.33</v>
      </c>
      <c r="S42" s="414"/>
      <c r="T42" s="433"/>
      <c r="U42" s="416"/>
      <c r="V42" s="414"/>
      <c r="W42" s="433"/>
      <c r="X42" s="416"/>
      <c r="Y42" s="414"/>
      <c r="Z42" s="433"/>
      <c r="AA42" s="416"/>
      <c r="AB42" s="855">
        <f>SUM(S42,V42,Y42,S43,V43,Y43,S44,V44,Y44)</f>
        <v>0</v>
      </c>
      <c r="AC42" s="857">
        <f>Q42*AB42</f>
        <v>0</v>
      </c>
      <c r="AD42" s="884">
        <f>R42*AB42</f>
        <v>0</v>
      </c>
      <c r="AE42" s="45"/>
      <c r="AF42" s="45"/>
      <c r="AG42" s="45"/>
      <c r="AH42" s="45"/>
    </row>
    <row r="43" spans="1:34" ht="15" customHeight="1" thickBot="1" x14ac:dyDescent="0.4">
      <c r="A43" s="47" t="s">
        <v>11</v>
      </c>
      <c r="B43" s="142"/>
      <c r="C43" s="142"/>
      <c r="D43" s="45"/>
      <c r="E43" s="835" t="s">
        <v>360</v>
      </c>
      <c r="F43" s="836"/>
      <c r="G43" s="836"/>
      <c r="H43" s="940"/>
      <c r="I43" s="848"/>
      <c r="J43" s="848"/>
      <c r="K43" s="848"/>
      <c r="L43" s="848"/>
      <c r="M43" s="848"/>
      <c r="N43" s="848"/>
      <c r="O43" s="848"/>
      <c r="P43" s="912"/>
      <c r="Q43" s="984"/>
      <c r="R43" s="905"/>
      <c r="S43" s="280"/>
      <c r="T43" s="431"/>
      <c r="U43" s="408"/>
      <c r="V43" s="280"/>
      <c r="W43" s="431"/>
      <c r="X43" s="408"/>
      <c r="Y43" s="280"/>
      <c r="Z43" s="431"/>
      <c r="AA43" s="408"/>
      <c r="AB43" s="855"/>
      <c r="AC43" s="857"/>
      <c r="AD43" s="884"/>
      <c r="AE43" s="45"/>
      <c r="AF43" s="45"/>
      <c r="AG43" s="45"/>
      <c r="AH43" s="45"/>
    </row>
    <row r="44" spans="1:34" ht="15" customHeight="1" thickBot="1" x14ac:dyDescent="0.4">
      <c r="A44" s="47" t="s">
        <v>34</v>
      </c>
      <c r="B44" s="142"/>
      <c r="C44" s="142"/>
      <c r="D44" s="45"/>
      <c r="E44" s="868" t="str">
        <f>E43</f>
        <v>Glass 10oz Tumbler x 5</v>
      </c>
      <c r="F44" s="869"/>
      <c r="G44" s="869"/>
      <c r="H44" s="964"/>
      <c r="I44" s="914"/>
      <c r="J44" s="914"/>
      <c r="K44" s="914"/>
      <c r="L44" s="914"/>
      <c r="M44" s="914"/>
      <c r="N44" s="914"/>
      <c r="O44" s="914"/>
      <c r="P44" s="915"/>
      <c r="Q44" s="985"/>
      <c r="R44" s="906"/>
      <c r="S44" s="280"/>
      <c r="T44" s="431"/>
      <c r="U44" s="408"/>
      <c r="V44" s="280"/>
      <c r="W44" s="431"/>
      <c r="X44" s="408"/>
      <c r="Y44" s="280"/>
      <c r="Z44" s="431"/>
      <c r="AA44" s="408"/>
      <c r="AB44" s="881"/>
      <c r="AC44" s="882"/>
      <c r="AD44" s="885"/>
      <c r="AE44" s="45"/>
      <c r="AF44" s="45"/>
      <c r="AG44" s="45"/>
      <c r="AH44" s="45"/>
    </row>
    <row r="45" spans="1:34" ht="15" customHeight="1" thickBot="1" x14ac:dyDescent="0.4">
      <c r="A45" s="47" t="s">
        <v>13</v>
      </c>
      <c r="B45" s="142"/>
      <c r="C45" s="142"/>
      <c r="D45" s="45"/>
      <c r="E45" s="418"/>
      <c r="F45" s="419"/>
      <c r="G45" s="419"/>
      <c r="H45" s="419"/>
      <c r="I45" s="419"/>
      <c r="J45" s="419"/>
      <c r="K45" s="419"/>
      <c r="L45" s="419"/>
      <c r="M45" s="419"/>
      <c r="N45" s="419"/>
      <c r="O45" s="419"/>
      <c r="P45" s="419"/>
      <c r="Q45" s="419"/>
      <c r="R45" s="419"/>
      <c r="S45" s="419"/>
      <c r="T45" s="432"/>
      <c r="U45" s="419"/>
      <c r="V45" s="419"/>
      <c r="W45" s="432"/>
      <c r="X45" s="419"/>
      <c r="Y45" s="419"/>
      <c r="Z45" s="432"/>
      <c r="AA45" s="419"/>
      <c r="AB45" s="419"/>
      <c r="AC45" s="419"/>
      <c r="AD45" s="420"/>
      <c r="AE45" s="45"/>
      <c r="AF45" s="45"/>
      <c r="AG45" s="45"/>
      <c r="AH45" s="45"/>
    </row>
    <row r="46" spans="1:34" ht="15" customHeight="1" thickBot="1" x14ac:dyDescent="0.4">
      <c r="A46" s="47" t="s">
        <v>14</v>
      </c>
      <c r="B46" s="142"/>
      <c r="C46" s="142"/>
      <c r="D46" s="45"/>
      <c r="E46" s="841" t="str">
        <f>E47</f>
        <v>Champagne Glasses x 5</v>
      </c>
      <c r="F46" s="842"/>
      <c r="G46" s="842"/>
      <c r="H46" s="963"/>
      <c r="I46" s="917" t="s">
        <v>361</v>
      </c>
      <c r="J46" s="917"/>
      <c r="K46" s="917"/>
      <c r="L46" s="917"/>
      <c r="M46" s="917"/>
      <c r="N46" s="917"/>
      <c r="O46" s="917"/>
      <c r="P46" s="918"/>
      <c r="Q46" s="983">
        <f>Prices!M76</f>
        <v>9.15</v>
      </c>
      <c r="R46" s="904">
        <f>Prices!N76</f>
        <v>10.98</v>
      </c>
      <c r="S46" s="414"/>
      <c r="T46" s="433"/>
      <c r="U46" s="416"/>
      <c r="V46" s="414"/>
      <c r="W46" s="433"/>
      <c r="X46" s="416"/>
      <c r="Y46" s="414"/>
      <c r="Z46" s="433"/>
      <c r="AA46" s="416"/>
      <c r="AB46" s="855">
        <f>SUM(S46,V46,Y46,S47,V47,Y47,S48,V48,Y48)</f>
        <v>0</v>
      </c>
      <c r="AC46" s="857">
        <f>Q46*AB46</f>
        <v>0</v>
      </c>
      <c r="AD46" s="884">
        <f>R46*AB46</f>
        <v>0</v>
      </c>
      <c r="AE46" s="45"/>
      <c r="AF46" s="45"/>
      <c r="AG46" s="45"/>
      <c r="AH46" s="45"/>
    </row>
    <row r="47" spans="1:34" ht="15" customHeight="1" thickBot="1" x14ac:dyDescent="0.4">
      <c r="A47" s="53"/>
      <c r="B47" s="142"/>
      <c r="C47" s="142"/>
      <c r="D47" s="45"/>
      <c r="E47" s="835" t="s">
        <v>362</v>
      </c>
      <c r="F47" s="836"/>
      <c r="G47" s="836"/>
      <c r="H47" s="940"/>
      <c r="I47" s="848"/>
      <c r="J47" s="848"/>
      <c r="K47" s="848"/>
      <c r="L47" s="848"/>
      <c r="M47" s="848"/>
      <c r="N47" s="848"/>
      <c r="O47" s="848"/>
      <c r="P47" s="912"/>
      <c r="Q47" s="984"/>
      <c r="R47" s="905"/>
      <c r="S47" s="280"/>
      <c r="T47" s="431"/>
      <c r="U47" s="408"/>
      <c r="V47" s="280"/>
      <c r="W47" s="431"/>
      <c r="X47" s="408"/>
      <c r="Y47" s="280"/>
      <c r="Z47" s="431"/>
      <c r="AA47" s="408"/>
      <c r="AB47" s="855"/>
      <c r="AC47" s="857"/>
      <c r="AD47" s="884"/>
      <c r="AE47" s="45"/>
      <c r="AF47" s="45"/>
      <c r="AG47" s="45"/>
      <c r="AH47" s="45"/>
    </row>
    <row r="48" spans="1:34" ht="15" customHeight="1" thickBot="1" x14ac:dyDescent="0.4">
      <c r="A48" s="570" t="s">
        <v>36</v>
      </c>
      <c r="B48" s="570"/>
      <c r="C48" s="570"/>
      <c r="D48" s="45"/>
      <c r="E48" s="868" t="str">
        <f>E47</f>
        <v>Champagne Glasses x 5</v>
      </c>
      <c r="F48" s="869"/>
      <c r="G48" s="869"/>
      <c r="H48" s="964"/>
      <c r="I48" s="914"/>
      <c r="J48" s="914"/>
      <c r="K48" s="914"/>
      <c r="L48" s="914"/>
      <c r="M48" s="914"/>
      <c r="N48" s="914"/>
      <c r="O48" s="914"/>
      <c r="P48" s="915"/>
      <c r="Q48" s="985"/>
      <c r="R48" s="906"/>
      <c r="S48" s="280"/>
      <c r="T48" s="431"/>
      <c r="U48" s="408"/>
      <c r="V48" s="280"/>
      <c r="W48" s="431"/>
      <c r="X48" s="408"/>
      <c r="Y48" s="280"/>
      <c r="Z48" s="431"/>
      <c r="AA48" s="408"/>
      <c r="AB48" s="881"/>
      <c r="AC48" s="882"/>
      <c r="AD48" s="885"/>
      <c r="AE48" s="45"/>
      <c r="AF48" s="45"/>
      <c r="AG48" s="45"/>
      <c r="AH48" s="45"/>
    </row>
    <row r="49" spans="1:34" ht="15" customHeight="1" thickBot="1" x14ac:dyDescent="0.4">
      <c r="A49" s="570"/>
      <c r="B49" s="570"/>
      <c r="C49" s="570"/>
      <c r="D49" s="45"/>
      <c r="E49" s="418"/>
      <c r="F49" s="419"/>
      <c r="G49" s="419"/>
      <c r="H49" s="419"/>
      <c r="I49" s="419"/>
      <c r="J49" s="419"/>
      <c r="K49" s="419"/>
      <c r="L49" s="419"/>
      <c r="M49" s="419"/>
      <c r="N49" s="419"/>
      <c r="O49" s="419"/>
      <c r="P49" s="419"/>
      <c r="Q49" s="419"/>
      <c r="R49" s="419"/>
      <c r="S49" s="419"/>
      <c r="T49" s="432"/>
      <c r="U49" s="419"/>
      <c r="V49" s="419"/>
      <c r="W49" s="432"/>
      <c r="X49" s="419"/>
      <c r="Y49" s="419"/>
      <c r="Z49" s="432"/>
      <c r="AA49" s="419"/>
      <c r="AB49" s="419"/>
      <c r="AC49" s="419"/>
      <c r="AD49" s="420"/>
      <c r="AE49" s="45"/>
      <c r="AF49" s="45"/>
      <c r="AG49" s="45"/>
      <c r="AH49" s="45"/>
    </row>
    <row r="50" spans="1:34" ht="15" customHeight="1" thickBot="1" x14ac:dyDescent="0.4">
      <c r="A50" s="571" t="s">
        <v>37</v>
      </c>
      <c r="B50" s="571"/>
      <c r="C50" s="571"/>
      <c r="D50" s="45"/>
      <c r="E50" s="841" t="str">
        <f>E51</f>
        <v>Wine Glasses x 5</v>
      </c>
      <c r="F50" s="842"/>
      <c r="G50" s="842"/>
      <c r="H50" s="963"/>
      <c r="I50" s="917" t="s">
        <v>363</v>
      </c>
      <c r="J50" s="917"/>
      <c r="K50" s="917"/>
      <c r="L50" s="917"/>
      <c r="M50" s="917"/>
      <c r="N50" s="917"/>
      <c r="O50" s="917"/>
      <c r="P50" s="918"/>
      <c r="Q50" s="983">
        <f>Prices!M77</f>
        <v>8.61</v>
      </c>
      <c r="R50" s="904">
        <f>Prices!N77</f>
        <v>10.33</v>
      </c>
      <c r="S50" s="414"/>
      <c r="T50" s="433"/>
      <c r="U50" s="416"/>
      <c r="V50" s="414"/>
      <c r="W50" s="433"/>
      <c r="X50" s="416"/>
      <c r="Y50" s="414"/>
      <c r="Z50" s="433"/>
      <c r="AA50" s="416"/>
      <c r="AB50" s="855">
        <f>SUM(S50,V50,Y50,S51,V51,Y51,S52,V52,Y52)</f>
        <v>0</v>
      </c>
      <c r="AC50" s="857">
        <f>Q50*AB50</f>
        <v>0</v>
      </c>
      <c r="AD50" s="884">
        <f>R50*AB50</f>
        <v>0</v>
      </c>
      <c r="AE50" s="45"/>
      <c r="AF50" s="45"/>
      <c r="AG50" s="45"/>
      <c r="AH50" s="45"/>
    </row>
    <row r="51" spans="1:34" ht="15" customHeight="1" thickBot="1" x14ac:dyDescent="0.4">
      <c r="A51" s="571"/>
      <c r="B51" s="571"/>
      <c r="C51" s="571"/>
      <c r="D51" s="45"/>
      <c r="E51" s="835" t="s">
        <v>364</v>
      </c>
      <c r="F51" s="836"/>
      <c r="G51" s="836"/>
      <c r="H51" s="940"/>
      <c r="I51" s="848"/>
      <c r="J51" s="848"/>
      <c r="K51" s="848"/>
      <c r="L51" s="848"/>
      <c r="M51" s="848"/>
      <c r="N51" s="848"/>
      <c r="O51" s="848"/>
      <c r="P51" s="912"/>
      <c r="Q51" s="984"/>
      <c r="R51" s="905"/>
      <c r="S51" s="280"/>
      <c r="T51" s="431"/>
      <c r="U51" s="408"/>
      <c r="V51" s="280"/>
      <c r="W51" s="431"/>
      <c r="X51" s="408"/>
      <c r="Y51" s="280"/>
      <c r="Z51" s="431"/>
      <c r="AA51" s="408"/>
      <c r="AB51" s="855"/>
      <c r="AC51" s="857"/>
      <c r="AD51" s="884"/>
      <c r="AE51" s="45"/>
      <c r="AF51" s="45"/>
      <c r="AG51" s="45"/>
      <c r="AH51" s="45"/>
    </row>
    <row r="52" spans="1:34" ht="15" customHeight="1" thickBot="1" x14ac:dyDescent="0.45">
      <c r="A52" s="52"/>
      <c r="B52" s="52"/>
      <c r="C52" s="52"/>
      <c r="D52" s="45"/>
      <c r="E52" s="868" t="str">
        <f>E51</f>
        <v>Wine Glasses x 5</v>
      </c>
      <c r="F52" s="869"/>
      <c r="G52" s="869"/>
      <c r="H52" s="964"/>
      <c r="I52" s="914"/>
      <c r="J52" s="914"/>
      <c r="K52" s="914"/>
      <c r="L52" s="914"/>
      <c r="M52" s="914"/>
      <c r="N52" s="914"/>
      <c r="O52" s="914"/>
      <c r="P52" s="915"/>
      <c r="Q52" s="985"/>
      <c r="R52" s="906"/>
      <c r="S52" s="280"/>
      <c r="T52" s="431"/>
      <c r="U52" s="408"/>
      <c r="V52" s="280"/>
      <c r="W52" s="431"/>
      <c r="X52" s="408"/>
      <c r="Y52" s="280"/>
      <c r="Z52" s="431"/>
      <c r="AA52" s="408"/>
      <c r="AB52" s="881"/>
      <c r="AC52" s="882"/>
      <c r="AD52" s="885"/>
      <c r="AE52" s="45"/>
      <c r="AF52" s="45"/>
      <c r="AG52" s="45"/>
      <c r="AH52" s="45"/>
    </row>
    <row r="53" spans="1:34" ht="15" customHeight="1" thickBot="1" x14ac:dyDescent="0.45">
      <c r="A53" s="52"/>
      <c r="B53" s="52"/>
      <c r="C53" s="52"/>
      <c r="D53" s="45"/>
      <c r="E53" s="418"/>
      <c r="F53" s="419"/>
      <c r="G53" s="419"/>
      <c r="H53" s="419"/>
      <c r="I53" s="419"/>
      <c r="J53" s="419"/>
      <c r="K53" s="419"/>
      <c r="L53" s="419"/>
      <c r="M53" s="419"/>
      <c r="N53" s="419"/>
      <c r="O53" s="419"/>
      <c r="P53" s="419"/>
      <c r="Q53" s="419"/>
      <c r="R53" s="419"/>
      <c r="S53" s="419"/>
      <c r="T53" s="432"/>
      <c r="U53" s="419"/>
      <c r="V53" s="419"/>
      <c r="W53" s="432"/>
      <c r="X53" s="419"/>
      <c r="Y53" s="419"/>
      <c r="Z53" s="432"/>
      <c r="AA53" s="419"/>
      <c r="AB53" s="419"/>
      <c r="AC53" s="419"/>
      <c r="AD53" s="420"/>
      <c r="AE53" s="45"/>
      <c r="AF53" s="45"/>
      <c r="AG53" s="45"/>
      <c r="AH53" s="45"/>
    </row>
    <row r="54" spans="1:34" ht="15" customHeight="1" thickBot="1" x14ac:dyDescent="0.45">
      <c r="A54" s="52"/>
      <c r="B54" s="52"/>
      <c r="C54" s="52"/>
      <c r="D54" s="45"/>
      <c r="E54" s="841" t="str">
        <f>E55</f>
        <v>Water cooler, water and 100 cups</v>
      </c>
      <c r="F54" s="842"/>
      <c r="G54" s="842"/>
      <c r="H54" s="963"/>
      <c r="I54" s="917" t="s">
        <v>365</v>
      </c>
      <c r="J54" s="917"/>
      <c r="K54" s="917"/>
      <c r="L54" s="917"/>
      <c r="M54" s="917"/>
      <c r="N54" s="917"/>
      <c r="O54" s="917"/>
      <c r="P54" s="918"/>
      <c r="Q54" s="983">
        <f>Prices!M78</f>
        <v>108.71</v>
      </c>
      <c r="R54" s="904">
        <f>Prices!N78</f>
        <v>130.44999999999999</v>
      </c>
      <c r="S54" s="414"/>
      <c r="T54" s="433"/>
      <c r="U54" s="416"/>
      <c r="V54" s="414"/>
      <c r="W54" s="433"/>
      <c r="X54" s="416"/>
      <c r="Y54" s="414"/>
      <c r="Z54" s="433"/>
      <c r="AA54" s="416"/>
      <c r="AB54" s="855">
        <f>SUM(S54,V54,Y54,S55,V55,Y55,S56,V56,Y56)</f>
        <v>0</v>
      </c>
      <c r="AC54" s="857">
        <f>Q54*AB54</f>
        <v>0</v>
      </c>
      <c r="AD54" s="884">
        <f>R54*AB54</f>
        <v>0</v>
      </c>
      <c r="AE54" s="45"/>
      <c r="AF54" s="45"/>
      <c r="AG54" s="45"/>
      <c r="AH54" s="45"/>
    </row>
    <row r="55" spans="1:34" ht="15" customHeight="1" thickBot="1" x14ac:dyDescent="0.45">
      <c r="A55" s="52"/>
      <c r="B55" s="52"/>
      <c r="C55" s="52"/>
      <c r="D55" s="45"/>
      <c r="E55" s="835" t="s">
        <v>366</v>
      </c>
      <c r="F55" s="836"/>
      <c r="G55" s="836"/>
      <c r="H55" s="940"/>
      <c r="I55" s="848"/>
      <c r="J55" s="848"/>
      <c r="K55" s="848"/>
      <c r="L55" s="848"/>
      <c r="M55" s="848"/>
      <c r="N55" s="848"/>
      <c r="O55" s="848"/>
      <c r="P55" s="912"/>
      <c r="Q55" s="984"/>
      <c r="R55" s="905"/>
      <c r="S55" s="280"/>
      <c r="T55" s="431"/>
      <c r="U55" s="408"/>
      <c r="V55" s="280"/>
      <c r="W55" s="431"/>
      <c r="X55" s="408"/>
      <c r="Y55" s="280"/>
      <c r="Z55" s="431"/>
      <c r="AA55" s="408"/>
      <c r="AB55" s="855"/>
      <c r="AC55" s="857"/>
      <c r="AD55" s="884"/>
      <c r="AE55" s="45"/>
      <c r="AF55" s="45"/>
      <c r="AG55" s="45"/>
      <c r="AH55" s="45"/>
    </row>
    <row r="56" spans="1:34" ht="15" customHeight="1" thickBot="1" x14ac:dyDescent="0.4">
      <c r="D56" s="45"/>
      <c r="E56" s="838" t="str">
        <f>E55</f>
        <v>Water cooler, water and 100 cups</v>
      </c>
      <c r="F56" s="839"/>
      <c r="G56" s="839"/>
      <c r="H56" s="971"/>
      <c r="I56" s="848"/>
      <c r="J56" s="848"/>
      <c r="K56" s="848"/>
      <c r="L56" s="848"/>
      <c r="M56" s="848"/>
      <c r="N56" s="848"/>
      <c r="O56" s="848"/>
      <c r="P56" s="912"/>
      <c r="Q56" s="984"/>
      <c r="R56" s="905"/>
      <c r="S56" s="309"/>
      <c r="T56" s="434"/>
      <c r="U56" s="413"/>
      <c r="V56" s="309"/>
      <c r="W56" s="434"/>
      <c r="X56" s="413"/>
      <c r="Y56" s="309"/>
      <c r="Z56" s="434"/>
      <c r="AA56" s="413"/>
      <c r="AB56" s="855"/>
      <c r="AC56" s="857"/>
      <c r="AD56" s="884"/>
      <c r="AE56" s="45"/>
      <c r="AF56" s="45"/>
      <c r="AG56" s="45"/>
      <c r="AH56" s="45"/>
    </row>
    <row r="57" spans="1:34" ht="15" customHeight="1" thickBot="1" x14ac:dyDescent="0.4">
      <c r="D57" s="45"/>
      <c r="E57" s="927" t="s">
        <v>367</v>
      </c>
      <c r="F57" s="928"/>
      <c r="G57" s="928"/>
      <c r="H57" s="928"/>
      <c r="I57" s="928"/>
      <c r="J57" s="928"/>
      <c r="K57" s="928"/>
      <c r="L57" s="928"/>
      <c r="M57" s="928"/>
      <c r="N57" s="928"/>
      <c r="O57" s="928"/>
      <c r="P57" s="928"/>
      <c r="Q57" s="424"/>
      <c r="R57" s="424"/>
      <c r="S57" s="443">
        <f>IF(SUM(S58:S108)&gt;0,9999,0)</f>
        <v>0</v>
      </c>
      <c r="T57" s="426"/>
      <c r="U57" s="427"/>
      <c r="V57" s="443">
        <f>IF(SUM(V58:V108)&gt;0,9999,0)</f>
        <v>0</v>
      </c>
      <c r="W57" s="426"/>
      <c r="X57" s="427"/>
      <c r="Y57" s="443">
        <f>IF(SUM(Y58:Y108)&gt;0,9999,0)</f>
        <v>0</v>
      </c>
      <c r="Z57" s="426"/>
      <c r="AA57" s="427"/>
      <c r="AB57" s="428">
        <f>IF(SUM(AB58:AB108)&gt;0,9999,0)</f>
        <v>0</v>
      </c>
      <c r="AC57" s="424"/>
      <c r="AD57" s="429"/>
      <c r="AE57" s="45"/>
      <c r="AF57" s="45"/>
      <c r="AG57" s="45"/>
      <c r="AH57" s="45"/>
    </row>
    <row r="58" spans="1:34" ht="15" customHeight="1" thickBot="1" x14ac:dyDescent="0.4">
      <c r="D58" s="45"/>
      <c r="E58" s="838" t="str">
        <f>E59</f>
        <v>Nespresso capsules x 20</v>
      </c>
      <c r="F58" s="839"/>
      <c r="G58" s="839"/>
      <c r="H58" s="971"/>
      <c r="I58" s="848" t="s">
        <v>368</v>
      </c>
      <c r="J58" s="848"/>
      <c r="K58" s="848"/>
      <c r="L58" s="848"/>
      <c r="M58" s="848"/>
      <c r="N58" s="848"/>
      <c r="O58" s="848"/>
      <c r="P58" s="912"/>
      <c r="Q58" s="984">
        <f>Prices!M80</f>
        <v>29.05</v>
      </c>
      <c r="R58" s="905">
        <f>Prices!N80</f>
        <v>34.86</v>
      </c>
      <c r="S58" s="414"/>
      <c r="T58" s="433"/>
      <c r="U58" s="416"/>
      <c r="V58" s="414"/>
      <c r="W58" s="433"/>
      <c r="X58" s="416"/>
      <c r="Y58" s="414"/>
      <c r="Z58" s="433"/>
      <c r="AA58" s="416"/>
      <c r="AB58" s="855">
        <f>SUM(S58,V58,Y58,S59,V59,Y59,S60,V60,Y60)</f>
        <v>0</v>
      </c>
      <c r="AC58" s="857">
        <f>Q58*AB58</f>
        <v>0</v>
      </c>
      <c r="AD58" s="884">
        <f>R58*AB58</f>
        <v>0</v>
      </c>
      <c r="AE58" s="45"/>
      <c r="AF58" s="45"/>
      <c r="AG58" s="45"/>
      <c r="AH58" s="45"/>
    </row>
    <row r="59" spans="1:34" ht="15" customHeight="1" thickBot="1" x14ac:dyDescent="0.4">
      <c r="D59" s="45"/>
      <c r="E59" s="835" t="s">
        <v>369</v>
      </c>
      <c r="F59" s="836"/>
      <c r="G59" s="836"/>
      <c r="H59" s="940"/>
      <c r="I59" s="848"/>
      <c r="J59" s="848"/>
      <c r="K59" s="848"/>
      <c r="L59" s="848"/>
      <c r="M59" s="848"/>
      <c r="N59" s="848"/>
      <c r="O59" s="848"/>
      <c r="P59" s="912"/>
      <c r="Q59" s="984"/>
      <c r="R59" s="905"/>
      <c r="S59" s="280"/>
      <c r="T59" s="431"/>
      <c r="U59" s="408"/>
      <c r="V59" s="280"/>
      <c r="W59" s="431"/>
      <c r="X59" s="408"/>
      <c r="Y59" s="280"/>
      <c r="Z59" s="431"/>
      <c r="AA59" s="408"/>
      <c r="AB59" s="855"/>
      <c r="AC59" s="857"/>
      <c r="AD59" s="884"/>
      <c r="AE59" s="45"/>
      <c r="AF59" s="45"/>
      <c r="AG59" s="45"/>
      <c r="AH59" s="45"/>
    </row>
    <row r="60" spans="1:34" ht="15" customHeight="1" thickBot="1" x14ac:dyDescent="0.4">
      <c r="D60" s="45"/>
      <c r="E60" s="868" t="str">
        <f>E59</f>
        <v>Nespresso capsules x 20</v>
      </c>
      <c r="F60" s="869"/>
      <c r="G60" s="869"/>
      <c r="H60" s="964"/>
      <c r="I60" s="861"/>
      <c r="J60" s="861"/>
      <c r="K60" s="861"/>
      <c r="L60" s="861"/>
      <c r="M60" s="861"/>
      <c r="N60" s="861"/>
      <c r="O60" s="861"/>
      <c r="P60" s="982"/>
      <c r="Q60" s="988"/>
      <c r="R60" s="986"/>
      <c r="S60" s="280"/>
      <c r="T60" s="431"/>
      <c r="U60" s="408"/>
      <c r="V60" s="280"/>
      <c r="W60" s="431"/>
      <c r="X60" s="408"/>
      <c r="Y60" s="280"/>
      <c r="Z60" s="431"/>
      <c r="AA60" s="408"/>
      <c r="AB60" s="881"/>
      <c r="AC60" s="882"/>
      <c r="AD60" s="885"/>
      <c r="AE60" s="45"/>
      <c r="AF60" s="45"/>
      <c r="AG60" s="45"/>
      <c r="AH60" s="45"/>
    </row>
    <row r="61" spans="1:34" ht="15" customHeight="1" thickBot="1" x14ac:dyDescent="0.4">
      <c r="D61" s="45"/>
      <c r="E61" s="418"/>
      <c r="F61" s="419"/>
      <c r="G61" s="419"/>
      <c r="H61" s="419"/>
      <c r="I61" s="419"/>
      <c r="J61" s="419"/>
      <c r="K61" s="419"/>
      <c r="L61" s="419"/>
      <c r="M61" s="419"/>
      <c r="N61" s="419"/>
      <c r="O61" s="419"/>
      <c r="P61" s="419"/>
      <c r="Q61" s="419"/>
      <c r="R61" s="419"/>
      <c r="S61" s="419"/>
      <c r="T61" s="432"/>
      <c r="U61" s="419"/>
      <c r="V61" s="419"/>
      <c r="W61" s="432"/>
      <c r="X61" s="419"/>
      <c r="Y61" s="419"/>
      <c r="Z61" s="432"/>
      <c r="AA61" s="419"/>
      <c r="AB61" s="419"/>
      <c r="AC61" s="419"/>
      <c r="AD61" s="420"/>
      <c r="AE61" s="45"/>
      <c r="AF61" s="45"/>
      <c r="AG61" s="45"/>
      <c r="AH61" s="45"/>
    </row>
    <row r="62" spans="1:34" ht="15" customHeight="1" thickBot="1" x14ac:dyDescent="0.4">
      <c r="D62" s="45"/>
      <c r="E62" s="841" t="str">
        <f>E64</f>
        <v>Hot drinks cups x 25</v>
      </c>
      <c r="F62" s="842"/>
      <c r="G62" s="842"/>
      <c r="H62" s="963"/>
      <c r="I62" s="845" t="s">
        <v>370</v>
      </c>
      <c r="J62" s="845"/>
      <c r="K62" s="845"/>
      <c r="L62" s="845"/>
      <c r="M62" s="845"/>
      <c r="N62" s="845"/>
      <c r="O62" s="845"/>
      <c r="P62" s="929"/>
      <c r="Q62" s="993">
        <f>Prices!M81</f>
        <v>7.97</v>
      </c>
      <c r="R62" s="931">
        <f>Prices!N81</f>
        <v>9.56</v>
      </c>
      <c r="S62" s="414"/>
      <c r="T62" s="433"/>
      <c r="U62" s="416"/>
      <c r="V62" s="414"/>
      <c r="W62" s="433"/>
      <c r="X62" s="416"/>
      <c r="Y62" s="414"/>
      <c r="Z62" s="433"/>
      <c r="AA62" s="416"/>
      <c r="AB62" s="855">
        <f>SUM(S62,V62,Y62,S63,V63,Y63,S64,V64,Y64)</f>
        <v>0</v>
      </c>
      <c r="AC62" s="857">
        <f>Q62*AB62</f>
        <v>0</v>
      </c>
      <c r="AD62" s="884">
        <f>R62*AB62</f>
        <v>0</v>
      </c>
      <c r="AE62" s="45"/>
      <c r="AF62" s="45"/>
      <c r="AG62" s="45"/>
      <c r="AH62" s="45"/>
    </row>
    <row r="63" spans="1:34" ht="15" customHeight="1" thickBot="1" x14ac:dyDescent="0.4">
      <c r="D63" s="45"/>
      <c r="E63" s="835" t="s">
        <v>371</v>
      </c>
      <c r="F63" s="836"/>
      <c r="G63" s="836"/>
      <c r="H63" s="940"/>
      <c r="I63" s="848"/>
      <c r="J63" s="848"/>
      <c r="K63" s="848"/>
      <c r="L63" s="848"/>
      <c r="M63" s="848"/>
      <c r="N63" s="848"/>
      <c r="O63" s="848"/>
      <c r="P63" s="912"/>
      <c r="Q63" s="994"/>
      <c r="R63" s="905"/>
      <c r="S63" s="280"/>
      <c r="T63" s="431"/>
      <c r="U63" s="408"/>
      <c r="V63" s="280"/>
      <c r="W63" s="431"/>
      <c r="X63" s="408"/>
      <c r="Y63" s="280"/>
      <c r="Z63" s="431"/>
      <c r="AA63" s="408"/>
      <c r="AB63" s="855"/>
      <c r="AC63" s="857"/>
      <c r="AD63" s="884"/>
      <c r="AE63" s="45"/>
      <c r="AF63" s="45"/>
      <c r="AG63" s="45"/>
      <c r="AH63" s="45"/>
    </row>
    <row r="64" spans="1:34" ht="15" customHeight="1" thickBot="1" x14ac:dyDescent="0.4">
      <c r="D64" s="45"/>
      <c r="E64" s="868" t="s">
        <v>371</v>
      </c>
      <c r="F64" s="869"/>
      <c r="G64" s="869"/>
      <c r="H64" s="964"/>
      <c r="I64" s="861"/>
      <c r="J64" s="861"/>
      <c r="K64" s="861"/>
      <c r="L64" s="861"/>
      <c r="M64" s="861"/>
      <c r="N64" s="861"/>
      <c r="O64" s="861"/>
      <c r="P64" s="982"/>
      <c r="Q64" s="996"/>
      <c r="R64" s="986"/>
      <c r="S64" s="280"/>
      <c r="T64" s="431"/>
      <c r="U64" s="408"/>
      <c r="V64" s="280"/>
      <c r="W64" s="431"/>
      <c r="X64" s="408"/>
      <c r="Y64" s="280"/>
      <c r="Z64" s="431"/>
      <c r="AA64" s="408"/>
      <c r="AB64" s="881"/>
      <c r="AC64" s="882"/>
      <c r="AD64" s="885"/>
      <c r="AE64" s="45"/>
      <c r="AF64" s="45"/>
      <c r="AG64" s="45"/>
      <c r="AH64" s="45"/>
    </row>
    <row r="65" spans="4:34" ht="15" customHeight="1" thickBot="1" x14ac:dyDescent="0.4">
      <c r="D65" s="45"/>
      <c r="E65" s="418"/>
      <c r="F65" s="419"/>
      <c r="G65" s="419"/>
      <c r="H65" s="419"/>
      <c r="I65" s="419"/>
      <c r="J65" s="419"/>
      <c r="K65" s="419"/>
      <c r="L65" s="419"/>
      <c r="M65" s="419"/>
      <c r="N65" s="419"/>
      <c r="O65" s="419"/>
      <c r="P65" s="419"/>
      <c r="Q65" s="419"/>
      <c r="R65" s="419"/>
      <c r="S65" s="419"/>
      <c r="T65" s="432"/>
      <c r="U65" s="419"/>
      <c r="V65" s="419"/>
      <c r="W65" s="432"/>
      <c r="X65" s="419"/>
      <c r="Y65" s="419"/>
      <c r="Z65" s="432"/>
      <c r="AA65" s="419"/>
      <c r="AB65" s="419"/>
      <c r="AC65" s="419"/>
      <c r="AD65" s="420"/>
      <c r="AE65" s="45"/>
      <c r="AF65" s="45"/>
      <c r="AG65" s="45"/>
      <c r="AH65" s="45"/>
    </row>
    <row r="66" spans="4:34" ht="15" customHeight="1" thickBot="1" x14ac:dyDescent="0.4">
      <c r="D66" s="45"/>
      <c r="E66" s="841" t="str">
        <f>E67</f>
        <v>Cold drink glasses x 50</v>
      </c>
      <c r="F66" s="842"/>
      <c r="G66" s="842"/>
      <c r="H66" s="963"/>
      <c r="I66" s="845" t="s">
        <v>372</v>
      </c>
      <c r="J66" s="845"/>
      <c r="K66" s="845"/>
      <c r="L66" s="845"/>
      <c r="M66" s="845"/>
      <c r="N66" s="845"/>
      <c r="O66" s="845"/>
      <c r="P66" s="929"/>
      <c r="Q66" s="987">
        <f>Prices!M82</f>
        <v>7.97</v>
      </c>
      <c r="R66" s="931">
        <f>Prices!N82</f>
        <v>9.56</v>
      </c>
      <c r="S66" s="414"/>
      <c r="T66" s="433"/>
      <c r="U66" s="416"/>
      <c r="V66" s="414"/>
      <c r="W66" s="433"/>
      <c r="X66" s="416"/>
      <c r="Y66" s="414"/>
      <c r="Z66" s="433"/>
      <c r="AA66" s="416"/>
      <c r="AB66" s="855">
        <f>SUM(S66,V66,Y66,S67,V67,Y67,S68,V68,Y68)</f>
        <v>0</v>
      </c>
      <c r="AC66" s="857">
        <f>Q66*AB66</f>
        <v>0</v>
      </c>
      <c r="AD66" s="884">
        <f>R66*AB66</f>
        <v>0</v>
      </c>
      <c r="AE66" s="45"/>
      <c r="AF66" s="45"/>
      <c r="AG66" s="45"/>
      <c r="AH66" s="45"/>
    </row>
    <row r="67" spans="4:34" ht="15" customHeight="1" thickBot="1" x14ac:dyDescent="0.4">
      <c r="D67" s="45"/>
      <c r="E67" s="835" t="s">
        <v>373</v>
      </c>
      <c r="F67" s="836"/>
      <c r="G67" s="836"/>
      <c r="H67" s="940"/>
      <c r="I67" s="848"/>
      <c r="J67" s="848"/>
      <c r="K67" s="848"/>
      <c r="L67" s="848"/>
      <c r="M67" s="848"/>
      <c r="N67" s="848"/>
      <c r="O67" s="848"/>
      <c r="P67" s="912"/>
      <c r="Q67" s="984"/>
      <c r="R67" s="905"/>
      <c r="S67" s="280"/>
      <c r="T67" s="431"/>
      <c r="U67" s="408"/>
      <c r="V67" s="280"/>
      <c r="W67" s="431"/>
      <c r="X67" s="408"/>
      <c r="Y67" s="280"/>
      <c r="Z67" s="431"/>
      <c r="AA67" s="408"/>
      <c r="AB67" s="855"/>
      <c r="AC67" s="857"/>
      <c r="AD67" s="884"/>
      <c r="AE67" s="45"/>
      <c r="AF67" s="45"/>
      <c r="AG67" s="45"/>
      <c r="AH67" s="45"/>
    </row>
    <row r="68" spans="4:34" ht="15" customHeight="1" thickBot="1" x14ac:dyDescent="0.4">
      <c r="D68" s="45"/>
      <c r="E68" s="868" t="str">
        <f>E67</f>
        <v>Cold drink glasses x 50</v>
      </c>
      <c r="F68" s="869"/>
      <c r="G68" s="869"/>
      <c r="H68" s="964"/>
      <c r="I68" s="861"/>
      <c r="J68" s="861"/>
      <c r="K68" s="861"/>
      <c r="L68" s="861"/>
      <c r="M68" s="861"/>
      <c r="N68" s="861"/>
      <c r="O68" s="861"/>
      <c r="P68" s="982"/>
      <c r="Q68" s="988"/>
      <c r="R68" s="986"/>
      <c r="S68" s="280"/>
      <c r="T68" s="431"/>
      <c r="U68" s="408"/>
      <c r="V68" s="280"/>
      <c r="W68" s="431"/>
      <c r="X68" s="408"/>
      <c r="Y68" s="280"/>
      <c r="Z68" s="431"/>
      <c r="AA68" s="408"/>
      <c r="AB68" s="881"/>
      <c r="AC68" s="882"/>
      <c r="AD68" s="885"/>
      <c r="AE68" s="45"/>
      <c r="AF68" s="45"/>
      <c r="AG68" s="45"/>
      <c r="AH68" s="45"/>
    </row>
    <row r="69" spans="4:34" ht="15" customHeight="1" thickBot="1" x14ac:dyDescent="0.4">
      <c r="D69" s="45"/>
      <c r="E69" s="418"/>
      <c r="F69" s="419"/>
      <c r="G69" s="419"/>
      <c r="H69" s="419"/>
      <c r="I69" s="419"/>
      <c r="J69" s="419"/>
      <c r="K69" s="419"/>
      <c r="L69" s="419"/>
      <c r="M69" s="419"/>
      <c r="N69" s="419"/>
      <c r="O69" s="419"/>
      <c r="P69" s="419"/>
      <c r="Q69" s="419"/>
      <c r="R69" s="419"/>
      <c r="S69" s="419"/>
      <c r="T69" s="432"/>
      <c r="U69" s="419"/>
      <c r="V69" s="419"/>
      <c r="W69" s="432"/>
      <c r="X69" s="419"/>
      <c r="Y69" s="419"/>
      <c r="Z69" s="432"/>
      <c r="AA69" s="419"/>
      <c r="AB69" s="419"/>
      <c r="AC69" s="419"/>
      <c r="AD69" s="420"/>
      <c r="AE69" s="45"/>
      <c r="AF69" s="45"/>
      <c r="AG69" s="45"/>
      <c r="AH69" s="45"/>
    </row>
    <row r="70" spans="4:34" ht="15" customHeight="1" thickBot="1" x14ac:dyDescent="0.4">
      <c r="D70" s="45"/>
      <c r="E70" s="841" t="str">
        <f>E71</f>
        <v>Disposable Wine Glasses x 10</v>
      </c>
      <c r="F70" s="842"/>
      <c r="G70" s="842"/>
      <c r="H70" s="963"/>
      <c r="I70" s="845" t="s">
        <v>374</v>
      </c>
      <c r="J70" s="845"/>
      <c r="K70" s="845"/>
      <c r="L70" s="845"/>
      <c r="M70" s="845"/>
      <c r="N70" s="845"/>
      <c r="O70" s="845"/>
      <c r="P70" s="929"/>
      <c r="Q70" s="987">
        <f>Prices!M83</f>
        <v>9.15</v>
      </c>
      <c r="R70" s="931">
        <f>Prices!N83</f>
        <v>10.98</v>
      </c>
      <c r="S70" s="414"/>
      <c r="T70" s="433"/>
      <c r="U70" s="416"/>
      <c r="V70" s="414"/>
      <c r="W70" s="433"/>
      <c r="X70" s="416"/>
      <c r="Y70" s="414"/>
      <c r="Z70" s="433"/>
      <c r="AA70" s="416"/>
      <c r="AB70" s="855">
        <f>SUM(S70,V70,Y70,S71,V71,Y71,S72,V72,Y72)</f>
        <v>0</v>
      </c>
      <c r="AC70" s="857">
        <f>Q70*AB70</f>
        <v>0</v>
      </c>
      <c r="AD70" s="884">
        <f>R70*AB70</f>
        <v>0</v>
      </c>
      <c r="AE70" s="45"/>
      <c r="AF70" s="45"/>
      <c r="AG70" s="45"/>
      <c r="AH70" s="45"/>
    </row>
    <row r="71" spans="4:34" ht="15" customHeight="1" thickBot="1" x14ac:dyDescent="0.4">
      <c r="D71" s="45"/>
      <c r="E71" s="835" t="s">
        <v>375</v>
      </c>
      <c r="F71" s="836"/>
      <c r="G71" s="836"/>
      <c r="H71" s="940"/>
      <c r="I71" s="848"/>
      <c r="J71" s="848"/>
      <c r="K71" s="848"/>
      <c r="L71" s="848"/>
      <c r="M71" s="848"/>
      <c r="N71" s="848"/>
      <c r="O71" s="848"/>
      <c r="P71" s="912"/>
      <c r="Q71" s="984"/>
      <c r="R71" s="905"/>
      <c r="S71" s="280"/>
      <c r="T71" s="431"/>
      <c r="U71" s="408"/>
      <c r="V71" s="280"/>
      <c r="W71" s="431"/>
      <c r="X71" s="408"/>
      <c r="Y71" s="280"/>
      <c r="Z71" s="431"/>
      <c r="AA71" s="408"/>
      <c r="AB71" s="855"/>
      <c r="AC71" s="857"/>
      <c r="AD71" s="884"/>
      <c r="AE71" s="45"/>
      <c r="AF71" s="45"/>
      <c r="AG71" s="45"/>
      <c r="AH71" s="45"/>
    </row>
    <row r="72" spans="4:34" ht="15" customHeight="1" thickBot="1" x14ac:dyDescent="0.4">
      <c r="D72" s="45"/>
      <c r="E72" s="868" t="str">
        <f>E71</f>
        <v>Disposable Wine Glasses x 10</v>
      </c>
      <c r="F72" s="869"/>
      <c r="G72" s="869"/>
      <c r="H72" s="964"/>
      <c r="I72" s="861"/>
      <c r="J72" s="861"/>
      <c r="K72" s="861"/>
      <c r="L72" s="861"/>
      <c r="M72" s="861"/>
      <c r="N72" s="861"/>
      <c r="O72" s="861"/>
      <c r="P72" s="982"/>
      <c r="Q72" s="988"/>
      <c r="R72" s="986"/>
      <c r="S72" s="280"/>
      <c r="T72" s="431"/>
      <c r="U72" s="408"/>
      <c r="V72" s="280"/>
      <c r="W72" s="431"/>
      <c r="X72" s="408"/>
      <c r="Y72" s="280"/>
      <c r="Z72" s="431"/>
      <c r="AA72" s="408"/>
      <c r="AB72" s="881"/>
      <c r="AC72" s="882"/>
      <c r="AD72" s="885"/>
      <c r="AE72" s="45"/>
      <c r="AF72" s="45"/>
      <c r="AG72" s="45"/>
      <c r="AH72" s="45"/>
    </row>
    <row r="73" spans="4:34" ht="15" customHeight="1" thickBot="1" x14ac:dyDescent="0.4">
      <c r="D73" s="45"/>
      <c r="E73" s="418"/>
      <c r="F73" s="419"/>
      <c r="G73" s="419"/>
      <c r="H73" s="419"/>
      <c r="I73" s="419"/>
      <c r="J73" s="419"/>
      <c r="K73" s="419"/>
      <c r="L73" s="419"/>
      <c r="M73" s="419"/>
      <c r="N73" s="419"/>
      <c r="O73" s="419"/>
      <c r="P73" s="419"/>
      <c r="Q73" s="419"/>
      <c r="R73" s="419"/>
      <c r="S73" s="419"/>
      <c r="T73" s="432"/>
      <c r="U73" s="419"/>
      <c r="V73" s="419"/>
      <c r="W73" s="432"/>
      <c r="X73" s="419"/>
      <c r="Y73" s="419"/>
      <c r="Z73" s="432"/>
      <c r="AA73" s="419"/>
      <c r="AB73" s="419"/>
      <c r="AC73" s="419"/>
      <c r="AD73" s="420"/>
      <c r="AE73" s="45"/>
      <c r="AF73" s="45"/>
      <c r="AG73" s="45"/>
      <c r="AH73" s="45"/>
    </row>
    <row r="74" spans="4:34" ht="15" customHeight="1" thickBot="1" x14ac:dyDescent="0.4">
      <c r="D74" s="45"/>
      <c r="E74" s="841" t="str">
        <f>E75</f>
        <v>Disposable Champagne Glasses x 10</v>
      </c>
      <c r="F74" s="842"/>
      <c r="G74" s="842"/>
      <c r="H74" s="963"/>
      <c r="I74" s="845" t="s">
        <v>376</v>
      </c>
      <c r="J74" s="845"/>
      <c r="K74" s="845"/>
      <c r="L74" s="845"/>
      <c r="M74" s="845"/>
      <c r="N74" s="845"/>
      <c r="O74" s="845"/>
      <c r="P74" s="929"/>
      <c r="Q74" s="987">
        <f>Prices!M84</f>
        <v>9.15</v>
      </c>
      <c r="R74" s="931">
        <f>Prices!N84</f>
        <v>10.98</v>
      </c>
      <c r="S74" s="414"/>
      <c r="T74" s="433"/>
      <c r="U74" s="416"/>
      <c r="V74" s="414"/>
      <c r="W74" s="433"/>
      <c r="X74" s="416"/>
      <c r="Y74" s="414"/>
      <c r="Z74" s="433"/>
      <c r="AA74" s="416"/>
      <c r="AB74" s="855">
        <f>SUM(S74,V74,Y74,S75,V75,Y75,S76,V76,Y76)</f>
        <v>0</v>
      </c>
      <c r="AC74" s="857">
        <f>Q74*AB74</f>
        <v>0</v>
      </c>
      <c r="AD74" s="884">
        <f>R74*AB74</f>
        <v>0</v>
      </c>
      <c r="AE74" s="45"/>
      <c r="AF74" s="45"/>
      <c r="AG74" s="45"/>
      <c r="AH74" s="45"/>
    </row>
    <row r="75" spans="4:34" ht="15" customHeight="1" thickBot="1" x14ac:dyDescent="0.4">
      <c r="D75" s="45"/>
      <c r="E75" s="835" t="s">
        <v>377</v>
      </c>
      <c r="F75" s="836"/>
      <c r="G75" s="836"/>
      <c r="H75" s="940"/>
      <c r="I75" s="848"/>
      <c r="J75" s="848"/>
      <c r="K75" s="848"/>
      <c r="L75" s="848"/>
      <c r="M75" s="848"/>
      <c r="N75" s="848"/>
      <c r="O75" s="848"/>
      <c r="P75" s="912"/>
      <c r="Q75" s="984"/>
      <c r="R75" s="905"/>
      <c r="S75" s="280"/>
      <c r="T75" s="431"/>
      <c r="U75" s="408"/>
      <c r="V75" s="280"/>
      <c r="W75" s="431"/>
      <c r="X75" s="408"/>
      <c r="Y75" s="280"/>
      <c r="Z75" s="431"/>
      <c r="AA75" s="408"/>
      <c r="AB75" s="855"/>
      <c r="AC75" s="857"/>
      <c r="AD75" s="884"/>
      <c r="AE75" s="45"/>
      <c r="AF75" s="45"/>
      <c r="AG75" s="45"/>
      <c r="AH75" s="45"/>
    </row>
    <row r="76" spans="4:34" ht="15" customHeight="1" thickBot="1" x14ac:dyDescent="0.4">
      <c r="D76" s="45"/>
      <c r="E76" s="868" t="str">
        <f>E75</f>
        <v>Disposable Champagne Glasses x 10</v>
      </c>
      <c r="F76" s="869"/>
      <c r="G76" s="869"/>
      <c r="H76" s="964"/>
      <c r="I76" s="861"/>
      <c r="J76" s="861"/>
      <c r="K76" s="861"/>
      <c r="L76" s="861"/>
      <c r="M76" s="861"/>
      <c r="N76" s="861"/>
      <c r="O76" s="861"/>
      <c r="P76" s="982"/>
      <c r="Q76" s="988"/>
      <c r="R76" s="986"/>
      <c r="S76" s="280"/>
      <c r="T76" s="431"/>
      <c r="U76" s="408"/>
      <c r="V76" s="280"/>
      <c r="W76" s="431"/>
      <c r="X76" s="408"/>
      <c r="Y76" s="280"/>
      <c r="Z76" s="431"/>
      <c r="AA76" s="408"/>
      <c r="AB76" s="881"/>
      <c r="AC76" s="882"/>
      <c r="AD76" s="885"/>
      <c r="AE76" s="45"/>
      <c r="AF76" s="45"/>
      <c r="AG76" s="45"/>
      <c r="AH76" s="45"/>
    </row>
    <row r="77" spans="4:34" ht="15" customHeight="1" thickBot="1" x14ac:dyDescent="0.4">
      <c r="D77" s="45"/>
      <c r="E77" s="418"/>
      <c r="F77" s="419"/>
      <c r="G77" s="419"/>
      <c r="H77" s="419"/>
      <c r="I77" s="419"/>
      <c r="J77" s="419"/>
      <c r="K77" s="419"/>
      <c r="L77" s="419"/>
      <c r="M77" s="419"/>
      <c r="N77" s="419"/>
      <c r="O77" s="419"/>
      <c r="P77" s="419"/>
      <c r="Q77" s="419"/>
      <c r="R77" s="419"/>
      <c r="S77" s="419"/>
      <c r="T77" s="432"/>
      <c r="U77" s="419"/>
      <c r="V77" s="419"/>
      <c r="W77" s="432"/>
      <c r="X77" s="419"/>
      <c r="Y77" s="419"/>
      <c r="Z77" s="432"/>
      <c r="AA77" s="419"/>
      <c r="AB77" s="419"/>
      <c r="AC77" s="419"/>
      <c r="AD77" s="420"/>
      <c r="AE77" s="45"/>
      <c r="AF77" s="45"/>
      <c r="AG77" s="45"/>
      <c r="AH77" s="45"/>
    </row>
    <row r="78" spans="4:34" ht="15" customHeight="1" thickBot="1" x14ac:dyDescent="0.4">
      <c r="D78" s="45"/>
      <c r="E78" s="841" t="str">
        <f>E79</f>
        <v xml:space="preserve">Ice Cubes x 3.6kg </v>
      </c>
      <c r="F78" s="842"/>
      <c r="G78" s="842"/>
      <c r="H78" s="963"/>
      <c r="I78" s="845" t="s">
        <v>378</v>
      </c>
      <c r="J78" s="845"/>
      <c r="K78" s="845"/>
      <c r="L78" s="845"/>
      <c r="M78" s="845"/>
      <c r="N78" s="845"/>
      <c r="O78" s="845"/>
      <c r="P78" s="929"/>
      <c r="Q78" s="987">
        <f>Prices!M85</f>
        <v>10.91</v>
      </c>
      <c r="R78" s="931">
        <f>Prices!N85</f>
        <v>13.09</v>
      </c>
      <c r="S78" s="414"/>
      <c r="T78" s="433"/>
      <c r="U78" s="416"/>
      <c r="V78" s="414"/>
      <c r="W78" s="433"/>
      <c r="X78" s="416"/>
      <c r="Y78" s="414"/>
      <c r="Z78" s="433"/>
      <c r="AA78" s="416"/>
      <c r="AB78" s="855">
        <f>SUM(S78,V78,Y78,S79,V79,Y79,S80,V80,Y80)</f>
        <v>0</v>
      </c>
      <c r="AC78" s="857">
        <f>Q78*AB78</f>
        <v>0</v>
      </c>
      <c r="AD78" s="884">
        <f>R78*AB78</f>
        <v>0</v>
      </c>
      <c r="AE78" s="45"/>
      <c r="AF78" s="45"/>
      <c r="AG78" s="45"/>
      <c r="AH78" s="45"/>
    </row>
    <row r="79" spans="4:34" ht="15" customHeight="1" thickBot="1" x14ac:dyDescent="0.4">
      <c r="D79" s="45"/>
      <c r="E79" s="835" t="s">
        <v>379</v>
      </c>
      <c r="F79" s="836"/>
      <c r="G79" s="836"/>
      <c r="H79" s="940"/>
      <c r="I79" s="848"/>
      <c r="J79" s="848"/>
      <c r="K79" s="848"/>
      <c r="L79" s="848"/>
      <c r="M79" s="848"/>
      <c r="N79" s="848"/>
      <c r="O79" s="848"/>
      <c r="P79" s="912"/>
      <c r="Q79" s="984"/>
      <c r="R79" s="905"/>
      <c r="S79" s="280"/>
      <c r="T79" s="431"/>
      <c r="U79" s="408"/>
      <c r="V79" s="280"/>
      <c r="W79" s="431"/>
      <c r="X79" s="408"/>
      <c r="Y79" s="280"/>
      <c r="Z79" s="431"/>
      <c r="AA79" s="408"/>
      <c r="AB79" s="855"/>
      <c r="AC79" s="857"/>
      <c r="AD79" s="884"/>
      <c r="AE79" s="45"/>
      <c r="AF79" s="45"/>
      <c r="AG79" s="45"/>
      <c r="AH79" s="45"/>
    </row>
    <row r="80" spans="4:34" ht="15" customHeight="1" thickBot="1" x14ac:dyDescent="0.4">
      <c r="D80" s="45"/>
      <c r="E80" s="868" t="str">
        <f>E79</f>
        <v xml:space="preserve">Ice Cubes x 3.6kg </v>
      </c>
      <c r="F80" s="869"/>
      <c r="G80" s="869"/>
      <c r="H80" s="964"/>
      <c r="I80" s="861"/>
      <c r="J80" s="861"/>
      <c r="K80" s="861"/>
      <c r="L80" s="861"/>
      <c r="M80" s="861"/>
      <c r="N80" s="861"/>
      <c r="O80" s="861"/>
      <c r="P80" s="982"/>
      <c r="Q80" s="988"/>
      <c r="R80" s="986"/>
      <c r="S80" s="280"/>
      <c r="T80" s="431"/>
      <c r="U80" s="408"/>
      <c r="V80" s="280"/>
      <c r="W80" s="431"/>
      <c r="X80" s="408"/>
      <c r="Y80" s="280"/>
      <c r="Z80" s="431"/>
      <c r="AA80" s="408"/>
      <c r="AB80" s="881"/>
      <c r="AC80" s="882"/>
      <c r="AD80" s="885"/>
      <c r="AH80" s="45"/>
    </row>
    <row r="81" spans="4:34" ht="15" customHeight="1" thickBot="1" x14ac:dyDescent="0.4">
      <c r="D81" s="45"/>
      <c r="E81" s="418"/>
      <c r="F81" s="419"/>
      <c r="G81" s="419"/>
      <c r="H81" s="419"/>
      <c r="I81" s="419"/>
      <c r="J81" s="419"/>
      <c r="K81" s="419"/>
      <c r="L81" s="419"/>
      <c r="M81" s="419"/>
      <c r="N81" s="419"/>
      <c r="O81" s="419"/>
      <c r="P81" s="419"/>
      <c r="Q81" s="419"/>
      <c r="R81" s="419"/>
      <c r="S81" s="419"/>
      <c r="T81" s="432"/>
      <c r="U81" s="419"/>
      <c r="V81" s="419"/>
      <c r="W81" s="432"/>
      <c r="X81" s="419"/>
      <c r="Y81" s="419"/>
      <c r="Z81" s="432"/>
      <c r="AA81" s="419"/>
      <c r="AB81" s="419"/>
      <c r="AC81" s="419"/>
      <c r="AD81" s="420"/>
      <c r="AH81" s="45"/>
    </row>
    <row r="82" spans="4:34" ht="15" customHeight="1" thickBot="1" x14ac:dyDescent="0.4">
      <c r="D82" s="45"/>
      <c r="E82" s="841" t="str">
        <f>E83</f>
        <v xml:space="preserve">Ice Cubes x 9kg </v>
      </c>
      <c r="F82" s="842"/>
      <c r="G82" s="842"/>
      <c r="H82" s="963"/>
      <c r="I82" s="845" t="s">
        <v>380</v>
      </c>
      <c r="J82" s="845"/>
      <c r="K82" s="845"/>
      <c r="L82" s="845"/>
      <c r="M82" s="845"/>
      <c r="N82" s="845"/>
      <c r="O82" s="845"/>
      <c r="P82" s="929"/>
      <c r="Q82" s="987">
        <f>Prices!M86</f>
        <v>20.6</v>
      </c>
      <c r="R82" s="931">
        <f>Prices!N86</f>
        <v>24.72</v>
      </c>
      <c r="S82" s="414"/>
      <c r="T82" s="433"/>
      <c r="U82" s="416"/>
      <c r="V82" s="414"/>
      <c r="W82" s="433"/>
      <c r="X82" s="416"/>
      <c r="Y82" s="414"/>
      <c r="Z82" s="433"/>
      <c r="AA82" s="416"/>
      <c r="AB82" s="855">
        <f>SUM(S82,V82,Y82,S83,V83,Y83,S84,V84,Y84)</f>
        <v>0</v>
      </c>
      <c r="AC82" s="857">
        <f>Q82*AB82</f>
        <v>0</v>
      </c>
      <c r="AD82" s="884">
        <f>R82*AB82</f>
        <v>0</v>
      </c>
      <c r="AH82" s="45"/>
    </row>
    <row r="83" spans="4:34" ht="15" customHeight="1" thickBot="1" x14ac:dyDescent="0.4">
      <c r="D83" s="45"/>
      <c r="E83" s="835" t="s">
        <v>381</v>
      </c>
      <c r="F83" s="836"/>
      <c r="G83" s="836"/>
      <c r="H83" s="940"/>
      <c r="I83" s="848"/>
      <c r="J83" s="848"/>
      <c r="K83" s="848"/>
      <c r="L83" s="848"/>
      <c r="M83" s="848"/>
      <c r="N83" s="848"/>
      <c r="O83" s="848"/>
      <c r="P83" s="912"/>
      <c r="Q83" s="984"/>
      <c r="R83" s="905"/>
      <c r="S83" s="280"/>
      <c r="T83" s="431"/>
      <c r="U83" s="408"/>
      <c r="V83" s="280"/>
      <c r="W83" s="431"/>
      <c r="X83" s="408"/>
      <c r="Y83" s="280"/>
      <c r="Z83" s="431"/>
      <c r="AA83" s="408"/>
      <c r="AB83" s="855"/>
      <c r="AC83" s="857"/>
      <c r="AD83" s="884"/>
      <c r="AH83" s="45"/>
    </row>
    <row r="84" spans="4:34" ht="15" customHeight="1" thickBot="1" x14ac:dyDescent="0.4">
      <c r="D84" s="45"/>
      <c r="E84" s="868" t="str">
        <f>E83</f>
        <v xml:space="preserve">Ice Cubes x 9kg </v>
      </c>
      <c r="F84" s="869"/>
      <c r="G84" s="869"/>
      <c r="H84" s="964"/>
      <c r="I84" s="861"/>
      <c r="J84" s="861"/>
      <c r="K84" s="861"/>
      <c r="L84" s="861"/>
      <c r="M84" s="861"/>
      <c r="N84" s="861"/>
      <c r="O84" s="861"/>
      <c r="P84" s="982"/>
      <c r="Q84" s="988"/>
      <c r="R84" s="986"/>
      <c r="S84" s="280"/>
      <c r="T84" s="431"/>
      <c r="U84" s="408"/>
      <c r="V84" s="280"/>
      <c r="W84" s="431"/>
      <c r="X84" s="408"/>
      <c r="Y84" s="280"/>
      <c r="Z84" s="431"/>
      <c r="AA84" s="408"/>
      <c r="AB84" s="881"/>
      <c r="AC84" s="882"/>
      <c r="AD84" s="885"/>
      <c r="AH84" s="45"/>
    </row>
    <row r="85" spans="4:34" ht="15" customHeight="1" thickBot="1" x14ac:dyDescent="0.4">
      <c r="E85" s="418"/>
      <c r="F85" s="419"/>
      <c r="G85" s="419"/>
      <c r="H85" s="419"/>
      <c r="I85" s="419"/>
      <c r="J85" s="419"/>
      <c r="K85" s="419"/>
      <c r="L85" s="419"/>
      <c r="M85" s="419"/>
      <c r="N85" s="419"/>
      <c r="O85" s="419"/>
      <c r="P85" s="419"/>
      <c r="Q85" s="419"/>
      <c r="R85" s="419"/>
      <c r="S85" s="419"/>
      <c r="T85" s="432"/>
      <c r="U85" s="419"/>
      <c r="V85" s="419"/>
      <c r="W85" s="432"/>
      <c r="X85" s="419"/>
      <c r="Y85" s="419"/>
      <c r="Z85" s="432"/>
      <c r="AA85" s="419"/>
      <c r="AB85" s="419"/>
      <c r="AC85" s="419"/>
      <c r="AD85" s="420"/>
    </row>
    <row r="86" spans="4:34" ht="15" customHeight="1" thickBot="1" x14ac:dyDescent="0.4">
      <c r="E86" s="841" t="str">
        <f>E87</f>
        <v>Extra water cooler cups x 100</v>
      </c>
      <c r="F86" s="842"/>
      <c r="G86" s="842"/>
      <c r="H86" s="963"/>
      <c r="I86" s="845" t="s">
        <v>382</v>
      </c>
      <c r="J86" s="845"/>
      <c r="K86" s="845"/>
      <c r="L86" s="845"/>
      <c r="M86" s="845"/>
      <c r="N86" s="845"/>
      <c r="O86" s="845"/>
      <c r="P86" s="929"/>
      <c r="Q86" s="987">
        <f>Prices!M87</f>
        <v>7.97</v>
      </c>
      <c r="R86" s="931">
        <f>Prices!N87</f>
        <v>9.56</v>
      </c>
      <c r="S86" s="414"/>
      <c r="T86" s="433"/>
      <c r="U86" s="416"/>
      <c r="V86" s="414"/>
      <c r="W86" s="433"/>
      <c r="X86" s="416"/>
      <c r="Y86" s="414"/>
      <c r="Z86" s="433"/>
      <c r="AA86" s="416"/>
      <c r="AB86" s="855">
        <f>SUM(S86,V86,Y86,S87,V87,Y87,S88,V88,Y88)</f>
        <v>0</v>
      </c>
      <c r="AC86" s="857">
        <f>Q86*AB86</f>
        <v>0</v>
      </c>
      <c r="AD86" s="884">
        <f>R86*AB86</f>
        <v>0</v>
      </c>
    </row>
    <row r="87" spans="4:34" ht="15" customHeight="1" thickBot="1" x14ac:dyDescent="0.4">
      <c r="E87" s="835" t="s">
        <v>383</v>
      </c>
      <c r="F87" s="836"/>
      <c r="G87" s="836"/>
      <c r="H87" s="940"/>
      <c r="I87" s="848"/>
      <c r="J87" s="848"/>
      <c r="K87" s="848"/>
      <c r="L87" s="848"/>
      <c r="M87" s="848"/>
      <c r="N87" s="848"/>
      <c r="O87" s="848"/>
      <c r="P87" s="912"/>
      <c r="Q87" s="984"/>
      <c r="R87" s="905"/>
      <c r="S87" s="280"/>
      <c r="T87" s="431"/>
      <c r="U87" s="408"/>
      <c r="V87" s="280"/>
      <c r="W87" s="431"/>
      <c r="X87" s="408"/>
      <c r="Y87" s="280"/>
      <c r="Z87" s="431"/>
      <c r="AA87" s="408"/>
      <c r="AB87" s="855"/>
      <c r="AC87" s="857"/>
      <c r="AD87" s="884"/>
    </row>
    <row r="88" spans="4:34" ht="15" customHeight="1" thickBot="1" x14ac:dyDescent="0.4">
      <c r="E88" s="868" t="str">
        <f>E87</f>
        <v>Extra water cooler cups x 100</v>
      </c>
      <c r="F88" s="869"/>
      <c r="G88" s="869"/>
      <c r="H88" s="964"/>
      <c r="I88" s="861"/>
      <c r="J88" s="861"/>
      <c r="K88" s="861"/>
      <c r="L88" s="861"/>
      <c r="M88" s="861"/>
      <c r="N88" s="861"/>
      <c r="O88" s="861"/>
      <c r="P88" s="982"/>
      <c r="Q88" s="988"/>
      <c r="R88" s="986"/>
      <c r="S88" s="280"/>
      <c r="T88" s="431"/>
      <c r="U88" s="408"/>
      <c r="V88" s="280"/>
      <c r="W88" s="431"/>
      <c r="X88" s="408"/>
      <c r="Y88" s="280"/>
      <c r="Z88" s="431"/>
      <c r="AA88" s="408"/>
      <c r="AB88" s="881"/>
      <c r="AC88" s="882"/>
      <c r="AD88" s="885"/>
    </row>
    <row r="89" spans="4:34" ht="15" customHeight="1" thickBot="1" x14ac:dyDescent="0.4">
      <c r="E89" s="418"/>
      <c r="F89" s="419"/>
      <c r="G89" s="419"/>
      <c r="H89" s="419"/>
      <c r="I89" s="419"/>
      <c r="J89" s="419"/>
      <c r="K89" s="419"/>
      <c r="L89" s="419"/>
      <c r="M89" s="419"/>
      <c r="N89" s="419"/>
      <c r="O89" s="419"/>
      <c r="P89" s="419"/>
      <c r="Q89" s="419"/>
      <c r="R89" s="419"/>
      <c r="S89" s="419"/>
      <c r="T89" s="432"/>
      <c r="U89" s="419"/>
      <c r="V89" s="419"/>
      <c r="W89" s="432"/>
      <c r="X89" s="419"/>
      <c r="Y89" s="419"/>
      <c r="Z89" s="432"/>
      <c r="AA89" s="419"/>
      <c r="AB89" s="419"/>
      <c r="AC89" s="419"/>
      <c r="AD89" s="420"/>
    </row>
    <row r="90" spans="4:34" ht="15" customHeight="1" thickBot="1" x14ac:dyDescent="0.4">
      <c r="E90" s="841" t="str">
        <f>E91</f>
        <v xml:space="preserve">Extra water cooler butt 18.9L &amp; 100 cups </v>
      </c>
      <c r="F90" s="842"/>
      <c r="G90" s="842"/>
      <c r="H90" s="963"/>
      <c r="I90" s="845" t="s">
        <v>384</v>
      </c>
      <c r="J90" s="845"/>
      <c r="K90" s="845"/>
      <c r="L90" s="845"/>
      <c r="M90" s="845"/>
      <c r="N90" s="845"/>
      <c r="O90" s="845"/>
      <c r="P90" s="929"/>
      <c r="Q90" s="987">
        <f>Prices!M88</f>
        <v>36.590000000000003</v>
      </c>
      <c r="R90" s="931">
        <f>Prices!N88</f>
        <v>43.91</v>
      </c>
      <c r="S90" s="414"/>
      <c r="T90" s="433"/>
      <c r="U90" s="416"/>
      <c r="V90" s="414"/>
      <c r="W90" s="433"/>
      <c r="X90" s="416"/>
      <c r="Y90" s="414"/>
      <c r="Z90" s="433"/>
      <c r="AA90" s="416"/>
      <c r="AB90" s="855">
        <f>SUM(S90,V90,Y90,S91,V91,Y91,S92,V92,Y92)</f>
        <v>0</v>
      </c>
      <c r="AC90" s="857">
        <f>Q90*AB90</f>
        <v>0</v>
      </c>
      <c r="AD90" s="884">
        <f>R90*AB90</f>
        <v>0</v>
      </c>
    </row>
    <row r="91" spans="4:34" ht="15" customHeight="1" thickBot="1" x14ac:dyDescent="0.4">
      <c r="E91" s="835" t="s">
        <v>385</v>
      </c>
      <c r="F91" s="836"/>
      <c r="G91" s="836"/>
      <c r="H91" s="940"/>
      <c r="I91" s="848"/>
      <c r="J91" s="848"/>
      <c r="K91" s="848"/>
      <c r="L91" s="848"/>
      <c r="M91" s="848"/>
      <c r="N91" s="848"/>
      <c r="O91" s="848"/>
      <c r="P91" s="912"/>
      <c r="Q91" s="984"/>
      <c r="R91" s="905"/>
      <c r="S91" s="280"/>
      <c r="T91" s="431"/>
      <c r="U91" s="408"/>
      <c r="V91" s="280"/>
      <c r="W91" s="431"/>
      <c r="X91" s="408"/>
      <c r="Y91" s="280"/>
      <c r="Z91" s="431"/>
      <c r="AA91" s="408"/>
      <c r="AB91" s="855"/>
      <c r="AC91" s="857"/>
      <c r="AD91" s="884"/>
    </row>
    <row r="92" spans="4:34" ht="15" customHeight="1" thickBot="1" x14ac:dyDescent="0.4">
      <c r="E92" s="868" t="str">
        <f>E91</f>
        <v xml:space="preserve">Extra water cooler butt 18.9L &amp; 100 cups </v>
      </c>
      <c r="F92" s="869"/>
      <c r="G92" s="869"/>
      <c r="H92" s="964"/>
      <c r="I92" s="861"/>
      <c r="J92" s="861"/>
      <c r="K92" s="861"/>
      <c r="L92" s="861"/>
      <c r="M92" s="861"/>
      <c r="N92" s="861"/>
      <c r="O92" s="861"/>
      <c r="P92" s="982"/>
      <c r="Q92" s="988"/>
      <c r="R92" s="986"/>
      <c r="S92" s="280"/>
      <c r="T92" s="431"/>
      <c r="U92" s="408"/>
      <c r="V92" s="280"/>
      <c r="W92" s="431"/>
      <c r="X92" s="408"/>
      <c r="Y92" s="280"/>
      <c r="Z92" s="431"/>
      <c r="AA92" s="408"/>
      <c r="AB92" s="881"/>
      <c r="AC92" s="882"/>
      <c r="AD92" s="885"/>
    </row>
    <row r="93" spans="4:34" ht="15" customHeight="1" thickBot="1" x14ac:dyDescent="0.4">
      <c r="E93" s="418"/>
      <c r="F93" s="419"/>
      <c r="G93" s="419"/>
      <c r="H93" s="419"/>
      <c r="I93" s="419"/>
      <c r="J93" s="419"/>
      <c r="K93" s="419"/>
      <c r="L93" s="419"/>
      <c r="M93" s="419"/>
      <c r="N93" s="419"/>
      <c r="O93" s="419"/>
      <c r="P93" s="419"/>
      <c r="Q93" s="419"/>
      <c r="R93" s="419"/>
      <c r="S93" s="419"/>
      <c r="T93" s="432"/>
      <c r="U93" s="419"/>
      <c r="V93" s="419"/>
      <c r="W93" s="432"/>
      <c r="X93" s="419"/>
      <c r="Y93" s="419"/>
      <c r="Z93" s="432"/>
      <c r="AA93" s="419"/>
      <c r="AB93" s="419"/>
      <c r="AC93" s="419"/>
      <c r="AD93" s="420"/>
    </row>
    <row r="94" spans="4:34" ht="15" customHeight="1" thickBot="1" x14ac:dyDescent="0.4">
      <c r="E94" s="841" t="str">
        <f>E95</f>
        <v>Disposable paper plates x 25</v>
      </c>
      <c r="F94" s="842"/>
      <c r="G94" s="842"/>
      <c r="H94" s="963"/>
      <c r="I94" s="845" t="s">
        <v>386</v>
      </c>
      <c r="J94" s="845"/>
      <c r="K94" s="845"/>
      <c r="L94" s="845"/>
      <c r="M94" s="845"/>
      <c r="N94" s="845"/>
      <c r="O94" s="845"/>
      <c r="P94" s="929"/>
      <c r="Q94" s="987">
        <f>Prices!M89</f>
        <v>6.85</v>
      </c>
      <c r="R94" s="931">
        <f>Prices!N89</f>
        <v>8.2200000000000006</v>
      </c>
      <c r="S94" s="414"/>
      <c r="T94" s="433"/>
      <c r="U94" s="416"/>
      <c r="V94" s="414"/>
      <c r="W94" s="433"/>
      <c r="X94" s="416"/>
      <c r="Y94" s="414"/>
      <c r="Z94" s="433"/>
      <c r="AA94" s="416"/>
      <c r="AB94" s="855">
        <f>SUM(S94,V94,Y94,S95,V95,Y95,S96,V96,Y96)</f>
        <v>0</v>
      </c>
      <c r="AC94" s="857">
        <f>Q94*AB94</f>
        <v>0</v>
      </c>
      <c r="AD94" s="884">
        <f>R94*AB94</f>
        <v>0</v>
      </c>
    </row>
    <row r="95" spans="4:34" ht="15" customHeight="1" thickBot="1" x14ac:dyDescent="0.4">
      <c r="E95" s="835" t="s">
        <v>387</v>
      </c>
      <c r="F95" s="836"/>
      <c r="G95" s="836"/>
      <c r="H95" s="940"/>
      <c r="I95" s="848"/>
      <c r="J95" s="848"/>
      <c r="K95" s="848"/>
      <c r="L95" s="848"/>
      <c r="M95" s="848"/>
      <c r="N95" s="848"/>
      <c r="O95" s="848"/>
      <c r="P95" s="912"/>
      <c r="Q95" s="984"/>
      <c r="R95" s="905"/>
      <c r="S95" s="280"/>
      <c r="T95" s="431"/>
      <c r="U95" s="408"/>
      <c r="V95" s="280"/>
      <c r="W95" s="431"/>
      <c r="X95" s="408"/>
      <c r="Y95" s="280"/>
      <c r="Z95" s="431"/>
      <c r="AA95" s="408"/>
      <c r="AB95" s="855"/>
      <c r="AC95" s="857"/>
      <c r="AD95" s="884"/>
    </row>
    <row r="96" spans="4:34" ht="15" customHeight="1" thickBot="1" x14ac:dyDescent="0.4">
      <c r="E96" s="868" t="str">
        <f>E95</f>
        <v>Disposable paper plates x 25</v>
      </c>
      <c r="F96" s="869"/>
      <c r="G96" s="869"/>
      <c r="H96" s="964"/>
      <c r="I96" s="861"/>
      <c r="J96" s="861"/>
      <c r="K96" s="861"/>
      <c r="L96" s="861"/>
      <c r="M96" s="861"/>
      <c r="N96" s="861"/>
      <c r="O96" s="861"/>
      <c r="P96" s="982"/>
      <c r="Q96" s="988"/>
      <c r="R96" s="986"/>
      <c r="S96" s="280"/>
      <c r="T96" s="431"/>
      <c r="U96" s="408"/>
      <c r="V96" s="280"/>
      <c r="W96" s="431"/>
      <c r="X96" s="408"/>
      <c r="Y96" s="280"/>
      <c r="Z96" s="431"/>
      <c r="AA96" s="408"/>
      <c r="AB96" s="881"/>
      <c r="AC96" s="882"/>
      <c r="AD96" s="885"/>
    </row>
    <row r="97" spans="5:30" ht="15" customHeight="1" thickBot="1" x14ac:dyDescent="0.4">
      <c r="E97" s="418"/>
      <c r="F97" s="419"/>
      <c r="G97" s="419"/>
      <c r="H97" s="419"/>
      <c r="I97" s="419"/>
      <c r="J97" s="419"/>
      <c r="K97" s="419"/>
      <c r="L97" s="419"/>
      <c r="M97" s="419"/>
      <c r="N97" s="419"/>
      <c r="O97" s="419"/>
      <c r="P97" s="419"/>
      <c r="Q97" s="419"/>
      <c r="R97" s="419"/>
      <c r="S97" s="419"/>
      <c r="T97" s="432"/>
      <c r="U97" s="419"/>
      <c r="V97" s="419"/>
      <c r="W97" s="432"/>
      <c r="X97" s="419"/>
      <c r="Y97" s="419"/>
      <c r="Z97" s="432"/>
      <c r="AA97" s="419"/>
      <c r="AB97" s="419"/>
      <c r="AC97" s="419"/>
      <c r="AD97" s="420"/>
    </row>
    <row r="98" spans="5:30" ht="15" customHeight="1" thickBot="1" x14ac:dyDescent="0.4">
      <c r="E98" s="841" t="str">
        <f>E99</f>
        <v xml:space="preserve">Disposable teaspoons x 10 </v>
      </c>
      <c r="F98" s="842"/>
      <c r="G98" s="842"/>
      <c r="H98" s="963"/>
      <c r="I98" s="845" t="s">
        <v>388</v>
      </c>
      <c r="J98" s="845"/>
      <c r="K98" s="845"/>
      <c r="L98" s="845"/>
      <c r="M98" s="845"/>
      <c r="N98" s="845"/>
      <c r="O98" s="845"/>
      <c r="P98" s="929"/>
      <c r="Q98" s="993">
        <f>Prices!M90</f>
        <v>1.77</v>
      </c>
      <c r="R98" s="931">
        <f>Prices!N90</f>
        <v>2.12</v>
      </c>
      <c r="S98" s="414"/>
      <c r="T98" s="433"/>
      <c r="U98" s="416"/>
      <c r="V98" s="414"/>
      <c r="W98" s="433"/>
      <c r="X98" s="416"/>
      <c r="Y98" s="414"/>
      <c r="Z98" s="433"/>
      <c r="AA98" s="416"/>
      <c r="AB98" s="855">
        <f>SUM(S98,V98,Y98,S99,V99,Y99,S100,V100,Y100)</f>
        <v>0</v>
      </c>
      <c r="AC98" s="857">
        <f>Q98*AB98</f>
        <v>0</v>
      </c>
      <c r="AD98" s="884">
        <f>R98*AB98</f>
        <v>0</v>
      </c>
    </row>
    <row r="99" spans="5:30" ht="15" customHeight="1" thickBot="1" x14ac:dyDescent="0.4">
      <c r="E99" s="835" t="s">
        <v>389</v>
      </c>
      <c r="F99" s="836"/>
      <c r="G99" s="836"/>
      <c r="H99" s="940"/>
      <c r="I99" s="848"/>
      <c r="J99" s="848"/>
      <c r="K99" s="848"/>
      <c r="L99" s="848"/>
      <c r="M99" s="848"/>
      <c r="N99" s="848"/>
      <c r="O99" s="848"/>
      <c r="P99" s="912"/>
      <c r="Q99" s="994"/>
      <c r="R99" s="905"/>
      <c r="S99" s="280"/>
      <c r="T99" s="431"/>
      <c r="U99" s="408"/>
      <c r="V99" s="280"/>
      <c r="W99" s="431"/>
      <c r="X99" s="408"/>
      <c r="Y99" s="280"/>
      <c r="Z99" s="431"/>
      <c r="AA99" s="408"/>
      <c r="AB99" s="855"/>
      <c r="AC99" s="857"/>
      <c r="AD99" s="884"/>
    </row>
    <row r="100" spans="5:30" ht="15" customHeight="1" thickBot="1" x14ac:dyDescent="0.4">
      <c r="E100" s="868" t="str">
        <f>E99</f>
        <v xml:space="preserve">Disposable teaspoons x 10 </v>
      </c>
      <c r="F100" s="869"/>
      <c r="G100" s="869"/>
      <c r="H100" s="964"/>
      <c r="I100" s="861"/>
      <c r="J100" s="861"/>
      <c r="K100" s="861"/>
      <c r="L100" s="861"/>
      <c r="M100" s="861"/>
      <c r="N100" s="861"/>
      <c r="O100" s="861"/>
      <c r="P100" s="982"/>
      <c r="Q100" s="996"/>
      <c r="R100" s="986"/>
      <c r="S100" s="280"/>
      <c r="T100" s="431"/>
      <c r="U100" s="408"/>
      <c r="V100" s="280"/>
      <c r="W100" s="431"/>
      <c r="X100" s="408"/>
      <c r="Y100" s="280"/>
      <c r="Z100" s="431"/>
      <c r="AA100" s="408"/>
      <c r="AB100" s="881"/>
      <c r="AC100" s="882"/>
      <c r="AD100" s="885"/>
    </row>
    <row r="101" spans="5:30" ht="15" customHeight="1" thickBot="1" x14ac:dyDescent="0.4">
      <c r="E101" s="418"/>
      <c r="F101" s="419"/>
      <c r="G101" s="419"/>
      <c r="H101" s="419"/>
      <c r="I101" s="419"/>
      <c r="J101" s="419"/>
      <c r="K101" s="419"/>
      <c r="L101" s="419"/>
      <c r="M101" s="419"/>
      <c r="N101" s="419"/>
      <c r="O101" s="419"/>
      <c r="P101" s="419"/>
      <c r="Q101" s="419"/>
      <c r="R101" s="419"/>
      <c r="S101" s="419"/>
      <c r="T101" s="432"/>
      <c r="U101" s="419"/>
      <c r="V101" s="419"/>
      <c r="W101" s="432"/>
      <c r="X101" s="419"/>
      <c r="Y101" s="419"/>
      <c r="Z101" s="432"/>
      <c r="AA101" s="419"/>
      <c r="AB101" s="419"/>
      <c r="AC101" s="419"/>
      <c r="AD101" s="420"/>
    </row>
    <row r="102" spans="5:30" ht="15" customHeight="1" thickBot="1" x14ac:dyDescent="0.4">
      <c r="E102" s="841" t="str">
        <f>E103</f>
        <v>Wooden stirrers x 1000</v>
      </c>
      <c r="F102" s="842"/>
      <c r="G102" s="842"/>
      <c r="H102" s="963"/>
      <c r="I102" s="845" t="s">
        <v>390</v>
      </c>
      <c r="J102" s="845"/>
      <c r="K102" s="845"/>
      <c r="L102" s="845"/>
      <c r="M102" s="845"/>
      <c r="N102" s="845"/>
      <c r="O102" s="845"/>
      <c r="P102" s="929"/>
      <c r="Q102" s="993">
        <f>Prices!M91</f>
        <v>10.27</v>
      </c>
      <c r="R102" s="990">
        <f>Prices!N91</f>
        <v>12.32</v>
      </c>
      <c r="S102" s="414"/>
      <c r="T102" s="433"/>
      <c r="U102" s="416"/>
      <c r="V102" s="414"/>
      <c r="W102" s="433"/>
      <c r="X102" s="416"/>
      <c r="Y102" s="414"/>
      <c r="Z102" s="433"/>
      <c r="AA102" s="416"/>
      <c r="AB102" s="855">
        <f>SUM(S102,V102,Y102,S103,V103,Y103,S104,V104,Y104)</f>
        <v>0</v>
      </c>
      <c r="AC102" s="857">
        <f>Q102*AB102</f>
        <v>0</v>
      </c>
      <c r="AD102" s="884">
        <f>R102*AB102</f>
        <v>0</v>
      </c>
    </row>
    <row r="103" spans="5:30" ht="15" customHeight="1" thickBot="1" x14ac:dyDescent="0.4">
      <c r="E103" s="835" t="s">
        <v>391</v>
      </c>
      <c r="F103" s="836"/>
      <c r="G103" s="836"/>
      <c r="H103" s="940"/>
      <c r="I103" s="848"/>
      <c r="J103" s="848"/>
      <c r="K103" s="848"/>
      <c r="L103" s="848"/>
      <c r="M103" s="848"/>
      <c r="N103" s="848"/>
      <c r="O103" s="848"/>
      <c r="P103" s="912"/>
      <c r="Q103" s="994"/>
      <c r="R103" s="991"/>
      <c r="S103" s="280"/>
      <c r="T103" s="431"/>
      <c r="U103" s="408"/>
      <c r="V103" s="280"/>
      <c r="W103" s="431"/>
      <c r="X103" s="408"/>
      <c r="Y103" s="280"/>
      <c r="Z103" s="431"/>
      <c r="AA103" s="408"/>
      <c r="AB103" s="855"/>
      <c r="AC103" s="857"/>
      <c r="AD103" s="884"/>
    </row>
    <row r="104" spans="5:30" ht="15" customHeight="1" thickBot="1" x14ac:dyDescent="0.4">
      <c r="E104" s="868" t="str">
        <f>E103</f>
        <v>Wooden stirrers x 1000</v>
      </c>
      <c r="F104" s="869"/>
      <c r="G104" s="869"/>
      <c r="H104" s="964"/>
      <c r="I104" s="848"/>
      <c r="J104" s="848"/>
      <c r="K104" s="848"/>
      <c r="L104" s="848"/>
      <c r="M104" s="848"/>
      <c r="N104" s="848"/>
      <c r="O104" s="848"/>
      <c r="P104" s="912"/>
      <c r="Q104" s="995"/>
      <c r="R104" s="992"/>
      <c r="S104" s="280"/>
      <c r="T104" s="431"/>
      <c r="U104" s="408"/>
      <c r="V104" s="280"/>
      <c r="W104" s="431"/>
      <c r="X104" s="408"/>
      <c r="Y104" s="280"/>
      <c r="Z104" s="431"/>
      <c r="AA104" s="408"/>
      <c r="AB104" s="881"/>
      <c r="AC104" s="882"/>
      <c r="AD104" s="885"/>
    </row>
    <row r="105" spans="5:30" ht="15" customHeight="1" thickBot="1" x14ac:dyDescent="0.4">
      <c r="E105" s="418"/>
      <c r="F105" s="419"/>
      <c r="G105" s="419"/>
      <c r="H105" s="419"/>
      <c r="I105" s="419"/>
      <c r="J105" s="419"/>
      <c r="K105" s="419"/>
      <c r="L105" s="419"/>
      <c r="M105" s="419"/>
      <c r="N105" s="419"/>
      <c r="O105" s="419"/>
      <c r="P105" s="419"/>
      <c r="Q105" s="419"/>
      <c r="R105" s="419"/>
      <c r="S105" s="419"/>
      <c r="T105" s="432"/>
      <c r="U105" s="419"/>
      <c r="V105" s="419"/>
      <c r="W105" s="432"/>
      <c r="X105" s="419"/>
      <c r="Y105" s="419"/>
      <c r="Z105" s="432"/>
      <c r="AA105" s="419"/>
      <c r="AB105" s="419"/>
      <c r="AC105" s="419"/>
      <c r="AD105" s="420"/>
    </row>
    <row r="106" spans="5:30" ht="15" customHeight="1" thickBot="1" x14ac:dyDescent="0.4">
      <c r="E106" s="841" t="str">
        <f>E107</f>
        <v>White serviettes x 100</v>
      </c>
      <c r="F106" s="842"/>
      <c r="G106" s="842"/>
      <c r="H106" s="963"/>
      <c r="I106" s="917" t="s">
        <v>392</v>
      </c>
      <c r="J106" s="917"/>
      <c r="K106" s="917"/>
      <c r="L106" s="917"/>
      <c r="M106" s="917"/>
      <c r="N106" s="917"/>
      <c r="O106" s="917"/>
      <c r="P106" s="918"/>
      <c r="Q106" s="983">
        <f>Prices!M92</f>
        <v>6.31</v>
      </c>
      <c r="R106" s="904">
        <f>Prices!N92</f>
        <v>7.57</v>
      </c>
      <c r="S106" s="414"/>
      <c r="T106" s="433"/>
      <c r="U106" s="416"/>
      <c r="V106" s="414"/>
      <c r="W106" s="433"/>
      <c r="X106" s="416"/>
      <c r="Y106" s="414"/>
      <c r="Z106" s="433"/>
      <c r="AA106" s="416"/>
      <c r="AB106" s="855">
        <f>SUM(S106,V106,Y106,S107,V107,Y107,S108,V108,Y108)</f>
        <v>0</v>
      </c>
      <c r="AC106" s="857">
        <f>Q106*AB106</f>
        <v>0</v>
      </c>
      <c r="AD106" s="884">
        <f>R106*AB106</f>
        <v>0</v>
      </c>
    </row>
    <row r="107" spans="5:30" ht="15" customHeight="1" thickBot="1" x14ac:dyDescent="0.4">
      <c r="E107" s="835" t="s">
        <v>393</v>
      </c>
      <c r="F107" s="836"/>
      <c r="G107" s="836"/>
      <c r="H107" s="940"/>
      <c r="I107" s="848"/>
      <c r="J107" s="848"/>
      <c r="K107" s="848"/>
      <c r="L107" s="848"/>
      <c r="M107" s="848"/>
      <c r="N107" s="848"/>
      <c r="O107" s="848"/>
      <c r="P107" s="912"/>
      <c r="Q107" s="984"/>
      <c r="R107" s="905"/>
      <c r="S107" s="280"/>
      <c r="T107" s="431"/>
      <c r="U107" s="408"/>
      <c r="V107" s="280"/>
      <c r="W107" s="431"/>
      <c r="X107" s="408"/>
      <c r="Y107" s="280"/>
      <c r="Z107" s="431"/>
      <c r="AA107" s="408"/>
      <c r="AB107" s="855"/>
      <c r="AC107" s="857"/>
      <c r="AD107" s="884"/>
    </row>
    <row r="108" spans="5:30" ht="15" customHeight="1" thickBot="1" x14ac:dyDescent="0.4">
      <c r="E108" s="937" t="str">
        <f>E107</f>
        <v>White serviettes x 100</v>
      </c>
      <c r="F108" s="938"/>
      <c r="G108" s="938"/>
      <c r="H108" s="965"/>
      <c r="I108" s="875"/>
      <c r="J108" s="875"/>
      <c r="K108" s="875"/>
      <c r="L108" s="875"/>
      <c r="M108" s="875"/>
      <c r="N108" s="875"/>
      <c r="O108" s="875"/>
      <c r="P108" s="923"/>
      <c r="Q108" s="989"/>
      <c r="R108" s="907"/>
      <c r="S108" s="280"/>
      <c r="T108" s="431"/>
      <c r="U108" s="408"/>
      <c r="V108" s="280"/>
      <c r="W108" s="431"/>
      <c r="X108" s="408"/>
      <c r="Y108" s="280"/>
      <c r="Z108" s="431"/>
      <c r="AA108" s="408"/>
      <c r="AB108" s="881"/>
      <c r="AC108" s="882"/>
      <c r="AD108" s="885"/>
    </row>
    <row r="109" spans="5:30" ht="15" customHeight="1" x14ac:dyDescent="0.35">
      <c r="E109" s="832"/>
      <c r="F109" s="833"/>
      <c r="G109" s="833"/>
      <c r="H109" s="833"/>
      <c r="I109" s="833"/>
      <c r="J109" s="833"/>
      <c r="K109" s="833"/>
      <c r="L109" s="833"/>
      <c r="M109" s="833"/>
      <c r="N109" s="833"/>
      <c r="O109" s="833"/>
      <c r="P109" s="833"/>
      <c r="Q109" s="833"/>
      <c r="R109" s="833"/>
      <c r="S109" s="833"/>
      <c r="T109" s="833"/>
      <c r="U109" s="833"/>
      <c r="V109" s="833"/>
      <c r="W109" s="833"/>
      <c r="X109" s="833"/>
      <c r="Y109" s="833"/>
      <c r="Z109" s="833"/>
      <c r="AA109" s="833"/>
      <c r="AB109" s="833"/>
      <c r="AC109" s="833"/>
      <c r="AD109" s="834"/>
    </row>
    <row r="110" spans="5:30" ht="15" customHeight="1" x14ac:dyDescent="0.35">
      <c r="E110" s="350">
        <v>1</v>
      </c>
      <c r="F110" s="308" t="s">
        <v>75</v>
      </c>
      <c r="G110" s="240"/>
      <c r="H110" s="240"/>
      <c r="T110" s="1"/>
      <c r="W110" s="1"/>
      <c r="Z110" s="1"/>
      <c r="AD110" s="401"/>
    </row>
    <row r="111" spans="5:30" ht="15" customHeight="1" x14ac:dyDescent="0.35">
      <c r="E111" s="350">
        <v>2</v>
      </c>
      <c r="F111" s="308" t="s">
        <v>211</v>
      </c>
      <c r="G111" s="240"/>
      <c r="H111" s="240"/>
      <c r="T111" s="1"/>
      <c r="W111" s="1"/>
      <c r="Z111" s="1"/>
      <c r="AD111" s="401"/>
    </row>
    <row r="112" spans="5:30" ht="15" customHeight="1" thickBot="1" x14ac:dyDescent="0.4">
      <c r="E112" s="335">
        <v>3</v>
      </c>
      <c r="F112" s="336" t="s">
        <v>212</v>
      </c>
      <c r="G112" s="402"/>
      <c r="H112" s="402"/>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4"/>
    </row>
    <row r="113" spans="5:30" ht="15" customHeight="1" x14ac:dyDescent="0.35">
      <c r="E113" s="46"/>
      <c r="F113" s="46"/>
      <c r="G113" s="46"/>
      <c r="H113" s="46"/>
      <c r="I113" s="46"/>
      <c r="J113" s="46"/>
      <c r="K113" s="46"/>
      <c r="L113" s="46"/>
      <c r="M113" s="46"/>
      <c r="N113" s="46"/>
      <c r="O113" s="46"/>
      <c r="P113" s="46"/>
      <c r="Q113" s="46"/>
      <c r="R113" s="68"/>
      <c r="S113" s="56"/>
      <c r="T113" s="92"/>
      <c r="U113" s="68"/>
      <c r="V113" s="56"/>
      <c r="W113" s="92"/>
      <c r="X113" s="68"/>
      <c r="Y113" s="56"/>
      <c r="Z113" s="92"/>
      <c r="AA113" s="68"/>
      <c r="AB113" s="56"/>
      <c r="AC113" s="56"/>
      <c r="AD113" s="68"/>
    </row>
    <row r="114" spans="5:30" ht="15" customHeight="1" x14ac:dyDescent="0.35">
      <c r="E114" s="612" t="s">
        <v>262</v>
      </c>
      <c r="F114" s="613"/>
      <c r="G114" s="613"/>
      <c r="H114" s="613"/>
      <c r="I114" s="613"/>
      <c r="J114" s="613"/>
      <c r="K114" s="613"/>
      <c r="L114" s="613"/>
      <c r="M114" s="613"/>
      <c r="N114" s="613"/>
      <c r="O114" s="613"/>
      <c r="P114" s="613"/>
      <c r="Q114" s="613"/>
      <c r="R114" s="613"/>
      <c r="S114" s="613"/>
      <c r="T114" s="613"/>
      <c r="U114" s="613"/>
      <c r="V114" s="613"/>
      <c r="W114" s="613"/>
      <c r="X114" s="613"/>
      <c r="Y114" s="613"/>
      <c r="Z114" s="613"/>
      <c r="AA114" s="613"/>
      <c r="AB114" s="613"/>
      <c r="AC114" s="613"/>
      <c r="AD114" s="614"/>
    </row>
    <row r="115" spans="5:30" ht="15" customHeight="1" x14ac:dyDescent="0.35">
      <c r="E115" s="615"/>
      <c r="F115" s="616"/>
      <c r="G115" s="616"/>
      <c r="H115" s="616"/>
      <c r="I115" s="616"/>
      <c r="J115" s="616"/>
      <c r="K115" s="616"/>
      <c r="L115" s="616"/>
      <c r="M115" s="616"/>
      <c r="N115" s="616"/>
      <c r="O115" s="616"/>
      <c r="P115" s="616"/>
      <c r="Q115" s="616"/>
      <c r="R115" s="616"/>
      <c r="S115" s="616"/>
      <c r="T115" s="616"/>
      <c r="U115" s="616"/>
      <c r="V115" s="616"/>
      <c r="W115" s="616"/>
      <c r="X115" s="616"/>
      <c r="Y115" s="616"/>
      <c r="Z115" s="616"/>
      <c r="AA115" s="616"/>
      <c r="AB115" s="616"/>
      <c r="AC115" s="616"/>
      <c r="AD115" s="617"/>
    </row>
    <row r="116" spans="5:30" ht="15" customHeight="1" x14ac:dyDescent="0.35">
      <c r="E116" s="615"/>
      <c r="F116" s="616"/>
      <c r="G116" s="616"/>
      <c r="H116" s="616"/>
      <c r="I116" s="616"/>
      <c r="J116" s="616"/>
      <c r="K116" s="616"/>
      <c r="L116" s="616"/>
      <c r="M116" s="616"/>
      <c r="N116" s="616"/>
      <c r="O116" s="616"/>
      <c r="P116" s="616"/>
      <c r="Q116" s="616"/>
      <c r="R116" s="616"/>
      <c r="S116" s="616"/>
      <c r="T116" s="616"/>
      <c r="U116" s="616"/>
      <c r="V116" s="616"/>
      <c r="W116" s="616"/>
      <c r="X116" s="616"/>
      <c r="Y116" s="616"/>
      <c r="Z116" s="616"/>
      <c r="AA116" s="616"/>
      <c r="AB116" s="616"/>
      <c r="AC116" s="616"/>
      <c r="AD116" s="617"/>
    </row>
    <row r="117" spans="5:30" ht="15" customHeight="1" x14ac:dyDescent="0.35">
      <c r="E117" s="615"/>
      <c r="F117" s="616"/>
      <c r="G117" s="616"/>
      <c r="H117" s="616"/>
      <c r="I117" s="616"/>
      <c r="J117" s="616"/>
      <c r="K117" s="616"/>
      <c r="L117" s="616"/>
      <c r="M117" s="616"/>
      <c r="N117" s="616"/>
      <c r="O117" s="616"/>
      <c r="P117" s="616"/>
      <c r="Q117" s="616"/>
      <c r="R117" s="616"/>
      <c r="S117" s="616"/>
      <c r="T117" s="616"/>
      <c r="U117" s="616"/>
      <c r="V117" s="616"/>
      <c r="W117" s="616"/>
      <c r="X117" s="616"/>
      <c r="Y117" s="616"/>
      <c r="Z117" s="616"/>
      <c r="AA117" s="616"/>
      <c r="AB117" s="616"/>
      <c r="AC117" s="616"/>
      <c r="AD117" s="617"/>
    </row>
    <row r="118" spans="5:30" ht="15" customHeight="1" x14ac:dyDescent="0.35">
      <c r="E118" s="615"/>
      <c r="F118" s="616"/>
      <c r="G118" s="616"/>
      <c r="H118" s="616"/>
      <c r="I118" s="616"/>
      <c r="J118" s="616"/>
      <c r="K118" s="616"/>
      <c r="L118" s="616"/>
      <c r="M118" s="616"/>
      <c r="N118" s="616"/>
      <c r="O118" s="616"/>
      <c r="P118" s="616"/>
      <c r="Q118" s="616"/>
      <c r="R118" s="616"/>
      <c r="S118" s="616"/>
      <c r="T118" s="616"/>
      <c r="U118" s="616"/>
      <c r="V118" s="616"/>
      <c r="W118" s="616"/>
      <c r="X118" s="616"/>
      <c r="Y118" s="616"/>
      <c r="Z118" s="616"/>
      <c r="AA118" s="616"/>
      <c r="AB118" s="616"/>
      <c r="AC118" s="616"/>
      <c r="AD118" s="617"/>
    </row>
    <row r="119" spans="5:30" ht="15" customHeight="1" x14ac:dyDescent="0.35">
      <c r="E119" s="615"/>
      <c r="F119" s="616"/>
      <c r="G119" s="616"/>
      <c r="H119" s="616"/>
      <c r="I119" s="616"/>
      <c r="J119" s="616"/>
      <c r="K119" s="616"/>
      <c r="L119" s="616"/>
      <c r="M119" s="616"/>
      <c r="N119" s="616"/>
      <c r="O119" s="616"/>
      <c r="P119" s="616"/>
      <c r="Q119" s="616"/>
      <c r="R119" s="616"/>
      <c r="S119" s="616"/>
      <c r="T119" s="616"/>
      <c r="U119" s="616"/>
      <c r="V119" s="616"/>
      <c r="W119" s="616"/>
      <c r="X119" s="616"/>
      <c r="Y119" s="616"/>
      <c r="Z119" s="616"/>
      <c r="AA119" s="616"/>
      <c r="AB119" s="616"/>
      <c r="AC119" s="616"/>
      <c r="AD119" s="617"/>
    </row>
    <row r="120" spans="5:30" ht="15" customHeight="1" x14ac:dyDescent="0.35">
      <c r="E120" s="615"/>
      <c r="F120" s="616"/>
      <c r="G120" s="616"/>
      <c r="H120" s="616"/>
      <c r="I120" s="616"/>
      <c r="J120" s="616"/>
      <c r="K120" s="616"/>
      <c r="L120" s="616"/>
      <c r="M120" s="616"/>
      <c r="N120" s="616"/>
      <c r="O120" s="616"/>
      <c r="P120" s="616"/>
      <c r="Q120" s="616"/>
      <c r="R120" s="616"/>
      <c r="S120" s="616"/>
      <c r="T120" s="616"/>
      <c r="U120" s="616"/>
      <c r="V120" s="616"/>
      <c r="W120" s="616"/>
      <c r="X120" s="616"/>
      <c r="Y120" s="616"/>
      <c r="Z120" s="616"/>
      <c r="AA120" s="616"/>
      <c r="AB120" s="616"/>
      <c r="AC120" s="616"/>
      <c r="AD120" s="617"/>
    </row>
    <row r="121" spans="5:30" ht="15" customHeight="1" x14ac:dyDescent="0.35">
      <c r="E121" s="615"/>
      <c r="F121" s="616"/>
      <c r="G121" s="616"/>
      <c r="H121" s="616"/>
      <c r="I121" s="616"/>
      <c r="J121" s="616"/>
      <c r="K121" s="616"/>
      <c r="L121" s="616"/>
      <c r="M121" s="616"/>
      <c r="N121" s="616"/>
      <c r="O121" s="616"/>
      <c r="P121" s="616"/>
      <c r="Q121" s="616"/>
      <c r="R121" s="616"/>
      <c r="S121" s="616"/>
      <c r="T121" s="616"/>
      <c r="U121" s="616"/>
      <c r="V121" s="616"/>
      <c r="W121" s="616"/>
      <c r="X121" s="616"/>
      <c r="Y121" s="616"/>
      <c r="Z121" s="616"/>
      <c r="AA121" s="616"/>
      <c r="AB121" s="616"/>
      <c r="AC121" s="616"/>
      <c r="AD121" s="617"/>
    </row>
    <row r="122" spans="5:30" ht="15" customHeight="1" x14ac:dyDescent="0.35">
      <c r="E122" s="615"/>
      <c r="F122" s="616"/>
      <c r="G122" s="616"/>
      <c r="H122" s="616"/>
      <c r="I122" s="616"/>
      <c r="J122" s="616"/>
      <c r="K122" s="616"/>
      <c r="L122" s="616"/>
      <c r="M122" s="616"/>
      <c r="N122" s="616"/>
      <c r="O122" s="616"/>
      <c r="P122" s="616"/>
      <c r="Q122" s="616"/>
      <c r="R122" s="616"/>
      <c r="S122" s="616"/>
      <c r="T122" s="616"/>
      <c r="U122" s="616"/>
      <c r="V122" s="616"/>
      <c r="W122" s="616"/>
      <c r="X122" s="616"/>
      <c r="Y122" s="616"/>
      <c r="Z122" s="616"/>
      <c r="AA122" s="616"/>
      <c r="AB122" s="616"/>
      <c r="AC122" s="616"/>
      <c r="AD122" s="617"/>
    </row>
    <row r="123" spans="5:30" ht="15" customHeight="1" x14ac:dyDescent="0.35">
      <c r="E123" s="615"/>
      <c r="F123" s="616"/>
      <c r="G123" s="616"/>
      <c r="H123" s="616"/>
      <c r="I123" s="616"/>
      <c r="J123" s="616"/>
      <c r="K123" s="616"/>
      <c r="L123" s="616"/>
      <c r="M123" s="616"/>
      <c r="N123" s="616"/>
      <c r="O123" s="616"/>
      <c r="P123" s="616"/>
      <c r="Q123" s="616"/>
      <c r="R123" s="616"/>
      <c r="S123" s="616"/>
      <c r="T123" s="616"/>
      <c r="U123" s="616"/>
      <c r="V123" s="616"/>
      <c r="W123" s="616"/>
      <c r="X123" s="616"/>
      <c r="Y123" s="616"/>
      <c r="Z123" s="616"/>
      <c r="AA123" s="616"/>
      <c r="AB123" s="616"/>
      <c r="AC123" s="616"/>
      <c r="AD123" s="617"/>
    </row>
    <row r="124" spans="5:30" ht="15" customHeight="1" x14ac:dyDescent="0.35">
      <c r="E124" s="615"/>
      <c r="F124" s="616"/>
      <c r="G124" s="616"/>
      <c r="H124" s="616"/>
      <c r="I124" s="616"/>
      <c r="J124" s="616"/>
      <c r="K124" s="616"/>
      <c r="L124" s="616"/>
      <c r="M124" s="616"/>
      <c r="N124" s="616"/>
      <c r="O124" s="616"/>
      <c r="P124" s="616"/>
      <c r="Q124" s="616"/>
      <c r="R124" s="616"/>
      <c r="S124" s="616"/>
      <c r="T124" s="616"/>
      <c r="U124" s="616"/>
      <c r="V124" s="616"/>
      <c r="W124" s="616"/>
      <c r="X124" s="616"/>
      <c r="Y124" s="616"/>
      <c r="Z124" s="616"/>
      <c r="AA124" s="616"/>
      <c r="AB124" s="616"/>
      <c r="AC124" s="616"/>
      <c r="AD124" s="617"/>
    </row>
    <row r="125" spans="5:30" ht="15" customHeight="1" x14ac:dyDescent="0.35">
      <c r="E125" s="615"/>
      <c r="F125" s="616"/>
      <c r="G125" s="616"/>
      <c r="H125" s="616"/>
      <c r="I125" s="616"/>
      <c r="J125" s="616"/>
      <c r="K125" s="616"/>
      <c r="L125" s="616"/>
      <c r="M125" s="616"/>
      <c r="N125" s="616"/>
      <c r="O125" s="616"/>
      <c r="P125" s="616"/>
      <c r="Q125" s="616"/>
      <c r="R125" s="616"/>
      <c r="S125" s="616"/>
      <c r="T125" s="616"/>
      <c r="U125" s="616"/>
      <c r="V125" s="616"/>
      <c r="W125" s="616"/>
      <c r="X125" s="616"/>
      <c r="Y125" s="616"/>
      <c r="Z125" s="616"/>
      <c r="AA125" s="616"/>
      <c r="AB125" s="616"/>
      <c r="AC125" s="616"/>
      <c r="AD125" s="617"/>
    </row>
    <row r="126" spans="5:30" ht="15" customHeight="1" x14ac:dyDescent="0.35">
      <c r="E126" s="615"/>
      <c r="F126" s="616"/>
      <c r="G126" s="616"/>
      <c r="H126" s="616"/>
      <c r="I126" s="616"/>
      <c r="J126" s="616"/>
      <c r="K126" s="616"/>
      <c r="L126" s="616"/>
      <c r="M126" s="616"/>
      <c r="N126" s="616"/>
      <c r="O126" s="616"/>
      <c r="P126" s="616"/>
      <c r="Q126" s="616"/>
      <c r="R126" s="616"/>
      <c r="S126" s="616"/>
      <c r="T126" s="616"/>
      <c r="U126" s="616"/>
      <c r="V126" s="616"/>
      <c r="W126" s="616"/>
      <c r="X126" s="616"/>
      <c r="Y126" s="616"/>
      <c r="Z126" s="616"/>
      <c r="AA126" s="616"/>
      <c r="AB126" s="616"/>
      <c r="AC126" s="616"/>
      <c r="AD126" s="617"/>
    </row>
    <row r="127" spans="5:30" ht="15" customHeight="1" x14ac:dyDescent="0.35">
      <c r="E127" s="615"/>
      <c r="F127" s="616"/>
      <c r="G127" s="616"/>
      <c r="H127" s="616"/>
      <c r="I127" s="616"/>
      <c r="J127" s="616"/>
      <c r="K127" s="616"/>
      <c r="L127" s="616"/>
      <c r="M127" s="616"/>
      <c r="N127" s="616"/>
      <c r="O127" s="616"/>
      <c r="P127" s="616"/>
      <c r="Q127" s="616"/>
      <c r="R127" s="616"/>
      <c r="S127" s="616"/>
      <c r="T127" s="616"/>
      <c r="U127" s="616"/>
      <c r="V127" s="616"/>
      <c r="W127" s="616"/>
      <c r="X127" s="616"/>
      <c r="Y127" s="616"/>
      <c r="Z127" s="616"/>
      <c r="AA127" s="616"/>
      <c r="AB127" s="616"/>
      <c r="AC127" s="616"/>
      <c r="AD127" s="617"/>
    </row>
    <row r="128" spans="5:30" ht="15" customHeight="1" x14ac:dyDescent="0.35">
      <c r="E128" s="618"/>
      <c r="F128" s="619"/>
      <c r="G128" s="619"/>
      <c r="H128" s="619"/>
      <c r="I128" s="619"/>
      <c r="J128" s="619"/>
      <c r="K128" s="619"/>
      <c r="L128" s="619"/>
      <c r="M128" s="619"/>
      <c r="N128" s="619"/>
      <c r="O128" s="619"/>
      <c r="P128" s="619"/>
      <c r="Q128" s="619"/>
      <c r="R128" s="619"/>
      <c r="S128" s="619"/>
      <c r="T128" s="619"/>
      <c r="U128" s="619"/>
      <c r="V128" s="619"/>
      <c r="W128" s="619"/>
      <c r="X128" s="619"/>
      <c r="Y128" s="619"/>
      <c r="Z128" s="619"/>
      <c r="AA128" s="619"/>
      <c r="AB128" s="619"/>
      <c r="AC128" s="619"/>
      <c r="AD128" s="620"/>
    </row>
    <row r="129" spans="5:30" ht="15" customHeight="1" x14ac:dyDescent="0.35">
      <c r="E129" s="45"/>
      <c r="F129" s="59"/>
      <c r="G129" s="59"/>
      <c r="H129" s="59"/>
      <c r="I129" s="59"/>
      <c r="J129" s="59"/>
      <c r="K129" s="59"/>
      <c r="L129" s="59"/>
      <c r="M129" s="59"/>
      <c r="N129" s="59"/>
      <c r="O129" s="59"/>
      <c r="P129" s="59"/>
      <c r="Q129" s="59"/>
      <c r="R129" s="59"/>
      <c r="S129" s="59"/>
      <c r="T129" s="94"/>
      <c r="U129" s="59"/>
      <c r="V129" s="59"/>
      <c r="W129" s="94"/>
      <c r="X129" s="59"/>
      <c r="Y129" s="59"/>
      <c r="Z129" s="94"/>
      <c r="AA129" s="59"/>
      <c r="AB129" s="59"/>
      <c r="AC129" s="59"/>
      <c r="AD129" s="59"/>
    </row>
    <row r="130" spans="5:30" ht="15" customHeight="1" x14ac:dyDescent="0.35">
      <c r="E130" s="45"/>
      <c r="F130" s="59"/>
      <c r="G130" s="59"/>
      <c r="H130" s="59"/>
      <c r="I130" s="59"/>
      <c r="J130" s="59"/>
      <c r="K130" s="59"/>
      <c r="L130" s="59"/>
      <c r="M130" s="59"/>
      <c r="N130" s="59"/>
      <c r="O130" s="59"/>
      <c r="P130" s="59"/>
      <c r="Q130" s="59"/>
      <c r="R130" s="59"/>
      <c r="S130" s="59"/>
      <c r="T130" s="94"/>
      <c r="U130" s="59"/>
      <c r="V130" s="59"/>
      <c r="W130" s="94"/>
      <c r="X130" s="59"/>
      <c r="Y130" s="59"/>
      <c r="Z130" s="94"/>
      <c r="AA130" s="59"/>
      <c r="AB130" s="59"/>
      <c r="AC130" s="59"/>
      <c r="AD130" s="59"/>
    </row>
    <row r="131" spans="5:30" ht="15" customHeight="1" x14ac:dyDescent="0.35">
      <c r="E131" s="45"/>
      <c r="F131" s="45"/>
      <c r="G131" s="45"/>
      <c r="H131" s="45"/>
      <c r="I131" s="45"/>
      <c r="J131" s="45"/>
      <c r="K131" s="45"/>
      <c r="L131" s="45"/>
      <c r="M131" s="45"/>
      <c r="N131" s="45"/>
      <c r="O131" s="45"/>
      <c r="P131" s="45"/>
      <c r="Q131" s="45"/>
      <c r="R131" s="45"/>
      <c r="S131" s="45"/>
      <c r="T131" s="91"/>
      <c r="U131" s="45"/>
      <c r="V131" s="45"/>
      <c r="W131" s="91"/>
      <c r="X131" s="45"/>
      <c r="Y131" s="45"/>
      <c r="Z131" s="91"/>
      <c r="AA131" s="45"/>
      <c r="AB131" s="45"/>
      <c r="AC131" s="45"/>
      <c r="AD131" s="45"/>
    </row>
    <row r="132" spans="5:30" ht="15" customHeight="1" x14ac:dyDescent="0.35">
      <c r="E132" s="45"/>
      <c r="F132" s="45"/>
      <c r="G132" s="45"/>
      <c r="H132" s="45"/>
      <c r="I132" s="45"/>
      <c r="J132" s="45"/>
      <c r="K132" s="45"/>
      <c r="L132" s="45"/>
      <c r="M132" s="45"/>
      <c r="N132" s="45"/>
      <c r="O132" s="45"/>
      <c r="P132" s="45"/>
      <c r="Q132" s="45"/>
      <c r="R132" s="45"/>
      <c r="S132" s="45"/>
      <c r="T132" s="91"/>
      <c r="U132" s="45"/>
      <c r="V132" s="45"/>
      <c r="W132" s="91"/>
      <c r="X132" s="45"/>
      <c r="Y132" s="45"/>
      <c r="Z132" s="91"/>
      <c r="AA132" s="45"/>
      <c r="AB132" s="45"/>
      <c r="AC132" s="45"/>
      <c r="AD132" s="45"/>
    </row>
    <row r="133" spans="5:30" ht="15" customHeight="1" x14ac:dyDescent="0.35">
      <c r="E133" s="45"/>
      <c r="F133" s="45"/>
      <c r="G133" s="45"/>
      <c r="H133" s="45"/>
      <c r="I133" s="45"/>
      <c r="J133" s="45"/>
      <c r="K133" s="45"/>
      <c r="L133" s="45"/>
      <c r="M133" s="45"/>
      <c r="N133" s="45"/>
      <c r="O133" s="45"/>
      <c r="P133" s="45"/>
      <c r="Q133" s="45"/>
      <c r="R133" s="45"/>
      <c r="S133" s="45"/>
      <c r="T133" s="91"/>
      <c r="U133" s="45"/>
      <c r="V133" s="45"/>
      <c r="W133" s="91"/>
      <c r="X133" s="45"/>
      <c r="Y133" s="45"/>
      <c r="Z133" s="91"/>
      <c r="AA133" s="45"/>
      <c r="AB133" s="45"/>
      <c r="AC133" s="45"/>
      <c r="AD133" s="45"/>
    </row>
    <row r="134" spans="5:30" ht="15" customHeight="1" x14ac:dyDescent="0.35">
      <c r="E134" s="45"/>
      <c r="F134" s="45"/>
      <c r="G134" s="45"/>
      <c r="H134" s="45"/>
      <c r="I134" s="45"/>
      <c r="J134" s="45"/>
      <c r="K134" s="45"/>
      <c r="L134" s="45"/>
      <c r="M134" s="45"/>
      <c r="N134" s="45"/>
      <c r="O134" s="45"/>
      <c r="P134" s="45"/>
      <c r="Q134" s="45"/>
      <c r="R134" s="45"/>
      <c r="S134" s="45"/>
      <c r="T134" s="91"/>
      <c r="U134" s="45"/>
      <c r="V134" s="45"/>
      <c r="W134" s="91"/>
      <c r="X134" s="45"/>
      <c r="Y134" s="45"/>
      <c r="Z134" s="91"/>
      <c r="AA134" s="45"/>
      <c r="AB134" s="45"/>
      <c r="AC134" s="45"/>
      <c r="AD134" s="45"/>
    </row>
    <row r="135" spans="5:30" ht="15" customHeight="1" x14ac:dyDescent="0.35">
      <c r="E135" s="45"/>
      <c r="F135" s="45"/>
      <c r="G135" s="45"/>
      <c r="H135" s="45"/>
      <c r="I135" s="45"/>
      <c r="J135" s="45"/>
      <c r="K135" s="45"/>
      <c r="L135" s="45"/>
      <c r="M135" s="45"/>
      <c r="N135" s="45"/>
      <c r="O135" s="45"/>
      <c r="P135" s="45"/>
      <c r="Q135" s="45"/>
      <c r="R135" s="45"/>
      <c r="S135" s="45"/>
      <c r="T135" s="91"/>
      <c r="U135" s="45"/>
      <c r="V135" s="45"/>
      <c r="W135" s="91"/>
      <c r="X135" s="45"/>
      <c r="Y135" s="45"/>
      <c r="Z135" s="91"/>
      <c r="AA135" s="45"/>
      <c r="AB135" s="45"/>
      <c r="AC135" s="45"/>
      <c r="AD135" s="45"/>
    </row>
    <row r="136" spans="5:30" ht="15" customHeight="1" x14ac:dyDescent="0.35">
      <c r="E136" s="45"/>
      <c r="F136" s="45"/>
      <c r="G136" s="45"/>
      <c r="H136" s="45"/>
      <c r="I136" s="45"/>
      <c r="J136" s="45"/>
      <c r="K136" s="45"/>
      <c r="L136" s="45"/>
      <c r="M136" s="45"/>
      <c r="N136" s="45"/>
      <c r="O136" s="45"/>
      <c r="P136" s="45"/>
      <c r="Q136" s="45"/>
      <c r="R136" s="45"/>
      <c r="S136" s="45"/>
      <c r="T136" s="91"/>
      <c r="U136" s="45"/>
      <c r="V136" s="45"/>
      <c r="W136" s="91"/>
      <c r="X136" s="45"/>
      <c r="Y136" s="45"/>
      <c r="Z136" s="91"/>
      <c r="AA136" s="45"/>
      <c r="AB136" s="45"/>
      <c r="AC136" s="45"/>
      <c r="AD136" s="45"/>
    </row>
    <row r="137" spans="5:30" ht="15" customHeight="1" x14ac:dyDescent="0.35">
      <c r="E137" s="45"/>
      <c r="F137" s="45"/>
      <c r="G137" s="45"/>
      <c r="H137" s="45"/>
      <c r="I137" s="45"/>
      <c r="J137" s="45"/>
      <c r="K137" s="45"/>
      <c r="L137" s="45"/>
      <c r="M137" s="45"/>
      <c r="N137" s="45"/>
      <c r="O137" s="45"/>
      <c r="P137" s="45"/>
      <c r="Q137" s="45"/>
      <c r="R137" s="45"/>
      <c r="S137" s="45"/>
      <c r="T137" s="91"/>
      <c r="U137" s="45"/>
      <c r="V137" s="45"/>
      <c r="W137" s="91"/>
      <c r="X137" s="45"/>
      <c r="Y137" s="45"/>
      <c r="Z137" s="91"/>
      <c r="AA137" s="45"/>
      <c r="AB137" s="45"/>
      <c r="AC137" s="45"/>
      <c r="AD137" s="45"/>
    </row>
    <row r="138" spans="5:30" ht="15" customHeight="1" x14ac:dyDescent="0.35">
      <c r="E138" s="45"/>
      <c r="F138" s="45"/>
      <c r="G138" s="45"/>
      <c r="H138" s="45"/>
      <c r="I138" s="45"/>
      <c r="J138" s="45"/>
      <c r="K138" s="45"/>
      <c r="L138" s="45"/>
      <c r="M138" s="45"/>
      <c r="N138" s="45"/>
      <c r="O138" s="45"/>
      <c r="P138" s="45"/>
      <c r="Q138" s="45"/>
      <c r="R138" s="45"/>
      <c r="S138" s="45"/>
      <c r="T138" s="91"/>
      <c r="U138" s="45"/>
      <c r="V138" s="45"/>
      <c r="W138" s="91"/>
      <c r="X138" s="45"/>
      <c r="Y138" s="45"/>
      <c r="Z138" s="91"/>
      <c r="AA138" s="45"/>
      <c r="AB138" s="45"/>
      <c r="AC138" s="45"/>
      <c r="AD138" s="45"/>
    </row>
    <row r="139" spans="5:30" ht="15" customHeight="1" x14ac:dyDescent="0.35">
      <c r="E139" s="45"/>
      <c r="F139" s="45"/>
      <c r="G139" s="45"/>
      <c r="H139" s="45"/>
      <c r="I139" s="45"/>
      <c r="J139" s="45"/>
      <c r="K139" s="45"/>
      <c r="L139" s="45"/>
      <c r="M139" s="45"/>
      <c r="N139" s="45"/>
      <c r="O139" s="45"/>
      <c r="P139" s="45"/>
      <c r="Q139" s="45"/>
      <c r="R139" s="45"/>
      <c r="S139" s="45"/>
      <c r="T139" s="91"/>
      <c r="U139" s="45"/>
      <c r="V139" s="45"/>
      <c r="W139" s="91"/>
      <c r="X139" s="45"/>
      <c r="Y139" s="45"/>
      <c r="Z139" s="91"/>
      <c r="AA139" s="45"/>
      <c r="AB139" s="45"/>
      <c r="AC139" s="45"/>
      <c r="AD139" s="45"/>
    </row>
    <row r="140" spans="5:30" ht="15" customHeight="1" x14ac:dyDescent="0.35">
      <c r="E140" s="45"/>
      <c r="F140" s="45"/>
      <c r="G140" s="45"/>
      <c r="H140" s="45"/>
      <c r="I140" s="45"/>
      <c r="J140" s="45"/>
      <c r="K140" s="45"/>
      <c r="L140" s="45"/>
      <c r="M140" s="45"/>
      <c r="N140" s="45"/>
      <c r="O140" s="45"/>
      <c r="P140" s="45"/>
      <c r="Q140" s="45"/>
      <c r="R140" s="45"/>
      <c r="S140" s="45"/>
      <c r="T140" s="91"/>
      <c r="U140" s="45"/>
      <c r="V140" s="45"/>
      <c r="W140" s="91"/>
      <c r="X140" s="45"/>
      <c r="Y140" s="45"/>
      <c r="Z140" s="91"/>
      <c r="AA140" s="45"/>
      <c r="AB140" s="45"/>
      <c r="AC140" s="45"/>
      <c r="AD140" s="45"/>
    </row>
    <row r="141" spans="5:30" ht="15" customHeight="1" x14ac:dyDescent="0.35">
      <c r="E141" s="45"/>
      <c r="F141" s="45"/>
      <c r="G141" s="45"/>
      <c r="H141" s="45"/>
      <c r="I141" s="45"/>
      <c r="J141" s="45"/>
      <c r="K141" s="45"/>
      <c r="L141" s="45"/>
      <c r="M141" s="45"/>
      <c r="N141" s="45"/>
      <c r="O141" s="45"/>
      <c r="P141" s="45"/>
      <c r="Q141" s="45"/>
      <c r="R141" s="45"/>
      <c r="S141" s="45"/>
      <c r="T141" s="91"/>
      <c r="U141" s="45"/>
      <c r="V141" s="45"/>
      <c r="W141" s="91"/>
      <c r="X141" s="45"/>
      <c r="Y141" s="45"/>
      <c r="Z141" s="91"/>
      <c r="AA141" s="45"/>
      <c r="AB141" s="45"/>
      <c r="AC141" s="45"/>
      <c r="AD141" s="45"/>
    </row>
    <row r="142" spans="5:30" ht="15" customHeight="1" x14ac:dyDescent="0.35">
      <c r="E142" s="45"/>
      <c r="F142" s="45"/>
      <c r="G142" s="45"/>
      <c r="H142" s="45"/>
      <c r="I142" s="45"/>
      <c r="J142" s="45"/>
      <c r="K142" s="45"/>
      <c r="L142" s="45"/>
      <c r="M142" s="45"/>
      <c r="N142" s="45"/>
      <c r="O142" s="45"/>
      <c r="P142" s="45"/>
      <c r="Q142" s="45"/>
      <c r="R142" s="45"/>
      <c r="S142" s="45"/>
      <c r="T142" s="91"/>
      <c r="U142" s="45"/>
      <c r="V142" s="45"/>
      <c r="W142" s="91"/>
      <c r="X142" s="45"/>
      <c r="Y142" s="45"/>
      <c r="Z142" s="91"/>
      <c r="AA142" s="45"/>
      <c r="AB142" s="45"/>
      <c r="AC142" s="45"/>
      <c r="AD142" s="45"/>
    </row>
    <row r="143" spans="5:30" ht="15" customHeight="1" x14ac:dyDescent="0.35">
      <c r="E143" s="45"/>
      <c r="F143" s="45"/>
      <c r="G143" s="45"/>
      <c r="H143" s="45"/>
      <c r="I143" s="45"/>
      <c r="J143" s="45"/>
      <c r="K143" s="45"/>
      <c r="L143" s="45"/>
      <c r="M143" s="45"/>
      <c r="N143" s="45"/>
      <c r="O143" s="45"/>
      <c r="P143" s="45"/>
      <c r="Q143" s="45"/>
      <c r="R143" s="45"/>
      <c r="S143" s="45"/>
      <c r="T143" s="91"/>
      <c r="U143" s="45"/>
      <c r="V143" s="45"/>
      <c r="W143" s="91"/>
      <c r="X143" s="45"/>
      <c r="Y143" s="45"/>
      <c r="Z143" s="91"/>
      <c r="AA143" s="45"/>
      <c r="AB143" s="45"/>
      <c r="AC143" s="45"/>
      <c r="AD143" s="45"/>
    </row>
    <row r="144" spans="5:30" ht="15" customHeight="1" x14ac:dyDescent="0.35">
      <c r="E144" s="45"/>
      <c r="F144" s="45"/>
      <c r="G144" s="45"/>
      <c r="H144" s="45"/>
      <c r="I144" s="45"/>
      <c r="J144" s="45"/>
      <c r="K144" s="45"/>
      <c r="L144" s="45"/>
      <c r="M144" s="45"/>
      <c r="N144" s="45"/>
      <c r="O144" s="45"/>
      <c r="P144" s="45"/>
      <c r="Q144" s="45"/>
      <c r="R144" s="45"/>
      <c r="S144" s="45"/>
      <c r="T144" s="91"/>
      <c r="U144" s="45"/>
      <c r="V144" s="45"/>
      <c r="W144" s="91"/>
      <c r="X144" s="45"/>
      <c r="Y144" s="45"/>
      <c r="Z144" s="91"/>
      <c r="AA144" s="45"/>
      <c r="AB144" s="45"/>
      <c r="AC144" s="45"/>
      <c r="AD144" s="45"/>
    </row>
    <row r="145" spans="5:30" ht="15" customHeight="1" x14ac:dyDescent="0.35">
      <c r="E145" s="45"/>
      <c r="F145" s="45"/>
      <c r="G145" s="45"/>
      <c r="H145" s="45"/>
      <c r="I145" s="45"/>
      <c r="J145" s="45"/>
      <c r="K145" s="45"/>
      <c r="L145" s="45"/>
      <c r="M145" s="45"/>
      <c r="N145" s="45"/>
      <c r="O145" s="45"/>
      <c r="P145" s="45"/>
      <c r="Q145" s="45"/>
      <c r="R145" s="45"/>
      <c r="S145" s="45"/>
      <c r="T145" s="91"/>
      <c r="U145" s="45"/>
      <c r="V145" s="45"/>
      <c r="W145" s="91"/>
      <c r="X145" s="45"/>
      <c r="Y145" s="45"/>
      <c r="Z145" s="91"/>
      <c r="AA145" s="45"/>
      <c r="AB145" s="45"/>
      <c r="AC145" s="45"/>
      <c r="AD145" s="45"/>
    </row>
    <row r="146" spans="5:30" ht="15" customHeight="1" x14ac:dyDescent="0.35">
      <c r="E146" s="45"/>
      <c r="F146" s="45"/>
      <c r="G146" s="45"/>
      <c r="H146" s="45"/>
      <c r="I146" s="45"/>
      <c r="J146" s="45"/>
      <c r="K146" s="45"/>
      <c r="L146" s="45"/>
      <c r="M146" s="45"/>
      <c r="N146" s="45"/>
      <c r="O146" s="45"/>
      <c r="P146" s="45"/>
      <c r="Q146" s="45"/>
      <c r="R146" s="45"/>
      <c r="S146" s="45"/>
      <c r="T146" s="91"/>
      <c r="U146" s="45"/>
      <c r="V146" s="45"/>
      <c r="W146" s="91"/>
      <c r="X146" s="45"/>
      <c r="Y146" s="45"/>
      <c r="Z146" s="91"/>
      <c r="AA146" s="45"/>
      <c r="AB146" s="45"/>
      <c r="AC146" s="45"/>
      <c r="AD146" s="45"/>
    </row>
    <row r="147" spans="5:30" ht="15" customHeight="1" x14ac:dyDescent="0.35">
      <c r="E147" s="45"/>
      <c r="F147" s="45"/>
      <c r="G147" s="45"/>
      <c r="H147" s="45"/>
      <c r="I147" s="45"/>
      <c r="J147" s="45"/>
      <c r="K147" s="45"/>
      <c r="L147" s="45"/>
      <c r="M147" s="45"/>
      <c r="N147" s="45"/>
      <c r="O147" s="45"/>
      <c r="P147" s="45"/>
      <c r="Q147" s="45"/>
      <c r="R147" s="45"/>
      <c r="S147" s="45"/>
      <c r="T147" s="91"/>
      <c r="U147" s="45"/>
      <c r="V147" s="45"/>
      <c r="W147" s="91"/>
      <c r="X147" s="45"/>
      <c r="Y147" s="45"/>
      <c r="Z147" s="91"/>
      <c r="AA147" s="45"/>
      <c r="AB147" s="45"/>
      <c r="AC147" s="45"/>
      <c r="AD147" s="45"/>
    </row>
    <row r="148" spans="5:30" ht="15" customHeight="1" x14ac:dyDescent="0.35">
      <c r="E148" s="45"/>
      <c r="F148" s="45"/>
      <c r="G148" s="45"/>
      <c r="H148" s="45"/>
      <c r="I148" s="45"/>
      <c r="J148" s="45"/>
      <c r="K148" s="45"/>
      <c r="L148" s="45"/>
      <c r="M148" s="45"/>
      <c r="N148" s="45"/>
      <c r="O148" s="45"/>
      <c r="P148" s="45"/>
      <c r="Q148" s="45"/>
      <c r="R148" s="45"/>
      <c r="S148" s="45"/>
      <c r="T148" s="91"/>
      <c r="U148" s="45"/>
      <c r="V148" s="45"/>
      <c r="W148" s="91"/>
      <c r="X148" s="45"/>
      <c r="Y148" s="45"/>
      <c r="Z148" s="91"/>
      <c r="AA148" s="45"/>
      <c r="AB148" s="45"/>
      <c r="AC148" s="45"/>
      <c r="AD148" s="45"/>
    </row>
    <row r="149" spans="5:30" ht="15" customHeight="1" x14ac:dyDescent="0.35">
      <c r="E149" s="45"/>
      <c r="F149" s="45"/>
      <c r="G149" s="45"/>
      <c r="H149" s="45"/>
      <c r="I149" s="45"/>
      <c r="J149" s="45"/>
      <c r="K149" s="45"/>
      <c r="L149" s="45"/>
      <c r="M149" s="45"/>
      <c r="N149" s="45"/>
      <c r="O149" s="45"/>
      <c r="P149" s="45"/>
      <c r="Q149" s="45"/>
      <c r="R149" s="45"/>
      <c r="S149" s="45"/>
      <c r="T149" s="91"/>
      <c r="U149" s="45"/>
      <c r="V149" s="45"/>
      <c r="W149" s="91"/>
      <c r="X149" s="45"/>
      <c r="Y149" s="45"/>
      <c r="Z149" s="91"/>
      <c r="AA149" s="45"/>
      <c r="AB149" s="45"/>
      <c r="AC149" s="45"/>
      <c r="AD149" s="45"/>
    </row>
    <row r="150" spans="5:30" ht="15" customHeight="1" x14ac:dyDescent="0.35">
      <c r="E150" s="45"/>
      <c r="F150" s="45"/>
      <c r="G150" s="45"/>
      <c r="H150" s="45"/>
      <c r="I150" s="45"/>
      <c r="J150" s="45"/>
      <c r="K150" s="45"/>
      <c r="L150" s="45"/>
      <c r="M150" s="45"/>
      <c r="N150" s="45"/>
      <c r="O150" s="45"/>
      <c r="P150" s="45"/>
      <c r="Q150" s="45"/>
      <c r="R150" s="45"/>
      <c r="S150" s="45"/>
      <c r="T150" s="91"/>
      <c r="U150" s="45"/>
      <c r="V150" s="45"/>
      <c r="W150" s="91"/>
      <c r="X150" s="45"/>
      <c r="Y150" s="45"/>
      <c r="Z150" s="91"/>
      <c r="AA150" s="45"/>
      <c r="AB150" s="45"/>
      <c r="AC150" s="45"/>
      <c r="AD150" s="45"/>
    </row>
    <row r="151" spans="5:30" ht="15" customHeight="1" x14ac:dyDescent="0.35">
      <c r="E151" s="45"/>
      <c r="F151" s="45"/>
      <c r="G151" s="45"/>
      <c r="H151" s="45"/>
      <c r="I151" s="45"/>
      <c r="J151" s="45"/>
      <c r="K151" s="45"/>
      <c r="L151" s="45"/>
      <c r="M151" s="45"/>
      <c r="N151" s="45"/>
      <c r="O151" s="45"/>
      <c r="P151" s="45"/>
      <c r="Q151" s="45"/>
      <c r="R151" s="45"/>
      <c r="S151" s="45"/>
      <c r="T151" s="91"/>
      <c r="U151" s="45"/>
      <c r="V151" s="45"/>
      <c r="W151" s="91"/>
      <c r="X151" s="45"/>
      <c r="Y151" s="45"/>
      <c r="Z151" s="91"/>
      <c r="AA151" s="45"/>
      <c r="AB151" s="45"/>
      <c r="AC151" s="45"/>
      <c r="AD151" s="45"/>
    </row>
    <row r="152" spans="5:30" ht="15" customHeight="1" x14ac:dyDescent="0.35">
      <c r="E152" s="45"/>
      <c r="F152" s="45"/>
      <c r="G152" s="45"/>
      <c r="H152" s="45"/>
      <c r="I152" s="45"/>
      <c r="J152" s="45"/>
      <c r="K152" s="45"/>
      <c r="L152" s="45"/>
      <c r="M152" s="45"/>
      <c r="N152" s="45"/>
      <c r="O152" s="45"/>
      <c r="P152" s="45"/>
      <c r="Q152" s="45"/>
      <c r="R152" s="45"/>
      <c r="S152" s="45"/>
      <c r="T152" s="91"/>
      <c r="U152" s="45"/>
      <c r="V152" s="45"/>
      <c r="W152" s="91"/>
      <c r="X152" s="45"/>
      <c r="Y152" s="45"/>
      <c r="Z152" s="91"/>
      <c r="AA152" s="45"/>
      <c r="AB152" s="45"/>
      <c r="AC152" s="45"/>
      <c r="AD152" s="45"/>
    </row>
    <row r="153" spans="5:30" ht="15" customHeight="1" x14ac:dyDescent="0.35">
      <c r="E153" s="45"/>
      <c r="F153" s="45"/>
      <c r="G153" s="45"/>
      <c r="H153" s="45"/>
      <c r="I153" s="45"/>
      <c r="J153" s="45"/>
      <c r="K153" s="45"/>
      <c r="L153" s="45"/>
      <c r="M153" s="45"/>
      <c r="N153" s="45"/>
      <c r="O153" s="45"/>
      <c r="P153" s="45"/>
      <c r="Q153" s="45"/>
      <c r="R153" s="45"/>
      <c r="S153" s="45"/>
      <c r="T153" s="91"/>
      <c r="U153" s="45"/>
      <c r="V153" s="45"/>
      <c r="W153" s="91"/>
      <c r="X153" s="45"/>
      <c r="Y153" s="45"/>
      <c r="Z153" s="91"/>
      <c r="AA153" s="45"/>
      <c r="AB153" s="45"/>
      <c r="AC153" s="45"/>
      <c r="AD153" s="45"/>
    </row>
    <row r="154" spans="5:30" ht="15" customHeight="1" x14ac:dyDescent="0.35">
      <c r="E154" s="45"/>
      <c r="F154" s="45"/>
      <c r="G154" s="45"/>
      <c r="H154" s="45"/>
      <c r="I154" s="45"/>
      <c r="J154" s="45"/>
      <c r="K154" s="45"/>
      <c r="L154" s="45"/>
      <c r="M154" s="45"/>
      <c r="N154" s="45"/>
      <c r="O154" s="45"/>
      <c r="P154" s="45"/>
      <c r="Q154" s="45"/>
      <c r="R154" s="45"/>
      <c r="S154" s="45"/>
      <c r="T154" s="91"/>
      <c r="U154" s="45"/>
      <c r="V154" s="45"/>
      <c r="W154" s="91"/>
      <c r="X154" s="45"/>
      <c r="Y154" s="45"/>
      <c r="Z154" s="91"/>
      <c r="AA154" s="45"/>
      <c r="AB154" s="45"/>
      <c r="AC154" s="45"/>
      <c r="AD154" s="45"/>
    </row>
    <row r="155" spans="5:30" ht="15" customHeight="1" x14ac:dyDescent="0.35">
      <c r="E155" s="66"/>
      <c r="F155" s="45"/>
      <c r="G155" s="45"/>
      <c r="H155" s="45"/>
      <c r="I155" s="45"/>
      <c r="J155" s="45"/>
      <c r="K155" s="45"/>
      <c r="L155" s="45"/>
      <c r="M155" s="45"/>
      <c r="N155" s="45"/>
      <c r="O155" s="45"/>
      <c r="P155" s="45"/>
      <c r="Q155" s="45"/>
      <c r="R155" s="45"/>
      <c r="S155" s="45"/>
      <c r="T155" s="91"/>
      <c r="U155" s="45"/>
      <c r="V155" s="45"/>
      <c r="W155" s="91"/>
      <c r="X155" s="45"/>
      <c r="Y155" s="45"/>
      <c r="Z155" s="91"/>
      <c r="AA155" s="45"/>
      <c r="AB155" s="45"/>
      <c r="AC155" s="45"/>
      <c r="AD155" s="45"/>
    </row>
    <row r="156" spans="5:30" ht="15" customHeight="1" x14ac:dyDescent="0.35">
      <c r="E156" s="66"/>
      <c r="F156" s="45"/>
      <c r="G156" s="45"/>
      <c r="H156" s="45"/>
      <c r="I156" s="45"/>
      <c r="J156" s="45"/>
      <c r="K156" s="45"/>
      <c r="L156" s="45"/>
      <c r="M156" s="45"/>
      <c r="N156" s="45"/>
      <c r="O156" s="45"/>
      <c r="P156" s="45"/>
      <c r="Q156" s="45"/>
      <c r="R156" s="45"/>
      <c r="S156" s="45"/>
      <c r="T156" s="91"/>
      <c r="U156" s="45"/>
      <c r="V156" s="45"/>
      <c r="W156" s="91"/>
      <c r="X156" s="45"/>
      <c r="Y156" s="45"/>
      <c r="Z156" s="91"/>
      <c r="AA156" s="45"/>
      <c r="AB156" s="45"/>
      <c r="AC156" s="45"/>
      <c r="AD156" s="45"/>
    </row>
    <row r="157" spans="5:30" ht="15" customHeight="1" x14ac:dyDescent="0.35">
      <c r="E157" s="66"/>
      <c r="F157" s="45"/>
      <c r="G157" s="45"/>
      <c r="H157" s="45"/>
      <c r="I157" s="45"/>
      <c r="J157" s="45"/>
      <c r="K157" s="45"/>
      <c r="L157" s="45"/>
      <c r="M157" s="45"/>
      <c r="N157" s="45"/>
      <c r="O157" s="45"/>
      <c r="P157" s="45"/>
      <c r="Q157" s="45"/>
      <c r="R157" s="45"/>
      <c r="S157" s="45"/>
      <c r="T157" s="91"/>
      <c r="U157" s="45"/>
      <c r="V157" s="45"/>
      <c r="W157" s="91"/>
      <c r="X157" s="45"/>
      <c r="Y157" s="45"/>
      <c r="Z157" s="91"/>
      <c r="AA157" s="45"/>
      <c r="AB157" s="45"/>
      <c r="AC157" s="45"/>
      <c r="AD157" s="45"/>
    </row>
    <row r="158" spans="5:30" ht="15" customHeight="1" x14ac:dyDescent="0.35">
      <c r="E158" s="66"/>
      <c r="F158" s="45"/>
      <c r="G158" s="45"/>
      <c r="H158" s="45"/>
      <c r="I158" s="45"/>
      <c r="J158" s="45"/>
      <c r="K158" s="45"/>
      <c r="L158" s="45"/>
      <c r="M158" s="45"/>
      <c r="N158" s="45"/>
      <c r="O158" s="45"/>
      <c r="P158" s="45"/>
      <c r="Q158" s="45"/>
      <c r="R158" s="45"/>
      <c r="S158" s="45"/>
      <c r="T158" s="91"/>
      <c r="U158" s="45"/>
      <c r="V158" s="45"/>
      <c r="W158" s="91"/>
      <c r="X158" s="45"/>
      <c r="Y158" s="45"/>
      <c r="Z158" s="91"/>
      <c r="AA158" s="45"/>
      <c r="AB158" s="45"/>
      <c r="AC158" s="45"/>
      <c r="AD158" s="45"/>
    </row>
    <row r="159" spans="5:30" ht="15" customHeight="1" x14ac:dyDescent="0.35">
      <c r="E159" s="45"/>
      <c r="F159" s="66"/>
      <c r="G159" s="66"/>
      <c r="H159" s="66"/>
      <c r="I159" s="66"/>
      <c r="J159" s="66"/>
      <c r="K159" s="66"/>
      <c r="L159" s="66"/>
      <c r="M159" s="66"/>
      <c r="N159" s="66"/>
      <c r="O159" s="66"/>
      <c r="P159" s="66"/>
      <c r="Q159" s="66"/>
      <c r="R159" s="66"/>
      <c r="S159" s="66"/>
      <c r="T159" s="95"/>
      <c r="U159" s="66"/>
      <c r="V159" s="66"/>
      <c r="W159" s="95"/>
      <c r="X159" s="66"/>
      <c r="Y159" s="66"/>
      <c r="Z159" s="95"/>
      <c r="AA159" s="66"/>
      <c r="AB159" s="66"/>
      <c r="AC159" s="66"/>
      <c r="AD159" s="66"/>
    </row>
    <row r="160" spans="5:30" ht="15" customHeight="1" x14ac:dyDescent="0.35">
      <c r="E160" s="45"/>
      <c r="F160" s="66"/>
      <c r="G160" s="66"/>
      <c r="H160" s="66"/>
      <c r="I160" s="66"/>
      <c r="J160" s="66"/>
      <c r="K160" s="66"/>
      <c r="L160" s="66"/>
      <c r="M160" s="66"/>
      <c r="N160" s="66"/>
      <c r="O160" s="66"/>
      <c r="P160" s="66"/>
      <c r="Q160" s="66"/>
      <c r="R160" s="66"/>
      <c r="S160" s="66"/>
      <c r="T160" s="95"/>
      <c r="U160" s="66"/>
      <c r="V160" s="66"/>
      <c r="W160" s="95"/>
      <c r="X160" s="66"/>
      <c r="Y160" s="66"/>
      <c r="Z160" s="95"/>
      <c r="AA160" s="66"/>
      <c r="AB160" s="66"/>
      <c r="AC160" s="66"/>
      <c r="AD160" s="66"/>
    </row>
    <row r="161" spans="5:30" ht="15" customHeight="1" x14ac:dyDescent="0.35">
      <c r="E161" s="45"/>
      <c r="F161" s="66"/>
      <c r="G161" s="66"/>
      <c r="H161" s="66"/>
      <c r="I161" s="66"/>
      <c r="J161" s="66"/>
      <c r="K161" s="66"/>
      <c r="L161" s="66"/>
      <c r="M161" s="66"/>
      <c r="N161" s="66"/>
      <c r="O161" s="66"/>
      <c r="P161" s="66"/>
      <c r="Q161" s="66"/>
      <c r="R161" s="66"/>
      <c r="S161" s="66"/>
      <c r="T161" s="95"/>
      <c r="U161" s="66"/>
      <c r="V161" s="66"/>
      <c r="W161" s="95"/>
      <c r="X161" s="66"/>
      <c r="Y161" s="66"/>
      <c r="Z161" s="95"/>
      <c r="AA161" s="66"/>
      <c r="AB161" s="66"/>
      <c r="AC161" s="66"/>
      <c r="AD161" s="66"/>
    </row>
    <row r="162" spans="5:30" ht="15" customHeight="1" x14ac:dyDescent="0.35">
      <c r="E162" s="45"/>
      <c r="F162" s="66"/>
      <c r="G162" s="66"/>
      <c r="H162" s="66"/>
      <c r="I162" s="66"/>
      <c r="J162" s="66"/>
      <c r="K162" s="66"/>
      <c r="L162" s="66"/>
      <c r="M162" s="66"/>
      <c r="N162" s="66"/>
      <c r="O162" s="66"/>
      <c r="P162" s="66"/>
      <c r="Q162" s="66"/>
      <c r="R162" s="66"/>
      <c r="S162" s="66"/>
      <c r="T162" s="95"/>
      <c r="U162" s="66"/>
      <c r="V162" s="66"/>
      <c r="W162" s="95"/>
      <c r="X162" s="66"/>
      <c r="Y162" s="66"/>
      <c r="Z162" s="95"/>
      <c r="AA162" s="66"/>
      <c r="AB162" s="66"/>
      <c r="AC162" s="66"/>
      <c r="AD162" s="66"/>
    </row>
    <row r="163" spans="5:30" ht="15" customHeight="1" x14ac:dyDescent="0.35"/>
    <row r="164" spans="5:30" ht="15" customHeight="1" x14ac:dyDescent="0.35"/>
    <row r="165" spans="5:30" ht="15" customHeight="1" x14ac:dyDescent="0.35"/>
    <row r="166" spans="5:30" ht="15" customHeight="1" x14ac:dyDescent="0.35"/>
    <row r="167" spans="5:30" ht="15" customHeight="1" x14ac:dyDescent="0.35"/>
    <row r="168" spans="5:30" ht="15" customHeight="1" x14ac:dyDescent="0.35"/>
    <row r="169" spans="5:30" ht="15" customHeight="1" x14ac:dyDescent="0.35"/>
    <row r="170" spans="5:30" ht="15" customHeight="1" x14ac:dyDescent="0.35"/>
    <row r="171" spans="5:30" ht="15" customHeight="1" x14ac:dyDescent="0.35"/>
    <row r="172" spans="5:30" ht="15" customHeight="1" x14ac:dyDescent="0.35"/>
    <row r="173" spans="5:30" ht="15" customHeight="1" x14ac:dyDescent="0.35"/>
    <row r="174" spans="5:30" ht="15" customHeight="1" x14ac:dyDescent="0.35"/>
    <row r="175" spans="5:30" ht="15" customHeight="1" x14ac:dyDescent="0.35"/>
    <row r="176" spans="5:30" ht="15" customHeight="1" x14ac:dyDescent="0.35"/>
    <row r="177" ht="15" customHeight="1" x14ac:dyDescent="0.35"/>
    <row r="178" ht="15" customHeight="1" x14ac:dyDescent="0.35"/>
    <row r="179" ht="15" customHeight="1" x14ac:dyDescent="0.35"/>
    <row r="180" ht="15" customHeight="1" x14ac:dyDescent="0.35"/>
    <row r="181" ht="15" customHeight="1" x14ac:dyDescent="0.35"/>
    <row r="182" ht="15" customHeight="1" x14ac:dyDescent="0.35"/>
    <row r="183" ht="15" customHeight="1" x14ac:dyDescent="0.35"/>
    <row r="184" ht="15" customHeight="1" x14ac:dyDescent="0.35"/>
    <row r="185" ht="15" customHeight="1" x14ac:dyDescent="0.35"/>
    <row r="186" ht="15" customHeight="1" x14ac:dyDescent="0.35"/>
    <row r="187" ht="15" customHeight="1" x14ac:dyDescent="0.35"/>
    <row r="188" ht="15" customHeight="1" x14ac:dyDescent="0.35"/>
    <row r="189" ht="15" customHeight="1" x14ac:dyDescent="0.35"/>
    <row r="190" ht="15" customHeight="1" x14ac:dyDescent="0.35"/>
    <row r="191" ht="15" customHeight="1" x14ac:dyDescent="0.35"/>
    <row r="192" ht="15" customHeight="1" x14ac:dyDescent="0.35"/>
    <row r="193" ht="15" customHeight="1" x14ac:dyDescent="0.35"/>
    <row r="194" ht="15" customHeight="1" x14ac:dyDescent="0.35"/>
    <row r="195" ht="15" customHeight="1" x14ac:dyDescent="0.35"/>
    <row r="196" ht="15" customHeight="1" x14ac:dyDescent="0.35"/>
    <row r="197" ht="15" customHeight="1" x14ac:dyDescent="0.35"/>
    <row r="198" ht="15" customHeight="1" x14ac:dyDescent="0.35"/>
    <row r="199" ht="15" customHeight="1" x14ac:dyDescent="0.35"/>
    <row r="200" ht="15" customHeight="1" x14ac:dyDescent="0.35"/>
    <row r="201" ht="15" customHeight="1" x14ac:dyDescent="0.35"/>
    <row r="202" ht="15" customHeight="1" x14ac:dyDescent="0.35"/>
    <row r="203" ht="15" customHeight="1" x14ac:dyDescent="0.35"/>
    <row r="204" ht="15" customHeight="1" x14ac:dyDescent="0.35"/>
    <row r="205" ht="15" customHeight="1" x14ac:dyDescent="0.35"/>
    <row r="206" ht="15" customHeight="1" x14ac:dyDescent="0.35"/>
    <row r="207" ht="15" customHeight="1" x14ac:dyDescent="0.35"/>
    <row r="208" ht="15" customHeight="1" x14ac:dyDescent="0.35"/>
    <row r="209" ht="15" customHeight="1" x14ac:dyDescent="0.35"/>
    <row r="210" ht="15" customHeight="1" x14ac:dyDescent="0.35"/>
    <row r="211" ht="15" customHeight="1" x14ac:dyDescent="0.35"/>
    <row r="212" ht="15" customHeight="1" x14ac:dyDescent="0.35"/>
    <row r="213" ht="15" customHeight="1" x14ac:dyDescent="0.35"/>
    <row r="214" ht="15" customHeight="1" x14ac:dyDescent="0.35"/>
    <row r="215" ht="15" customHeight="1" x14ac:dyDescent="0.35"/>
    <row r="216" ht="15" customHeight="1" x14ac:dyDescent="0.35"/>
    <row r="217" ht="15" customHeight="1" x14ac:dyDescent="0.35"/>
    <row r="218" ht="15" customHeight="1" x14ac:dyDescent="0.35"/>
    <row r="219" ht="15" customHeight="1" x14ac:dyDescent="0.35"/>
    <row r="220" ht="15" customHeight="1" x14ac:dyDescent="0.35"/>
    <row r="221" ht="15" customHeight="1" x14ac:dyDescent="0.35"/>
    <row r="222" ht="15" customHeight="1" x14ac:dyDescent="0.35"/>
    <row r="223" ht="15" customHeight="1" x14ac:dyDescent="0.35"/>
    <row r="224" ht="15" customHeight="1" x14ac:dyDescent="0.35"/>
    <row r="225" ht="15" customHeight="1" x14ac:dyDescent="0.35"/>
    <row r="226" ht="15" customHeight="1" x14ac:dyDescent="0.35"/>
    <row r="227" ht="15" customHeight="1" x14ac:dyDescent="0.35"/>
    <row r="228" ht="15" customHeight="1" x14ac:dyDescent="0.35"/>
    <row r="229" ht="15" customHeight="1" x14ac:dyDescent="0.35"/>
    <row r="230" ht="15" customHeight="1" x14ac:dyDescent="0.35"/>
    <row r="231" ht="15" customHeight="1" x14ac:dyDescent="0.35"/>
    <row r="232" ht="15" customHeight="1" x14ac:dyDescent="0.35"/>
    <row r="233" ht="15" customHeight="1" x14ac:dyDescent="0.35"/>
    <row r="234" ht="15" customHeight="1" x14ac:dyDescent="0.35"/>
    <row r="235" ht="15" customHeight="1" x14ac:dyDescent="0.35"/>
    <row r="236" ht="15" customHeight="1" x14ac:dyDescent="0.35"/>
    <row r="237" ht="15" customHeight="1" x14ac:dyDescent="0.35"/>
    <row r="238" ht="15" customHeight="1" x14ac:dyDescent="0.35"/>
    <row r="239" ht="15" customHeight="1" x14ac:dyDescent="0.35"/>
    <row r="240" ht="15" customHeight="1" x14ac:dyDescent="0.35"/>
    <row r="241" ht="15" customHeight="1" x14ac:dyDescent="0.35"/>
    <row r="242" ht="15" customHeight="1" x14ac:dyDescent="0.35"/>
    <row r="243" ht="15" customHeight="1" x14ac:dyDescent="0.35"/>
    <row r="244" ht="15" customHeight="1" x14ac:dyDescent="0.35"/>
    <row r="245" ht="15" customHeight="1" x14ac:dyDescent="0.35"/>
    <row r="246" ht="15" customHeight="1" x14ac:dyDescent="0.35"/>
    <row r="247" ht="15" customHeight="1" x14ac:dyDescent="0.35"/>
    <row r="248" ht="15" customHeight="1" x14ac:dyDescent="0.35"/>
    <row r="249" ht="15" customHeight="1" x14ac:dyDescent="0.35"/>
    <row r="250" ht="15" customHeight="1" x14ac:dyDescent="0.35"/>
    <row r="251" ht="15" customHeight="1" x14ac:dyDescent="0.35"/>
    <row r="252" ht="15" customHeight="1" x14ac:dyDescent="0.35"/>
    <row r="253" ht="15" customHeight="1" x14ac:dyDescent="0.35"/>
    <row r="254" ht="15" customHeight="1" x14ac:dyDescent="0.35"/>
    <row r="255" ht="15" customHeight="1" x14ac:dyDescent="0.35"/>
    <row r="256" ht="15" customHeight="1" x14ac:dyDescent="0.35"/>
    <row r="257" ht="15" customHeight="1" x14ac:dyDescent="0.35"/>
    <row r="258" ht="15" customHeight="1" x14ac:dyDescent="0.35"/>
    <row r="259" ht="15" customHeight="1" x14ac:dyDescent="0.35"/>
    <row r="260" ht="15" customHeight="1" x14ac:dyDescent="0.35"/>
    <row r="261" ht="15" customHeight="1" x14ac:dyDescent="0.35"/>
    <row r="262" ht="15" customHeight="1" x14ac:dyDescent="0.35"/>
    <row r="263" ht="15" customHeight="1" x14ac:dyDescent="0.35"/>
    <row r="264" ht="15" customHeight="1" x14ac:dyDescent="0.35"/>
    <row r="265" ht="15" customHeight="1" x14ac:dyDescent="0.35"/>
    <row r="266" ht="15" customHeight="1" x14ac:dyDescent="0.35"/>
    <row r="267" ht="15" customHeight="1" x14ac:dyDescent="0.35"/>
    <row r="268" ht="15" customHeight="1" x14ac:dyDescent="0.35"/>
    <row r="269" ht="15" customHeight="1" x14ac:dyDescent="0.35"/>
    <row r="270" ht="15" customHeight="1" x14ac:dyDescent="0.35"/>
    <row r="271" ht="15" customHeight="1" x14ac:dyDescent="0.35"/>
    <row r="272" ht="15" customHeight="1" x14ac:dyDescent="0.35"/>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row r="439" ht="15" customHeight="1" x14ac:dyDescent="0.35"/>
    <row r="440" ht="15" customHeight="1" x14ac:dyDescent="0.35"/>
    <row r="441" ht="15" customHeight="1" x14ac:dyDescent="0.35"/>
    <row r="442" ht="15" customHeight="1" x14ac:dyDescent="0.35"/>
    <row r="443" ht="15" customHeight="1" x14ac:dyDescent="0.35"/>
    <row r="444" ht="15" customHeight="1" x14ac:dyDescent="0.35"/>
    <row r="445" ht="15" customHeight="1" x14ac:dyDescent="0.35"/>
    <row r="446" ht="15" customHeight="1" x14ac:dyDescent="0.35"/>
    <row r="447" ht="15" customHeight="1" x14ac:dyDescent="0.35"/>
    <row r="448" ht="15" customHeight="1" x14ac:dyDescent="0.35"/>
    <row r="449" ht="15" customHeight="1" x14ac:dyDescent="0.35"/>
    <row r="450" ht="15" customHeight="1" x14ac:dyDescent="0.35"/>
    <row r="451" ht="15" customHeight="1" x14ac:dyDescent="0.35"/>
    <row r="452" ht="15" customHeight="1" x14ac:dyDescent="0.35"/>
    <row r="453" ht="15" customHeight="1" x14ac:dyDescent="0.35"/>
    <row r="454" ht="15" customHeight="1" x14ac:dyDescent="0.35"/>
    <row r="455" ht="15" customHeight="1" x14ac:dyDescent="0.35"/>
    <row r="456" ht="15" customHeight="1" x14ac:dyDescent="0.35"/>
    <row r="457" ht="15" customHeight="1" x14ac:dyDescent="0.35"/>
    <row r="458" ht="15" customHeight="1" x14ac:dyDescent="0.35"/>
    <row r="459" ht="15" customHeight="1" x14ac:dyDescent="0.35"/>
    <row r="460" ht="15" customHeight="1" x14ac:dyDescent="0.35"/>
    <row r="461" ht="15" customHeight="1" x14ac:dyDescent="0.35"/>
    <row r="462" ht="15" customHeight="1" x14ac:dyDescent="0.35"/>
    <row r="463" ht="15" customHeight="1" x14ac:dyDescent="0.35"/>
    <row r="464" ht="15" customHeight="1" x14ac:dyDescent="0.35"/>
    <row r="465" ht="15" customHeight="1" x14ac:dyDescent="0.35"/>
    <row r="466" ht="15" customHeight="1" x14ac:dyDescent="0.35"/>
    <row r="467" ht="15" customHeight="1" x14ac:dyDescent="0.35"/>
    <row r="468" ht="15" customHeight="1" x14ac:dyDescent="0.35"/>
    <row r="469" ht="15" customHeight="1" x14ac:dyDescent="0.35"/>
    <row r="470" ht="15" customHeight="1" x14ac:dyDescent="0.35"/>
    <row r="471" ht="15" customHeight="1" x14ac:dyDescent="0.35"/>
    <row r="472" ht="15" customHeight="1" x14ac:dyDescent="0.35"/>
    <row r="473" ht="15" customHeight="1" x14ac:dyDescent="0.35"/>
    <row r="474" ht="15" customHeight="1" x14ac:dyDescent="0.35"/>
    <row r="475" ht="15" customHeight="1" x14ac:dyDescent="0.35"/>
    <row r="476" ht="15" customHeight="1" x14ac:dyDescent="0.35"/>
    <row r="477" ht="15" customHeight="1" x14ac:dyDescent="0.35"/>
    <row r="478" ht="15" customHeight="1" x14ac:dyDescent="0.35"/>
    <row r="479" ht="15" customHeight="1" x14ac:dyDescent="0.35"/>
    <row r="480" ht="15" customHeight="1" x14ac:dyDescent="0.35"/>
    <row r="481" ht="15" customHeight="1" x14ac:dyDescent="0.35"/>
    <row r="482" ht="15" customHeight="1" x14ac:dyDescent="0.35"/>
    <row r="483" ht="15" customHeight="1" x14ac:dyDescent="0.35"/>
    <row r="484" ht="15" customHeight="1" x14ac:dyDescent="0.35"/>
    <row r="485" ht="15" customHeight="1" x14ac:dyDescent="0.35"/>
    <row r="486" ht="15" customHeight="1" x14ac:dyDescent="0.35"/>
    <row r="487" ht="15" customHeight="1" x14ac:dyDescent="0.35"/>
    <row r="488" ht="15" customHeight="1" x14ac:dyDescent="0.35"/>
    <row r="489" ht="15" customHeight="1" x14ac:dyDescent="0.35"/>
    <row r="490" ht="15" customHeight="1" x14ac:dyDescent="0.35"/>
    <row r="491" ht="15" customHeight="1" x14ac:dyDescent="0.35"/>
    <row r="492" ht="15" customHeight="1" x14ac:dyDescent="0.35"/>
    <row r="493" ht="15" customHeight="1" x14ac:dyDescent="0.35"/>
    <row r="494" ht="15" customHeight="1" x14ac:dyDescent="0.35"/>
    <row r="495" ht="15" customHeight="1" x14ac:dyDescent="0.35"/>
    <row r="496" ht="15" customHeight="1" x14ac:dyDescent="0.35"/>
    <row r="497" ht="15" customHeight="1" x14ac:dyDescent="0.35"/>
    <row r="498" ht="15" customHeight="1" x14ac:dyDescent="0.35"/>
    <row r="499" ht="15" customHeight="1" x14ac:dyDescent="0.35"/>
    <row r="500" ht="15" customHeight="1" x14ac:dyDescent="0.35"/>
    <row r="501" ht="15" customHeight="1" x14ac:dyDescent="0.35"/>
    <row r="502" ht="15" customHeight="1" x14ac:dyDescent="0.35"/>
    <row r="503" ht="15" customHeight="1" x14ac:dyDescent="0.35"/>
  </sheetData>
  <sheetProtection algorithmName="SHA-512" hashValue="bblJLLdkMxrRza62z6pUvDvArwKduNSl38gT1GPCgQH+uzrD0ChF+AdWh6VY4/z2mm8Kb9xCI45mUcuG8aVUkg==" saltValue="b4xKGlITsWQc9KaBlw6iHA==" spinCount="100000" sheet="1" objects="1" scenarios="1"/>
  <mergeCells count="268">
    <mergeCell ref="AB3:AB4"/>
    <mergeCell ref="E109:AD109"/>
    <mergeCell ref="AB74:AB76"/>
    <mergeCell ref="AC74:AC76"/>
    <mergeCell ref="AD74:AD76"/>
    <mergeCell ref="E75:H75"/>
    <mergeCell ref="E76:H76"/>
    <mergeCell ref="E70:H70"/>
    <mergeCell ref="I70:P72"/>
    <mergeCell ref="Q70:Q72"/>
    <mergeCell ref="R70:R72"/>
    <mergeCell ref="AB70:AB72"/>
    <mergeCell ref="AC70:AC72"/>
    <mergeCell ref="AD70:AD72"/>
    <mergeCell ref="E71:H71"/>
    <mergeCell ref="E72:H72"/>
    <mergeCell ref="R62:R64"/>
    <mergeCell ref="Q62:Q64"/>
    <mergeCell ref="R58:R60"/>
    <mergeCell ref="Q58:Q60"/>
    <mergeCell ref="E78:H78"/>
    <mergeCell ref="R82:R84"/>
    <mergeCell ref="Q82:Q84"/>
    <mergeCell ref="R78:R80"/>
    <mergeCell ref="Q78:Q80"/>
    <mergeCell ref="R66:R68"/>
    <mergeCell ref="Q66:Q68"/>
    <mergeCell ref="E63:H63"/>
    <mergeCell ref="E64:H64"/>
    <mergeCell ref="E66:H66"/>
    <mergeCell ref="E59:H59"/>
    <mergeCell ref="E60:H60"/>
    <mergeCell ref="E62:H62"/>
    <mergeCell ref="E74:H74"/>
    <mergeCell ref="I74:P76"/>
    <mergeCell ref="Q74:Q76"/>
    <mergeCell ref="R74:R76"/>
    <mergeCell ref="R94:R96"/>
    <mergeCell ref="Q94:Q96"/>
    <mergeCell ref="R90:R92"/>
    <mergeCell ref="Q90:Q92"/>
    <mergeCell ref="R86:R88"/>
    <mergeCell ref="Q86:Q88"/>
    <mergeCell ref="R106:R108"/>
    <mergeCell ref="Q106:Q108"/>
    <mergeCell ref="R102:R104"/>
    <mergeCell ref="Q102:Q104"/>
    <mergeCell ref="R98:R100"/>
    <mergeCell ref="Q98:Q100"/>
    <mergeCell ref="R14:R16"/>
    <mergeCell ref="R10:R12"/>
    <mergeCell ref="R6:R8"/>
    <mergeCell ref="Q26:Q28"/>
    <mergeCell ref="Q22:Q24"/>
    <mergeCell ref="Q18:Q20"/>
    <mergeCell ref="Q14:Q16"/>
    <mergeCell ref="Q10:Q12"/>
    <mergeCell ref="Q6:Q8"/>
    <mergeCell ref="R30:R32"/>
    <mergeCell ref="Q30:Q32"/>
    <mergeCell ref="R26:R28"/>
    <mergeCell ref="R22:R24"/>
    <mergeCell ref="R18:R20"/>
    <mergeCell ref="R42:R44"/>
    <mergeCell ref="Q42:Q44"/>
    <mergeCell ref="R38:R40"/>
    <mergeCell ref="Q38:Q40"/>
    <mergeCell ref="R34:R36"/>
    <mergeCell ref="Q34:Q36"/>
    <mergeCell ref="R54:R56"/>
    <mergeCell ref="Q54:Q56"/>
    <mergeCell ref="R50:R52"/>
    <mergeCell ref="Q50:Q52"/>
    <mergeCell ref="R46:R48"/>
    <mergeCell ref="Q46:Q48"/>
    <mergeCell ref="AB102:AB104"/>
    <mergeCell ref="AC102:AC104"/>
    <mergeCell ref="AD102:AD104"/>
    <mergeCell ref="AC86:AC88"/>
    <mergeCell ref="AD86:AD88"/>
    <mergeCell ref="AB90:AB92"/>
    <mergeCell ref="AC90:AC92"/>
    <mergeCell ref="AD90:AD92"/>
    <mergeCell ref="AD66:AD68"/>
    <mergeCell ref="AB78:AB80"/>
    <mergeCell ref="AC78:AC80"/>
    <mergeCell ref="AD78:AD80"/>
    <mergeCell ref="AB82:AB84"/>
    <mergeCell ref="AC82:AC84"/>
    <mergeCell ref="AD82:AD84"/>
    <mergeCell ref="AD54:AD56"/>
    <mergeCell ref="AB58:AB60"/>
    <mergeCell ref="AC58:AC60"/>
    <mergeCell ref="AB106:AB108"/>
    <mergeCell ref="AC106:AC108"/>
    <mergeCell ref="AD106:AD108"/>
    <mergeCell ref="AB94:AB96"/>
    <mergeCell ref="AC94:AC96"/>
    <mergeCell ref="AD94:AD96"/>
    <mergeCell ref="AB98:AB100"/>
    <mergeCell ref="AC98:AC100"/>
    <mergeCell ref="AD98:AD100"/>
    <mergeCell ref="AD58:AD60"/>
    <mergeCell ref="AB62:AB64"/>
    <mergeCell ref="AC62:AC64"/>
    <mergeCell ref="AD62:AD64"/>
    <mergeCell ref="AD42:AD44"/>
    <mergeCell ref="AB46:AB48"/>
    <mergeCell ref="AC46:AC48"/>
    <mergeCell ref="AD46:AD48"/>
    <mergeCell ref="AB50:AB52"/>
    <mergeCell ref="AC50:AC52"/>
    <mergeCell ref="AD50:AD52"/>
    <mergeCell ref="AD30:AD32"/>
    <mergeCell ref="AB34:AB36"/>
    <mergeCell ref="AC34:AC36"/>
    <mergeCell ref="AD34:AD36"/>
    <mergeCell ref="AB38:AB40"/>
    <mergeCell ref="AC38:AC40"/>
    <mergeCell ref="AD38:AD40"/>
    <mergeCell ref="AD18:AD20"/>
    <mergeCell ref="AB22:AB24"/>
    <mergeCell ref="AC22:AC24"/>
    <mergeCell ref="AD22:AD24"/>
    <mergeCell ref="AB26:AB28"/>
    <mergeCell ref="AC26:AC28"/>
    <mergeCell ref="AD26:AD28"/>
    <mergeCell ref="AD6:AD8"/>
    <mergeCell ref="AB10:AB12"/>
    <mergeCell ref="AC10:AC12"/>
    <mergeCell ref="AD10:AD12"/>
    <mergeCell ref="AB14:AB16"/>
    <mergeCell ref="AC14:AC16"/>
    <mergeCell ref="AD14:AD16"/>
    <mergeCell ref="I106:P108"/>
    <mergeCell ref="I102:P104"/>
    <mergeCell ref="I98:P100"/>
    <mergeCell ref="AB6:AB8"/>
    <mergeCell ref="AC6:AC8"/>
    <mergeCell ref="AB18:AB20"/>
    <mergeCell ref="AC18:AC20"/>
    <mergeCell ref="AB30:AB32"/>
    <mergeCell ref="AC30:AC32"/>
    <mergeCell ref="AB42:AB44"/>
    <mergeCell ref="AC42:AC44"/>
    <mergeCell ref="AB54:AB56"/>
    <mergeCell ref="AC54:AC56"/>
    <mergeCell ref="AB66:AB68"/>
    <mergeCell ref="AC66:AC68"/>
    <mergeCell ref="AB86:AB88"/>
    <mergeCell ref="I58:P60"/>
    <mergeCell ref="E106:H106"/>
    <mergeCell ref="I62:P64"/>
    <mergeCell ref="I94:P96"/>
    <mergeCell ref="I90:P92"/>
    <mergeCell ref="E94:H94"/>
    <mergeCell ref="E95:H95"/>
    <mergeCell ref="E103:H103"/>
    <mergeCell ref="E102:H102"/>
    <mergeCell ref="E88:H88"/>
    <mergeCell ref="E90:H90"/>
    <mergeCell ref="I86:P88"/>
    <mergeCell ref="E67:H67"/>
    <mergeCell ref="E68:H68"/>
    <mergeCell ref="E86:H86"/>
    <mergeCell ref="E87:H87"/>
    <mergeCell ref="I82:P84"/>
    <mergeCell ref="I78:P80"/>
    <mergeCell ref="I66:P68"/>
    <mergeCell ref="E79:H79"/>
    <mergeCell ref="E80:H80"/>
    <mergeCell ref="E82:H82"/>
    <mergeCell ref="E83:H83"/>
    <mergeCell ref="E84:H84"/>
    <mergeCell ref="E96:H96"/>
    <mergeCell ref="E7:H7"/>
    <mergeCell ref="E8:H8"/>
    <mergeCell ref="E11:H11"/>
    <mergeCell ref="I10:P12"/>
    <mergeCell ref="I6:P8"/>
    <mergeCell ref="E10:H10"/>
    <mergeCell ref="E14:H14"/>
    <mergeCell ref="E18:H18"/>
    <mergeCell ref="E12:H12"/>
    <mergeCell ref="E15:H15"/>
    <mergeCell ref="E16:H16"/>
    <mergeCell ref="I14:P16"/>
    <mergeCell ref="E98:H98"/>
    <mergeCell ref="A26:C27"/>
    <mergeCell ref="E108:H108"/>
    <mergeCell ref="E114:AD128"/>
    <mergeCell ref="A28:C29"/>
    <mergeCell ref="A30:C31"/>
    <mergeCell ref="A32:C33"/>
    <mergeCell ref="A34:C35"/>
    <mergeCell ref="A36:C37"/>
    <mergeCell ref="A40:C40"/>
    <mergeCell ref="E99:H99"/>
    <mergeCell ref="E35:H35"/>
    <mergeCell ref="E52:H52"/>
    <mergeCell ref="E51:H51"/>
    <mergeCell ref="I50:P52"/>
    <mergeCell ref="I46:P48"/>
    <mergeCell ref="I42:P44"/>
    <mergeCell ref="I38:P40"/>
    <mergeCell ref="I34:P36"/>
    <mergeCell ref="E30:H30"/>
    <mergeCell ref="E34:H34"/>
    <mergeCell ref="E31:H31"/>
    <mergeCell ref="E107:H107"/>
    <mergeCell ref="E92:H92"/>
    <mergeCell ref="E91:H91"/>
    <mergeCell ref="E22:H22"/>
    <mergeCell ref="E26:H26"/>
    <mergeCell ref="E55:H55"/>
    <mergeCell ref="E46:H46"/>
    <mergeCell ref="E47:H47"/>
    <mergeCell ref="E48:H48"/>
    <mergeCell ref="E50:H50"/>
    <mergeCell ref="E54:H54"/>
    <mergeCell ref="E23:H23"/>
    <mergeCell ref="E24:H24"/>
    <mergeCell ref="E27:H27"/>
    <mergeCell ref="E28:H28"/>
    <mergeCell ref="E32:H32"/>
    <mergeCell ref="A8:C9"/>
    <mergeCell ref="E38:H38"/>
    <mergeCell ref="E39:H39"/>
    <mergeCell ref="A24:C25"/>
    <mergeCell ref="E58:H58"/>
    <mergeCell ref="E56:H56"/>
    <mergeCell ref="A20:C21"/>
    <mergeCell ref="E57:P57"/>
    <mergeCell ref="A22:C23"/>
    <mergeCell ref="I54:P56"/>
    <mergeCell ref="A48:C49"/>
    <mergeCell ref="E19:H19"/>
    <mergeCell ref="E20:H20"/>
    <mergeCell ref="I18:P20"/>
    <mergeCell ref="I26:P28"/>
    <mergeCell ref="I22:P24"/>
    <mergeCell ref="I30:P32"/>
    <mergeCell ref="A10:C11"/>
    <mergeCell ref="A50:C51"/>
    <mergeCell ref="AE2:AG3"/>
    <mergeCell ref="S3:AA3"/>
    <mergeCell ref="E3:P3"/>
    <mergeCell ref="Q3:R3"/>
    <mergeCell ref="AC3:AD3"/>
    <mergeCell ref="E100:H100"/>
    <mergeCell ref="E104:H104"/>
    <mergeCell ref="A1:C1"/>
    <mergeCell ref="A2:C3"/>
    <mergeCell ref="A14:C15"/>
    <mergeCell ref="E42:H42"/>
    <mergeCell ref="E43:H43"/>
    <mergeCell ref="E44:H44"/>
    <mergeCell ref="A16:C17"/>
    <mergeCell ref="A18:C19"/>
    <mergeCell ref="U1:AB1"/>
    <mergeCell ref="A4:C5"/>
    <mergeCell ref="E4:H4"/>
    <mergeCell ref="A12:C13"/>
    <mergeCell ref="E40:H40"/>
    <mergeCell ref="A6:C7"/>
    <mergeCell ref="E6:H6"/>
    <mergeCell ref="E5:P5"/>
    <mergeCell ref="E36:H36"/>
  </mergeCells>
  <phoneticPr fontId="9" type="noConversion"/>
  <hyperlinks>
    <hyperlink ref="A48" r:id="rId1" display="eventorders.nec@necgroup.co.uk" xr:uid="{97C9AC72-EFF6-4066-AF4E-A5CB3E8CE3E1}"/>
    <hyperlink ref="A48:C49" r:id="rId2" display="Click here to speak to our team!" xr:uid="{0C8F8270-7856-4C79-B147-AE01F95EFBB1}"/>
    <hyperlink ref="U1:AB1" r:id="rId3" display="mailto:eventorders.nec@necgroup.co.uk" xr:uid="{73CF33BD-7EBD-4EF7-8C95-8C7640EBFD08}"/>
    <hyperlink ref="A4:C5" location="Landing!A1" display="Home" xr:uid="{2BF53BF9-2410-4487-9744-96C76AF629EB}"/>
    <hyperlink ref="A12:C13" location="Util!A1" display="Util!A1" xr:uid="{5206F289-EE39-4B50-92B2-0B63ADCBCACA}"/>
    <hyperlink ref="A14:C15" location="Safe!A1" display="Safe!A1" xr:uid="{D898CD81-DCD6-4F88-A4C9-323E3EF273ED}"/>
    <hyperlink ref="A16:C17" location="Floor!A1" display="Floor!A1" xr:uid="{E509B84A-D957-4064-BF0B-D7FD7874DC6B}"/>
    <hyperlink ref="A18:C19" location="Clean!A1" display="Clean!A1" xr:uid="{A78F67FD-A75C-4E42-AF76-22533F0A8863}"/>
    <hyperlink ref="A30:C31" location="'G&amp;R'!A1" display="'G&amp;R'!A1" xr:uid="{CCCB9C97-32E5-4FFB-B5C2-0C07ADCF4669}"/>
    <hyperlink ref="A32:C33" location="Details!A1" display="Details!A1" xr:uid="{91B33277-8649-4B23-962C-03357DD3E28F}"/>
    <hyperlink ref="A34:C35" location="Summary!A1" display="Summary!A1" xr:uid="{CDD85C1D-19FC-404E-8FD2-C5BB75FC707A}"/>
    <hyperlink ref="A36:C37" location="'T&amp;C'!A1" display="'T&amp;C'!A1" xr:uid="{268A375B-915C-4616-8DA3-EB8FCB0BD077}"/>
    <hyperlink ref="A6:C7" location="Info!A1" display="Info!A1" xr:uid="{9146AD01-7C2A-4F23-B25C-45FA6F212349}"/>
    <hyperlink ref="A8:C9" location="IT!A1" display="IT &amp; Networks" xr:uid="{2BAEFBD8-0DB4-4332-8DB2-7B28C49F7D2A}"/>
    <hyperlink ref="A20:C21" location="Food!A1" display="Food!A1" xr:uid="{C5B1085E-316E-4322-9500-68002461F1B4}"/>
    <hyperlink ref="A26:C27" location="Equip!A1" display="Equip!A1" xr:uid="{1EEA7461-39E1-4159-A6E6-0AF650BDBFB4}"/>
    <hyperlink ref="A28:C29" location="Hygiene!A1" display="Hygiene!A1" xr:uid="{248F8915-0CC2-410D-A818-0251F4FBE7D8}"/>
    <hyperlink ref="A22:C23" location="Drink!A1" display="Drink!A1" xr:uid="{92293719-1C8D-4594-9973-2B4E3D374AF2}"/>
    <hyperlink ref="A24:C25" location="Alco!A1" display="Alco!A1" xr:uid="{0A46DAF5-2A00-4915-AFA4-4B8644AF2DB6}"/>
    <hyperlink ref="A10:C11" location="AV!A1" display="AV!A1" xr:uid="{9DF83D6B-5D98-4492-8F51-C401952480DB}"/>
  </hyperlinks>
  <printOptions horizontalCentered="1" verticalCentered="1"/>
  <pageMargins left="0.23622047244094491" right="0.23622047244094491" top="0.35433070866141736" bottom="0.35433070866141736" header="0.31496062992125984" footer="0.31496062992125984"/>
  <pageSetup paperSize="9" scale="68" orientation="landscape" r:id="rId4"/>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4D9C6804-821F-4331-A432-02AE2E9D2BA2}">
          <x14:formula1>
            <xm:f>Admin!$D$4:$D$20</xm:f>
          </x14:formula1>
          <xm:sqref>U5:U8 X5:X8 AA5:AA8 X10:X12 U10:U12 AA10:AA12 U14:U16 X14:X16 AA14:AA16 X18:X20 U18:U20 AA18:AA20 U22:U24 X22:X24 AA22:AA24 X26:X28 U26:U28 AA26:AA28 U30:U32 X30:X32 AA30:AA32 X34:X36 U34:U36 AA34:AA36 U38:U40 X38:X40 AA38:AA40 X42:X44 U42:U44 AA42:AA44 U46:U48 X46:X48 AA46:AA48 X50:X52 U50:U52 AA50:AA52 U54:U60 X54:X60 AA54:AA60 X62:X64 U62:U64 AA62:AA64 U66:U68 X66:X68 AA66:AA68 X70:X72 U70:U72 AA70:AA72 U74:U76 X74:X76 AA74:AA76 X78:X80 U78:U80 AA78:AA80 U82:U84 X82:X84 AA82:AA84 X86:X88 U86:U88 AA86:AA88 U90:U92 X90:X92 AA90:AA92 X94:X96 U94:U96 AA94:AA96 U98:U100 X98:X100 AA98:AA100 U106:U108 X106:X108 X102:X104 U102:U104 AA102:AA104 AA106:AA108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69C38-3EC7-4996-8FB9-4733D480C085}">
  <sheetPr codeName="Sheet12">
    <tabColor rgb="FF1E384E"/>
    <pageSetUpPr autoPageBreaks="0" fitToPage="1"/>
  </sheetPr>
  <dimension ref="A1:AG102"/>
  <sheetViews>
    <sheetView showRowColHeaders="0" workbookViewId="0">
      <selection activeCell="A30" sqref="A30:C31"/>
    </sheetView>
  </sheetViews>
  <sheetFormatPr defaultColWidth="8.81640625" defaultRowHeight="17.5" x14ac:dyDescent="0.35"/>
  <cols>
    <col min="1" max="3" width="10.54296875" style="54" customWidth="1"/>
    <col min="4" max="4" width="4.54296875" style="1" customWidth="1"/>
    <col min="5" max="8" width="8.81640625" style="1" customWidth="1"/>
    <col min="9" max="16" width="2.81640625" style="1" customWidth="1"/>
    <col min="17" max="18" width="8.81640625" style="1" customWidth="1"/>
    <col min="19" max="19" width="10.81640625" style="1" customWidth="1"/>
    <col min="20" max="20" width="10.81640625" style="96" customWidth="1"/>
    <col min="21" max="21" width="13.81640625" style="1" bestFit="1" customWidth="1"/>
    <col min="22" max="22" width="10.81640625" style="1" customWidth="1"/>
    <col min="23" max="23" width="10.81640625" style="96" customWidth="1"/>
    <col min="24" max="24" width="13.81640625" style="1" bestFit="1" customWidth="1"/>
    <col min="25" max="25" width="10.81640625" style="1" customWidth="1"/>
    <col min="26" max="26" width="10.81640625" style="96" customWidth="1"/>
    <col min="27" max="27" width="13.81640625" style="1" bestFit="1" customWidth="1"/>
    <col min="28" max="28" width="9.54296875" style="1" customWidth="1"/>
    <col min="29" max="30" width="11.1796875" style="1" customWidth="1"/>
    <col min="31" max="32" width="8.81640625" style="1" customWidth="1"/>
    <col min="33" max="33" width="6.453125" style="1" customWidth="1"/>
    <col min="34" max="16384" width="8.81640625" style="1"/>
  </cols>
  <sheetData>
    <row r="1" spans="1:33" s="48" customFormat="1" ht="36" customHeight="1" x14ac:dyDescent="0.3">
      <c r="A1" s="558" t="s">
        <v>5</v>
      </c>
      <c r="B1" s="559"/>
      <c r="C1" s="559"/>
      <c r="E1" s="49" t="str">
        <f>Landing!B2</f>
        <v>NEC Products and Services Order Form</v>
      </c>
      <c r="K1" s="50"/>
      <c r="L1" s="50"/>
      <c r="M1" s="44"/>
      <c r="S1" s="102"/>
      <c r="U1" s="654" t="s">
        <v>38</v>
      </c>
      <c r="V1" s="654"/>
      <c r="W1" s="654"/>
      <c r="X1" s="654"/>
      <c r="Y1" s="654"/>
      <c r="Z1" s="654"/>
      <c r="AA1" s="654"/>
      <c r="AB1" s="654"/>
      <c r="AC1" s="102"/>
      <c r="AD1" s="102"/>
    </row>
    <row r="2" spans="1:33" ht="15" customHeight="1" thickBot="1" x14ac:dyDescent="0.4">
      <c r="A2" s="560"/>
      <c r="B2" s="560"/>
      <c r="C2" s="560"/>
      <c r="D2" s="45"/>
      <c r="E2" s="45"/>
      <c r="F2" s="45"/>
      <c r="G2" s="45"/>
      <c r="H2" s="45"/>
      <c r="I2" s="45"/>
      <c r="J2" s="45"/>
      <c r="K2" s="45"/>
      <c r="L2" s="45"/>
      <c r="M2" s="45"/>
      <c r="N2" s="45"/>
      <c r="O2" s="45"/>
      <c r="P2" s="45"/>
      <c r="Q2" s="45"/>
      <c r="R2" s="45"/>
      <c r="S2" s="45"/>
      <c r="T2" s="91"/>
      <c r="U2" s="45"/>
      <c r="V2" s="45"/>
      <c r="W2" s="91"/>
      <c r="X2" s="45"/>
      <c r="Y2" s="45"/>
      <c r="Z2" s="91"/>
      <c r="AA2" s="45"/>
      <c r="AB2" s="45"/>
      <c r="AC2" s="45"/>
      <c r="AD2" s="45"/>
      <c r="AE2" s="932"/>
      <c r="AF2" s="932"/>
      <c r="AG2" s="932"/>
    </row>
    <row r="3" spans="1:33" ht="15" customHeight="1" thickBot="1" x14ac:dyDescent="0.4">
      <c r="A3" s="560"/>
      <c r="B3" s="560"/>
      <c r="C3" s="560"/>
      <c r="D3" s="45"/>
      <c r="E3" s="935" t="s">
        <v>394</v>
      </c>
      <c r="F3" s="936"/>
      <c r="G3" s="936"/>
      <c r="H3" s="936"/>
      <c r="I3" s="936"/>
      <c r="J3" s="936"/>
      <c r="K3" s="936"/>
      <c r="L3" s="936"/>
      <c r="M3" s="936"/>
      <c r="N3" s="936"/>
      <c r="O3" s="936"/>
      <c r="P3" s="936"/>
      <c r="Q3" s="647" t="s">
        <v>40</v>
      </c>
      <c r="R3" s="647"/>
      <c r="S3" s="647" t="s">
        <v>200</v>
      </c>
      <c r="T3" s="647"/>
      <c r="U3" s="647"/>
      <c r="V3" s="647"/>
      <c r="W3" s="647"/>
      <c r="X3" s="647"/>
      <c r="Y3" s="647"/>
      <c r="Z3" s="647"/>
      <c r="AA3" s="647"/>
      <c r="AB3" s="647" t="s">
        <v>201</v>
      </c>
      <c r="AC3" s="647" t="s">
        <v>42</v>
      </c>
      <c r="AD3" s="647"/>
      <c r="AE3" s="903"/>
      <c r="AF3" s="903"/>
      <c r="AG3" s="903"/>
    </row>
    <row r="4" spans="1:33" ht="15" customHeight="1" thickBot="1" x14ac:dyDescent="0.4">
      <c r="A4" s="561" t="s">
        <v>8</v>
      </c>
      <c r="B4" s="562"/>
      <c r="C4" s="563"/>
      <c r="D4" s="45"/>
      <c r="E4" s="933" t="s">
        <v>43</v>
      </c>
      <c r="F4" s="934"/>
      <c r="G4" s="934"/>
      <c r="H4" s="934"/>
      <c r="I4" s="148" t="s">
        <v>44</v>
      </c>
      <c r="J4" s="148"/>
      <c r="K4" s="148"/>
      <c r="L4" s="148"/>
      <c r="M4" s="148"/>
      <c r="N4" s="148"/>
      <c r="O4" s="148"/>
      <c r="P4" s="148"/>
      <c r="Q4" s="421" t="s">
        <v>45</v>
      </c>
      <c r="R4" s="421" t="s">
        <v>46</v>
      </c>
      <c r="S4" s="392" t="s">
        <v>41</v>
      </c>
      <c r="T4" s="422" t="s">
        <v>202</v>
      </c>
      <c r="U4" s="392" t="s">
        <v>203</v>
      </c>
      <c r="V4" s="392" t="s">
        <v>41</v>
      </c>
      <c r="W4" s="422" t="s">
        <v>202</v>
      </c>
      <c r="X4" s="392" t="s">
        <v>203</v>
      </c>
      <c r="Y4" s="392" t="s">
        <v>41</v>
      </c>
      <c r="Z4" s="422" t="s">
        <v>202</v>
      </c>
      <c r="AA4" s="392" t="s">
        <v>203</v>
      </c>
      <c r="AB4" s="786"/>
      <c r="AC4" s="421" t="s">
        <v>45</v>
      </c>
      <c r="AD4" s="421" t="s">
        <v>46</v>
      </c>
      <c r="AE4" s="182"/>
      <c r="AF4" s="182"/>
      <c r="AG4" s="182"/>
    </row>
    <row r="5" spans="1:33" ht="15" customHeight="1" thickBot="1" x14ac:dyDescent="0.4">
      <c r="A5" s="561"/>
      <c r="B5" s="562"/>
      <c r="C5" s="563"/>
      <c r="D5" s="45"/>
      <c r="E5" s="927" t="s">
        <v>395</v>
      </c>
      <c r="F5" s="928"/>
      <c r="G5" s="928"/>
      <c r="H5" s="928"/>
      <c r="I5" s="928"/>
      <c r="J5" s="928"/>
      <c r="K5" s="928"/>
      <c r="L5" s="928"/>
      <c r="M5" s="928"/>
      <c r="N5" s="928"/>
      <c r="O5" s="928"/>
      <c r="P5" s="928"/>
      <c r="Q5" s="423"/>
      <c r="R5" s="427"/>
      <c r="S5" s="425">
        <f>IF(SUM(S6:S20)&gt;0,9999,0)</f>
        <v>0</v>
      </c>
      <c r="T5" s="426"/>
      <c r="U5" s="427"/>
      <c r="V5" s="425">
        <f>IF(SUM(V6:V20)&gt;0,9999,0)</f>
        <v>0</v>
      </c>
      <c r="W5" s="426"/>
      <c r="X5" s="427"/>
      <c r="Y5" s="425">
        <f>IF(SUM(Y6:Y20)&gt;0,9999,0)</f>
        <v>0</v>
      </c>
      <c r="Z5" s="426"/>
      <c r="AA5" s="427"/>
      <c r="AB5" s="428">
        <f>IF(SUM(AB6:AB20)&gt;0,9999,0)</f>
        <v>0</v>
      </c>
      <c r="AC5" s="428"/>
      <c r="AD5" s="435"/>
      <c r="AE5" s="183"/>
      <c r="AF5" s="183"/>
      <c r="AG5" s="183"/>
    </row>
    <row r="6" spans="1:33" ht="15" customHeight="1" thickBot="1" x14ac:dyDescent="0.4">
      <c r="A6" s="561" t="str">
        <f>Info!E12</f>
        <v>Important Information</v>
      </c>
      <c r="B6" s="562"/>
      <c r="C6" s="563"/>
      <c r="D6" s="45"/>
      <c r="E6" s="838" t="s">
        <v>396</v>
      </c>
      <c r="F6" s="839"/>
      <c r="G6" s="839"/>
      <c r="H6" s="840"/>
      <c r="I6" s="847" t="s">
        <v>397</v>
      </c>
      <c r="J6" s="848"/>
      <c r="K6" s="848"/>
      <c r="L6" s="848"/>
      <c r="M6" s="848"/>
      <c r="N6" s="848"/>
      <c r="O6" s="848"/>
      <c r="P6" s="912"/>
      <c r="Q6" s="998">
        <f>Prices!M94</f>
        <v>7.97</v>
      </c>
      <c r="R6" s="1001">
        <f>Prices!N94</f>
        <v>9.56</v>
      </c>
      <c r="S6" s="414"/>
      <c r="T6" s="433"/>
      <c r="U6" s="416"/>
      <c r="V6" s="414"/>
      <c r="W6" s="433"/>
      <c r="X6" s="416"/>
      <c r="Y6" s="414"/>
      <c r="Z6" s="433"/>
      <c r="AA6" s="416"/>
      <c r="AB6" s="855">
        <f>SUM(S6,V6,Y6,S7,V7,Y7,S8,V8,Y8)</f>
        <v>0</v>
      </c>
      <c r="AC6" s="857">
        <f>Q6*AB6</f>
        <v>0</v>
      </c>
      <c r="AD6" s="884">
        <f>R6*AB6</f>
        <v>0</v>
      </c>
      <c r="AE6" s="184"/>
      <c r="AF6" s="184"/>
      <c r="AG6" s="184"/>
    </row>
    <row r="7" spans="1:33" ht="15" customHeight="1" thickBot="1" x14ac:dyDescent="0.4">
      <c r="A7" s="561"/>
      <c r="B7" s="562"/>
      <c r="C7" s="563"/>
      <c r="D7" s="45"/>
      <c r="E7" s="835" t="s">
        <v>396</v>
      </c>
      <c r="F7" s="836"/>
      <c r="G7" s="836"/>
      <c r="H7" s="837"/>
      <c r="I7" s="847"/>
      <c r="J7" s="848"/>
      <c r="K7" s="848"/>
      <c r="L7" s="848"/>
      <c r="M7" s="848"/>
      <c r="N7" s="848"/>
      <c r="O7" s="848"/>
      <c r="P7" s="912"/>
      <c r="Q7" s="998"/>
      <c r="R7" s="1001"/>
      <c r="S7" s="280"/>
      <c r="T7" s="431"/>
      <c r="U7" s="408"/>
      <c r="V7" s="280"/>
      <c r="W7" s="431"/>
      <c r="X7" s="408"/>
      <c r="Y7" s="280"/>
      <c r="Z7" s="431"/>
      <c r="AA7" s="408"/>
      <c r="AB7" s="855"/>
      <c r="AC7" s="857"/>
      <c r="AD7" s="884"/>
      <c r="AE7" s="184"/>
      <c r="AF7" s="184"/>
      <c r="AG7" s="184"/>
    </row>
    <row r="8" spans="1:33" ht="15" customHeight="1" thickBot="1" x14ac:dyDescent="0.4">
      <c r="A8" s="561" t="s">
        <v>39</v>
      </c>
      <c r="B8" s="562"/>
      <c r="C8" s="563"/>
      <c r="D8" s="45"/>
      <c r="E8" s="868" t="s">
        <v>396</v>
      </c>
      <c r="F8" s="869"/>
      <c r="G8" s="869"/>
      <c r="H8" s="870"/>
      <c r="I8" s="860"/>
      <c r="J8" s="861"/>
      <c r="K8" s="861"/>
      <c r="L8" s="861"/>
      <c r="M8" s="861"/>
      <c r="N8" s="861"/>
      <c r="O8" s="861"/>
      <c r="P8" s="982"/>
      <c r="Q8" s="1003"/>
      <c r="R8" s="1002"/>
      <c r="S8" s="280"/>
      <c r="T8" s="431"/>
      <c r="U8" s="408"/>
      <c r="V8" s="280"/>
      <c r="W8" s="431"/>
      <c r="X8" s="408"/>
      <c r="Y8" s="280"/>
      <c r="Z8" s="431"/>
      <c r="AA8" s="408"/>
      <c r="AB8" s="881"/>
      <c r="AC8" s="882"/>
      <c r="AD8" s="885"/>
      <c r="AE8" s="184"/>
      <c r="AF8" s="184"/>
      <c r="AG8" s="184"/>
    </row>
    <row r="9" spans="1:33" ht="15" customHeight="1" thickBot="1" x14ac:dyDescent="0.4">
      <c r="A9" s="561"/>
      <c r="B9" s="562"/>
      <c r="C9" s="563"/>
      <c r="D9" s="45"/>
      <c r="E9" s="841" t="s">
        <v>398</v>
      </c>
      <c r="F9" s="842"/>
      <c r="G9" s="842"/>
      <c r="H9" s="843"/>
      <c r="I9" s="844" t="s">
        <v>399</v>
      </c>
      <c r="J9" s="845"/>
      <c r="K9" s="845"/>
      <c r="L9" s="845"/>
      <c r="M9" s="845"/>
      <c r="N9" s="845"/>
      <c r="O9" s="845"/>
      <c r="P9" s="929"/>
      <c r="Q9" s="997">
        <f>Prices!M95</f>
        <v>7.17</v>
      </c>
      <c r="R9" s="1000">
        <f>Prices!N95</f>
        <v>8.6</v>
      </c>
      <c r="S9" s="414"/>
      <c r="T9" s="433"/>
      <c r="U9" s="416"/>
      <c r="V9" s="414"/>
      <c r="W9" s="433"/>
      <c r="X9" s="416"/>
      <c r="Y9" s="414"/>
      <c r="Z9" s="433"/>
      <c r="AA9" s="416"/>
      <c r="AB9" s="855">
        <f>SUM(S9,V9,Y9,S10,V10,Y10,S11,V11,Y11)</f>
        <v>0</v>
      </c>
      <c r="AC9" s="857">
        <f>Q9*AB9</f>
        <v>0</v>
      </c>
      <c r="AD9" s="884">
        <f>R9*AB9</f>
        <v>0</v>
      </c>
      <c r="AE9" s="184"/>
      <c r="AF9" s="184"/>
      <c r="AG9" s="184"/>
    </row>
    <row r="10" spans="1:33" ht="15" customHeight="1" thickBot="1" x14ac:dyDescent="0.4">
      <c r="A10" s="561" t="str">
        <f>AV!E3</f>
        <v>Audio-visual</v>
      </c>
      <c r="B10" s="562"/>
      <c r="C10" s="563"/>
      <c r="D10" s="45"/>
      <c r="E10" s="835" t="s">
        <v>398</v>
      </c>
      <c r="F10" s="836"/>
      <c r="G10" s="836"/>
      <c r="H10" s="837"/>
      <c r="I10" s="847"/>
      <c r="J10" s="848"/>
      <c r="K10" s="848"/>
      <c r="L10" s="848"/>
      <c r="M10" s="848"/>
      <c r="N10" s="848"/>
      <c r="O10" s="848"/>
      <c r="P10" s="912"/>
      <c r="Q10" s="998"/>
      <c r="R10" s="1001"/>
      <c r="S10" s="280"/>
      <c r="T10" s="431"/>
      <c r="U10" s="408"/>
      <c r="V10" s="280"/>
      <c r="W10" s="431"/>
      <c r="X10" s="408"/>
      <c r="Y10" s="280"/>
      <c r="Z10" s="431"/>
      <c r="AA10" s="408"/>
      <c r="AB10" s="855"/>
      <c r="AC10" s="857"/>
      <c r="AD10" s="884"/>
      <c r="AE10" s="184"/>
      <c r="AF10" s="184"/>
      <c r="AG10" s="184"/>
    </row>
    <row r="11" spans="1:33" ht="15" customHeight="1" thickBot="1" x14ac:dyDescent="0.4">
      <c r="A11" s="561"/>
      <c r="B11" s="562"/>
      <c r="C11" s="563"/>
      <c r="D11" s="45"/>
      <c r="E11" s="868" t="s">
        <v>398</v>
      </c>
      <c r="F11" s="869"/>
      <c r="G11" s="869"/>
      <c r="H11" s="870"/>
      <c r="I11" s="860"/>
      <c r="J11" s="861"/>
      <c r="K11" s="861"/>
      <c r="L11" s="861"/>
      <c r="M11" s="861"/>
      <c r="N11" s="861"/>
      <c r="O11" s="861"/>
      <c r="P11" s="982"/>
      <c r="Q11" s="1003"/>
      <c r="R11" s="1002"/>
      <c r="S11" s="280"/>
      <c r="T11" s="431"/>
      <c r="U11" s="408"/>
      <c r="V11" s="280"/>
      <c r="W11" s="431"/>
      <c r="X11" s="408"/>
      <c r="Y11" s="280"/>
      <c r="Z11" s="431"/>
      <c r="AA11" s="408"/>
      <c r="AB11" s="881"/>
      <c r="AC11" s="882"/>
      <c r="AD11" s="885"/>
      <c r="AE11" s="185"/>
      <c r="AF11" s="185"/>
      <c r="AG11" s="185"/>
    </row>
    <row r="12" spans="1:33" ht="15" customHeight="1" thickBot="1" x14ac:dyDescent="0.4">
      <c r="A12" s="561" t="str">
        <f>Util!E3</f>
        <v>Utilities</v>
      </c>
      <c r="B12" s="562"/>
      <c r="C12" s="563"/>
      <c r="D12" s="45"/>
      <c r="E12" s="393" t="s">
        <v>400</v>
      </c>
      <c r="F12" s="220"/>
      <c r="G12" s="220"/>
      <c r="H12" s="229"/>
      <c r="I12" s="844" t="s">
        <v>401</v>
      </c>
      <c r="J12" s="845"/>
      <c r="K12" s="845"/>
      <c r="L12" s="845"/>
      <c r="M12" s="845"/>
      <c r="N12" s="845"/>
      <c r="O12" s="845"/>
      <c r="P12" s="929"/>
      <c r="Q12" s="997">
        <f>Prices!M96</f>
        <v>5.67</v>
      </c>
      <c r="R12" s="1000">
        <f>Prices!N96</f>
        <v>6.8</v>
      </c>
      <c r="S12" s="414"/>
      <c r="T12" s="433"/>
      <c r="U12" s="416"/>
      <c r="V12" s="414"/>
      <c r="W12" s="433"/>
      <c r="X12" s="416"/>
      <c r="Y12" s="414"/>
      <c r="Z12" s="433"/>
      <c r="AA12" s="416"/>
      <c r="AB12" s="855">
        <f>SUM(S12,V12,Y12,S13,V13,Y13,S14,V14,Y14)</f>
        <v>0</v>
      </c>
      <c r="AC12" s="857">
        <f>Q12*AB12</f>
        <v>0</v>
      </c>
      <c r="AD12" s="884">
        <f>R12*AB12</f>
        <v>0</v>
      </c>
      <c r="AE12" s="184"/>
      <c r="AF12" s="184"/>
      <c r="AG12" s="184"/>
    </row>
    <row r="13" spans="1:33" ht="15" customHeight="1" thickBot="1" x14ac:dyDescent="0.4">
      <c r="A13" s="561"/>
      <c r="B13" s="562"/>
      <c r="C13" s="563"/>
      <c r="D13" s="45"/>
      <c r="E13" s="394" t="s">
        <v>400</v>
      </c>
      <c r="F13" s="173"/>
      <c r="G13" s="173"/>
      <c r="H13" s="239"/>
      <c r="I13" s="847"/>
      <c r="J13" s="848"/>
      <c r="K13" s="848"/>
      <c r="L13" s="848"/>
      <c r="M13" s="848"/>
      <c r="N13" s="848"/>
      <c r="O13" s="848"/>
      <c r="P13" s="912"/>
      <c r="Q13" s="998"/>
      <c r="R13" s="1001"/>
      <c r="S13" s="280"/>
      <c r="T13" s="431"/>
      <c r="U13" s="408"/>
      <c r="V13" s="280"/>
      <c r="W13" s="431"/>
      <c r="X13" s="408"/>
      <c r="Y13" s="280"/>
      <c r="Z13" s="431"/>
      <c r="AA13" s="408"/>
      <c r="AB13" s="855"/>
      <c r="AC13" s="857"/>
      <c r="AD13" s="884"/>
      <c r="AE13" s="184"/>
      <c r="AF13" s="184"/>
      <c r="AG13" s="184"/>
    </row>
    <row r="14" spans="1:33" ht="15" customHeight="1" thickBot="1" x14ac:dyDescent="0.4">
      <c r="A14" s="561" t="str">
        <f>Safe!E3</f>
        <v>Safety</v>
      </c>
      <c r="B14" s="562"/>
      <c r="C14" s="563"/>
      <c r="D14" s="45"/>
      <c r="E14" s="396" t="s">
        <v>400</v>
      </c>
      <c r="F14" s="221"/>
      <c r="G14" s="221"/>
      <c r="H14" s="230"/>
      <c r="I14" s="860"/>
      <c r="J14" s="861"/>
      <c r="K14" s="861"/>
      <c r="L14" s="861"/>
      <c r="M14" s="861"/>
      <c r="N14" s="861"/>
      <c r="O14" s="861"/>
      <c r="P14" s="982"/>
      <c r="Q14" s="1003"/>
      <c r="R14" s="1002"/>
      <c r="S14" s="280"/>
      <c r="T14" s="431"/>
      <c r="U14" s="408"/>
      <c r="V14" s="280"/>
      <c r="W14" s="431"/>
      <c r="X14" s="408"/>
      <c r="Y14" s="280"/>
      <c r="Z14" s="431"/>
      <c r="AA14" s="408"/>
      <c r="AB14" s="881"/>
      <c r="AC14" s="882"/>
      <c r="AD14" s="885"/>
      <c r="AE14" s="185"/>
      <c r="AF14" s="184"/>
      <c r="AG14" s="184"/>
    </row>
    <row r="15" spans="1:33" ht="15" customHeight="1" thickBot="1" x14ac:dyDescent="0.4">
      <c r="A15" s="561"/>
      <c r="B15" s="562"/>
      <c r="C15" s="563"/>
      <c r="D15" s="45"/>
      <c r="E15" s="841" t="s">
        <v>402</v>
      </c>
      <c r="F15" s="842"/>
      <c r="G15" s="842"/>
      <c r="H15" s="843"/>
      <c r="I15" s="844"/>
      <c r="J15" s="845"/>
      <c r="K15" s="845"/>
      <c r="L15" s="845"/>
      <c r="M15" s="845"/>
      <c r="N15" s="845"/>
      <c r="O15" s="845"/>
      <c r="P15" s="929"/>
      <c r="Q15" s="997">
        <f>Prices!M97</f>
        <v>2.89</v>
      </c>
      <c r="R15" s="1000">
        <f>Prices!N97</f>
        <v>3.47</v>
      </c>
      <c r="S15" s="414"/>
      <c r="T15" s="433"/>
      <c r="U15" s="416"/>
      <c r="V15" s="414"/>
      <c r="W15" s="433"/>
      <c r="X15" s="416"/>
      <c r="Y15" s="414"/>
      <c r="Z15" s="433"/>
      <c r="AA15" s="416"/>
      <c r="AB15" s="855">
        <f>SUM(S15,V15,Y15,S16,V16,Y16,S17,V17,Y17)</f>
        <v>0</v>
      </c>
      <c r="AC15" s="857">
        <f>Q15*AB15</f>
        <v>0</v>
      </c>
      <c r="AD15" s="884">
        <f>R15*AB15</f>
        <v>0</v>
      </c>
    </row>
    <row r="16" spans="1:33" ht="15" customHeight="1" thickBot="1" x14ac:dyDescent="0.4">
      <c r="A16" s="561" t="str">
        <f>Floor!E3</f>
        <v>Flooring</v>
      </c>
      <c r="B16" s="562"/>
      <c r="C16" s="563"/>
      <c r="D16" s="45"/>
      <c r="E16" s="835" t="s">
        <v>402</v>
      </c>
      <c r="F16" s="836"/>
      <c r="G16" s="836"/>
      <c r="H16" s="837"/>
      <c r="I16" s="847"/>
      <c r="J16" s="848"/>
      <c r="K16" s="848"/>
      <c r="L16" s="848"/>
      <c r="M16" s="848"/>
      <c r="N16" s="848"/>
      <c r="O16" s="848"/>
      <c r="P16" s="912"/>
      <c r="Q16" s="998"/>
      <c r="R16" s="1001"/>
      <c r="S16" s="280"/>
      <c r="T16" s="431"/>
      <c r="U16" s="408"/>
      <c r="V16" s="280"/>
      <c r="W16" s="431"/>
      <c r="X16" s="408"/>
      <c r="Y16" s="280"/>
      <c r="Z16" s="431"/>
      <c r="AA16" s="408"/>
      <c r="AB16" s="855"/>
      <c r="AC16" s="857"/>
      <c r="AD16" s="884"/>
    </row>
    <row r="17" spans="1:30" ht="15" customHeight="1" thickBot="1" x14ac:dyDescent="0.4">
      <c r="A17" s="561"/>
      <c r="B17" s="562"/>
      <c r="C17" s="563"/>
      <c r="D17" s="45"/>
      <c r="E17" s="868" t="s">
        <v>402</v>
      </c>
      <c r="F17" s="869"/>
      <c r="G17" s="869"/>
      <c r="H17" s="870"/>
      <c r="I17" s="860"/>
      <c r="J17" s="861"/>
      <c r="K17" s="861"/>
      <c r="L17" s="861"/>
      <c r="M17" s="861"/>
      <c r="N17" s="861"/>
      <c r="O17" s="861"/>
      <c r="P17" s="982"/>
      <c r="Q17" s="1003"/>
      <c r="R17" s="1002"/>
      <c r="S17" s="280"/>
      <c r="T17" s="431"/>
      <c r="U17" s="408"/>
      <c r="V17" s="280"/>
      <c r="W17" s="431"/>
      <c r="X17" s="408"/>
      <c r="Y17" s="280"/>
      <c r="Z17" s="431"/>
      <c r="AA17" s="408"/>
      <c r="AB17" s="881"/>
      <c r="AC17" s="882"/>
      <c r="AD17" s="885"/>
    </row>
    <row r="18" spans="1:30" ht="15" customHeight="1" thickBot="1" x14ac:dyDescent="0.4">
      <c r="A18" s="561" t="str">
        <f>Clean!E3</f>
        <v>Cleaning</v>
      </c>
      <c r="B18" s="562"/>
      <c r="C18" s="563"/>
      <c r="D18" s="45"/>
      <c r="E18" s="841" t="s">
        <v>403</v>
      </c>
      <c r="F18" s="842"/>
      <c r="G18" s="842"/>
      <c r="H18" s="843"/>
      <c r="I18" s="844"/>
      <c r="J18" s="845"/>
      <c r="K18" s="845"/>
      <c r="L18" s="845"/>
      <c r="M18" s="845"/>
      <c r="N18" s="845"/>
      <c r="O18" s="845"/>
      <c r="P18" s="929"/>
      <c r="Q18" s="997">
        <f>Prices!M98</f>
        <v>4.01</v>
      </c>
      <c r="R18" s="1000">
        <f>Prices!N98</f>
        <v>4.8099999999999996</v>
      </c>
      <c r="S18" s="414"/>
      <c r="T18" s="433"/>
      <c r="U18" s="416"/>
      <c r="V18" s="414"/>
      <c r="W18" s="433"/>
      <c r="X18" s="416"/>
      <c r="Y18" s="414"/>
      <c r="Z18" s="433"/>
      <c r="AA18" s="416"/>
      <c r="AB18" s="855">
        <f>SUM(S18,V18,Y18,S19,V19,Y19,S20,V20,Y20)</f>
        <v>0</v>
      </c>
      <c r="AC18" s="857">
        <f>Q18*AB18</f>
        <v>0</v>
      </c>
      <c r="AD18" s="884">
        <f>R18*AB18</f>
        <v>0</v>
      </c>
    </row>
    <row r="19" spans="1:30" ht="15" customHeight="1" thickBot="1" x14ac:dyDescent="0.4">
      <c r="A19" s="561"/>
      <c r="B19" s="562"/>
      <c r="C19" s="563"/>
      <c r="D19" s="45"/>
      <c r="E19" s="835" t="s">
        <v>403</v>
      </c>
      <c r="F19" s="836"/>
      <c r="G19" s="836"/>
      <c r="H19" s="837"/>
      <c r="I19" s="847"/>
      <c r="J19" s="848"/>
      <c r="K19" s="848"/>
      <c r="L19" s="848"/>
      <c r="M19" s="848"/>
      <c r="N19" s="848"/>
      <c r="O19" s="848"/>
      <c r="P19" s="912"/>
      <c r="Q19" s="998"/>
      <c r="R19" s="1001"/>
      <c r="S19" s="280"/>
      <c r="T19" s="431"/>
      <c r="U19" s="408"/>
      <c r="V19" s="280"/>
      <c r="W19" s="431"/>
      <c r="X19" s="408"/>
      <c r="Y19" s="280"/>
      <c r="Z19" s="431"/>
      <c r="AA19" s="408"/>
      <c r="AB19" s="855"/>
      <c r="AC19" s="857"/>
      <c r="AD19" s="884"/>
    </row>
    <row r="20" spans="1:30" ht="15" customHeight="1" thickBot="1" x14ac:dyDescent="0.4">
      <c r="A20" s="561" t="str">
        <f>Food!E3</f>
        <v>Food</v>
      </c>
      <c r="B20" s="562"/>
      <c r="C20" s="563"/>
      <c r="D20" s="45"/>
      <c r="E20" s="838" t="s">
        <v>403</v>
      </c>
      <c r="F20" s="839"/>
      <c r="G20" s="839"/>
      <c r="H20" s="840"/>
      <c r="I20" s="847"/>
      <c r="J20" s="848"/>
      <c r="K20" s="848"/>
      <c r="L20" s="848"/>
      <c r="M20" s="848"/>
      <c r="N20" s="848"/>
      <c r="O20" s="848"/>
      <c r="P20" s="912"/>
      <c r="Q20" s="998"/>
      <c r="R20" s="1001"/>
      <c r="S20" s="280"/>
      <c r="T20" s="431"/>
      <c r="U20" s="408"/>
      <c r="V20" s="280"/>
      <c r="W20" s="431"/>
      <c r="X20" s="408"/>
      <c r="Y20" s="280"/>
      <c r="Z20" s="431"/>
      <c r="AA20" s="408"/>
      <c r="AB20" s="881"/>
      <c r="AC20" s="882"/>
      <c r="AD20" s="885"/>
    </row>
    <row r="21" spans="1:30" ht="14.5" customHeight="1" thickBot="1" x14ac:dyDescent="0.4">
      <c r="A21" s="561"/>
      <c r="B21" s="562"/>
      <c r="C21" s="563"/>
      <c r="D21" s="45"/>
      <c r="E21" s="927" t="s">
        <v>404</v>
      </c>
      <c r="F21" s="928"/>
      <c r="G21" s="928"/>
      <c r="H21" s="928"/>
      <c r="I21" s="928"/>
      <c r="J21" s="928"/>
      <c r="K21" s="928"/>
      <c r="L21" s="928"/>
      <c r="M21" s="928"/>
      <c r="N21" s="928"/>
      <c r="O21" s="928"/>
      <c r="P21" s="928"/>
      <c r="Q21" s="427"/>
      <c r="R21" s="427"/>
      <c r="S21" s="425">
        <f>IF(SUM(S22:S30)&gt;0,9999,0)</f>
        <v>0</v>
      </c>
      <c r="T21" s="444"/>
      <c r="U21" s="445"/>
      <c r="V21" s="425">
        <f>IF(SUM(V22:V30)&gt;0,9999,0)</f>
        <v>0</v>
      </c>
      <c r="W21" s="444"/>
      <c r="X21" s="445"/>
      <c r="Y21" s="425">
        <f>IF(SUM(Y22:Y30)&gt;0,9999,0)</f>
        <v>0</v>
      </c>
      <c r="Z21" s="444"/>
      <c r="AA21" s="445"/>
      <c r="AB21" s="428">
        <f>IF(SUM(AB22:AB30)&gt;0,9999,0)</f>
        <v>0</v>
      </c>
      <c r="AC21" s="427"/>
      <c r="AD21" s="435"/>
    </row>
    <row r="22" spans="1:30" ht="14.5" customHeight="1" thickBot="1" x14ac:dyDescent="0.4">
      <c r="A22" s="561" t="str">
        <f>Drink!E3</f>
        <v>Drinks</v>
      </c>
      <c r="B22" s="562"/>
      <c r="C22" s="563"/>
      <c r="D22" s="45"/>
      <c r="E22" s="838" t="s">
        <v>405</v>
      </c>
      <c r="F22" s="839"/>
      <c r="G22" s="839"/>
      <c r="H22" s="840"/>
      <c r="I22" s="847" t="s">
        <v>406</v>
      </c>
      <c r="J22" s="848"/>
      <c r="K22" s="848"/>
      <c r="L22" s="848"/>
      <c r="M22" s="848"/>
      <c r="N22" s="848"/>
      <c r="O22" s="848"/>
      <c r="P22" s="912"/>
      <c r="Q22" s="998">
        <f>Prices!M100</f>
        <v>26.32</v>
      </c>
      <c r="R22" s="1001">
        <f>Prices!N100</f>
        <v>31.58</v>
      </c>
      <c r="S22" s="414"/>
      <c r="T22" s="433"/>
      <c r="U22" s="416"/>
      <c r="V22" s="414"/>
      <c r="W22" s="433"/>
      <c r="X22" s="416"/>
      <c r="Y22" s="414"/>
      <c r="Z22" s="433"/>
      <c r="AA22" s="416"/>
      <c r="AB22" s="855">
        <f>SUM(S22,V22,Y22,S23,V23,Y23,S24,V24,Y24)</f>
        <v>0</v>
      </c>
      <c r="AC22" s="857">
        <f>Q22*AB22</f>
        <v>0</v>
      </c>
      <c r="AD22" s="884">
        <f>R22*AB22</f>
        <v>0</v>
      </c>
    </row>
    <row r="23" spans="1:30" ht="14.5" customHeight="1" thickBot="1" x14ac:dyDescent="0.4">
      <c r="A23" s="561"/>
      <c r="B23" s="562"/>
      <c r="C23" s="563"/>
      <c r="D23" s="45"/>
      <c r="E23" s="835" t="s">
        <v>405</v>
      </c>
      <c r="F23" s="836"/>
      <c r="G23" s="836"/>
      <c r="H23" s="837"/>
      <c r="I23" s="847"/>
      <c r="J23" s="848"/>
      <c r="K23" s="848"/>
      <c r="L23" s="848"/>
      <c r="M23" s="848"/>
      <c r="N23" s="848"/>
      <c r="O23" s="848"/>
      <c r="P23" s="912"/>
      <c r="Q23" s="998"/>
      <c r="R23" s="1001"/>
      <c r="S23" s="280"/>
      <c r="T23" s="431"/>
      <c r="U23" s="408"/>
      <c r="V23" s="280"/>
      <c r="W23" s="431"/>
      <c r="X23" s="408"/>
      <c r="Y23" s="280"/>
      <c r="Z23" s="431"/>
      <c r="AA23" s="408"/>
      <c r="AB23" s="855"/>
      <c r="AC23" s="857"/>
      <c r="AD23" s="884"/>
    </row>
    <row r="24" spans="1:30" ht="14.5" customHeight="1" thickBot="1" x14ac:dyDescent="0.4">
      <c r="A24" s="561" t="str">
        <f>Alco!E3</f>
        <v>Alcohol</v>
      </c>
      <c r="B24" s="562"/>
      <c r="C24" s="563"/>
      <c r="D24" s="45"/>
      <c r="E24" s="868" t="s">
        <v>405</v>
      </c>
      <c r="F24" s="869"/>
      <c r="G24" s="869"/>
      <c r="H24" s="870"/>
      <c r="I24" s="860"/>
      <c r="J24" s="861"/>
      <c r="K24" s="861"/>
      <c r="L24" s="861"/>
      <c r="M24" s="861"/>
      <c r="N24" s="861"/>
      <c r="O24" s="861"/>
      <c r="P24" s="982"/>
      <c r="Q24" s="1003"/>
      <c r="R24" s="1002"/>
      <c r="S24" s="280"/>
      <c r="T24" s="431"/>
      <c r="U24" s="408"/>
      <c r="V24" s="280"/>
      <c r="W24" s="431"/>
      <c r="X24" s="408"/>
      <c r="Y24" s="280"/>
      <c r="Z24" s="431"/>
      <c r="AA24" s="408"/>
      <c r="AB24" s="881"/>
      <c r="AC24" s="882"/>
      <c r="AD24" s="885"/>
    </row>
    <row r="25" spans="1:30" ht="14.5" customHeight="1" thickBot="1" x14ac:dyDescent="0.4">
      <c r="A25" s="561"/>
      <c r="B25" s="562"/>
      <c r="C25" s="563"/>
      <c r="D25" s="45"/>
      <c r="E25" s="841" t="s">
        <v>407</v>
      </c>
      <c r="F25" s="842"/>
      <c r="G25" s="842"/>
      <c r="H25" s="843"/>
      <c r="I25" s="844" t="s">
        <v>408</v>
      </c>
      <c r="J25" s="845"/>
      <c r="K25" s="845"/>
      <c r="L25" s="845"/>
      <c r="M25" s="845"/>
      <c r="N25" s="845"/>
      <c r="O25" s="845"/>
      <c r="P25" s="929"/>
      <c r="Q25" s="997">
        <f>Prices!M101</f>
        <v>15.46</v>
      </c>
      <c r="R25" s="1000">
        <f>Prices!N101</f>
        <v>18.55</v>
      </c>
      <c r="S25" s="414"/>
      <c r="T25" s="433"/>
      <c r="U25" s="416"/>
      <c r="V25" s="414"/>
      <c r="W25" s="433"/>
      <c r="X25" s="416"/>
      <c r="Y25" s="414"/>
      <c r="Z25" s="433"/>
      <c r="AA25" s="416"/>
      <c r="AB25" s="855">
        <f>SUM(S25,V25,Y25,S26,V26,Y26,S27,V27,Y27)</f>
        <v>0</v>
      </c>
      <c r="AC25" s="857">
        <f>Q25*AB25</f>
        <v>0</v>
      </c>
      <c r="AD25" s="884">
        <f>R25*AB25</f>
        <v>0</v>
      </c>
    </row>
    <row r="26" spans="1:30" ht="14.5" customHeight="1" thickBot="1" x14ac:dyDescent="0.4">
      <c r="A26" s="561" t="str">
        <f>Equip!E3</f>
        <v>Catering - Equipment</v>
      </c>
      <c r="B26" s="562"/>
      <c r="C26" s="563"/>
      <c r="D26" s="45"/>
      <c r="E26" s="835" t="s">
        <v>407</v>
      </c>
      <c r="F26" s="836"/>
      <c r="G26" s="836"/>
      <c r="H26" s="837"/>
      <c r="I26" s="847"/>
      <c r="J26" s="848"/>
      <c r="K26" s="848"/>
      <c r="L26" s="848"/>
      <c r="M26" s="848"/>
      <c r="N26" s="848"/>
      <c r="O26" s="848"/>
      <c r="P26" s="912"/>
      <c r="Q26" s="998"/>
      <c r="R26" s="1001"/>
      <c r="S26" s="280"/>
      <c r="T26" s="431"/>
      <c r="U26" s="408"/>
      <c r="V26" s="280"/>
      <c r="W26" s="431"/>
      <c r="X26" s="408"/>
      <c r="Y26" s="280"/>
      <c r="Z26" s="431"/>
      <c r="AA26" s="408"/>
      <c r="AB26" s="855"/>
      <c r="AC26" s="857"/>
      <c r="AD26" s="884"/>
    </row>
    <row r="27" spans="1:30" ht="14.5" customHeight="1" thickBot="1" x14ac:dyDescent="0.4">
      <c r="A27" s="561"/>
      <c r="B27" s="562"/>
      <c r="C27" s="563"/>
      <c r="D27" s="45"/>
      <c r="E27" s="868" t="s">
        <v>407</v>
      </c>
      <c r="F27" s="869"/>
      <c r="G27" s="869"/>
      <c r="H27" s="870"/>
      <c r="I27" s="860"/>
      <c r="J27" s="861"/>
      <c r="K27" s="861"/>
      <c r="L27" s="861"/>
      <c r="M27" s="861"/>
      <c r="N27" s="861"/>
      <c r="O27" s="861"/>
      <c r="P27" s="982"/>
      <c r="Q27" s="1003"/>
      <c r="R27" s="1002"/>
      <c r="S27" s="280"/>
      <c r="T27" s="431"/>
      <c r="U27" s="408"/>
      <c r="V27" s="280"/>
      <c r="W27" s="431"/>
      <c r="X27" s="408"/>
      <c r="Y27" s="280"/>
      <c r="Z27" s="431"/>
      <c r="AA27" s="408"/>
      <c r="AB27" s="881"/>
      <c r="AC27" s="882"/>
      <c r="AD27" s="885"/>
    </row>
    <row r="28" spans="1:30" ht="14.5" customHeight="1" thickBot="1" x14ac:dyDescent="0.4">
      <c r="A28" s="564" t="str">
        <f>Hygiene!E3</f>
        <v>Catering - Hygiene</v>
      </c>
      <c r="B28" s="565"/>
      <c r="C28" s="566"/>
      <c r="D28" s="45"/>
      <c r="E28" s="841" t="s">
        <v>409</v>
      </c>
      <c r="F28" s="842"/>
      <c r="G28" s="842"/>
      <c r="H28" s="843"/>
      <c r="I28" s="844" t="s">
        <v>410</v>
      </c>
      <c r="J28" s="845"/>
      <c r="K28" s="845"/>
      <c r="L28" s="845"/>
      <c r="M28" s="845"/>
      <c r="N28" s="845"/>
      <c r="O28" s="845"/>
      <c r="P28" s="929"/>
      <c r="Q28" s="997">
        <f>Prices!M102</f>
        <v>171.74</v>
      </c>
      <c r="R28" s="1000">
        <f>Prices!N102</f>
        <v>206.09</v>
      </c>
      <c r="S28" s="414"/>
      <c r="T28" s="433"/>
      <c r="U28" s="416"/>
      <c r="V28" s="414"/>
      <c r="W28" s="433"/>
      <c r="X28" s="416"/>
      <c r="Y28" s="414"/>
      <c r="Z28" s="433"/>
      <c r="AA28" s="416"/>
      <c r="AB28" s="855">
        <f>SUM(S28,V28,Y28,S29,V29,Y29,S30,V30,Y30)</f>
        <v>0</v>
      </c>
      <c r="AC28" s="857">
        <f>Q28*AB28</f>
        <v>0</v>
      </c>
      <c r="AD28" s="884">
        <f>R28*AB28</f>
        <v>0</v>
      </c>
    </row>
    <row r="29" spans="1:30" ht="14.5" customHeight="1" thickBot="1" x14ac:dyDescent="0.4">
      <c r="A29" s="567"/>
      <c r="B29" s="568"/>
      <c r="C29" s="569"/>
      <c r="D29" s="45"/>
      <c r="E29" s="835" t="s">
        <v>409</v>
      </c>
      <c r="F29" s="836"/>
      <c r="G29" s="836"/>
      <c r="H29" s="837"/>
      <c r="I29" s="847"/>
      <c r="J29" s="848"/>
      <c r="K29" s="848"/>
      <c r="L29" s="848"/>
      <c r="M29" s="848"/>
      <c r="N29" s="848"/>
      <c r="O29" s="848"/>
      <c r="P29" s="912"/>
      <c r="Q29" s="998"/>
      <c r="R29" s="1001"/>
      <c r="S29" s="280"/>
      <c r="T29" s="431"/>
      <c r="U29" s="408"/>
      <c r="V29" s="280"/>
      <c r="W29" s="431"/>
      <c r="X29" s="408"/>
      <c r="Y29" s="280"/>
      <c r="Z29" s="431"/>
      <c r="AA29" s="408"/>
      <c r="AB29" s="855"/>
      <c r="AC29" s="857"/>
      <c r="AD29" s="884"/>
    </row>
    <row r="30" spans="1:30" ht="15" customHeight="1" thickBot="1" x14ac:dyDescent="0.4">
      <c r="A30" s="561" t="str">
        <f>'G&amp;R'!E3</f>
        <v>Graphics &amp; Rigging</v>
      </c>
      <c r="B30" s="562"/>
      <c r="C30" s="563"/>
      <c r="D30" s="45"/>
      <c r="E30" s="937" t="s">
        <v>409</v>
      </c>
      <c r="F30" s="938"/>
      <c r="G30" s="938"/>
      <c r="H30" s="939"/>
      <c r="I30" s="922"/>
      <c r="J30" s="875"/>
      <c r="K30" s="875"/>
      <c r="L30" s="875"/>
      <c r="M30" s="875"/>
      <c r="N30" s="875"/>
      <c r="O30" s="875"/>
      <c r="P30" s="923"/>
      <c r="Q30" s="999"/>
      <c r="R30" s="1004"/>
      <c r="S30" s="280"/>
      <c r="T30" s="431"/>
      <c r="U30" s="408"/>
      <c r="V30" s="280"/>
      <c r="W30" s="431"/>
      <c r="X30" s="408"/>
      <c r="Y30" s="280"/>
      <c r="Z30" s="431"/>
      <c r="AA30" s="408"/>
      <c r="AB30" s="881"/>
      <c r="AC30" s="882"/>
      <c r="AD30" s="885"/>
    </row>
    <row r="31" spans="1:30" ht="15" customHeight="1" x14ac:dyDescent="0.35">
      <c r="A31" s="561"/>
      <c r="B31" s="562"/>
      <c r="C31" s="563"/>
      <c r="D31" s="45"/>
      <c r="E31" s="832"/>
      <c r="F31" s="833"/>
      <c r="G31" s="833"/>
      <c r="H31" s="833"/>
      <c r="I31" s="833"/>
      <c r="J31" s="833"/>
      <c r="K31" s="833"/>
      <c r="L31" s="833"/>
      <c r="M31" s="833"/>
      <c r="N31" s="833"/>
      <c r="O31" s="833"/>
      <c r="P31" s="833"/>
      <c r="Q31" s="833"/>
      <c r="R31" s="833"/>
      <c r="S31" s="833"/>
      <c r="T31" s="833"/>
      <c r="U31" s="833"/>
      <c r="V31" s="833"/>
      <c r="W31" s="833"/>
      <c r="X31" s="833"/>
      <c r="Y31" s="833"/>
      <c r="Z31" s="833"/>
      <c r="AA31" s="833"/>
      <c r="AB31" s="833"/>
      <c r="AC31" s="833"/>
      <c r="AD31" s="834"/>
    </row>
    <row r="32" spans="1:30" ht="15" customHeight="1" x14ac:dyDescent="0.35">
      <c r="A32" s="561" t="str">
        <f>Details!E2</f>
        <v>Your contact details</v>
      </c>
      <c r="B32" s="562"/>
      <c r="C32" s="563"/>
      <c r="D32" s="45"/>
      <c r="E32" s="350">
        <v>1</v>
      </c>
      <c r="F32" s="308" t="s">
        <v>75</v>
      </c>
      <c r="G32" s="240"/>
      <c r="H32" s="240"/>
      <c r="T32" s="1"/>
      <c r="W32" s="1"/>
      <c r="Z32" s="1"/>
      <c r="AD32" s="401"/>
    </row>
    <row r="33" spans="1:30" ht="15" customHeight="1" x14ac:dyDescent="0.35">
      <c r="A33" s="561"/>
      <c r="B33" s="562"/>
      <c r="C33" s="563"/>
      <c r="D33" s="45"/>
      <c r="E33" s="350">
        <v>2</v>
      </c>
      <c r="F33" s="308" t="s">
        <v>211</v>
      </c>
      <c r="G33" s="240"/>
      <c r="H33" s="240"/>
      <c r="T33" s="1"/>
      <c r="W33" s="1"/>
      <c r="Z33" s="1"/>
      <c r="AD33" s="401"/>
    </row>
    <row r="34" spans="1:30" ht="15" customHeight="1" thickBot="1" x14ac:dyDescent="0.4">
      <c r="A34" s="561" t="str">
        <f>Summary!E4</f>
        <v>Order summary</v>
      </c>
      <c r="B34" s="562"/>
      <c r="C34" s="563"/>
      <c r="D34" s="45"/>
      <c r="E34" s="335">
        <v>3</v>
      </c>
      <c r="F34" s="336" t="s">
        <v>212</v>
      </c>
      <c r="G34" s="402"/>
      <c r="H34" s="402"/>
      <c r="I34" s="403"/>
      <c r="J34" s="403"/>
      <c r="K34" s="403"/>
      <c r="L34" s="403"/>
      <c r="M34" s="403"/>
      <c r="N34" s="403"/>
      <c r="O34" s="403"/>
      <c r="P34" s="403"/>
      <c r="Q34" s="403"/>
      <c r="R34" s="403"/>
      <c r="S34" s="403"/>
      <c r="T34" s="403"/>
      <c r="U34" s="403"/>
      <c r="V34" s="403"/>
      <c r="W34" s="403"/>
      <c r="X34" s="403"/>
      <c r="Y34" s="403"/>
      <c r="Z34" s="403"/>
      <c r="AA34" s="403"/>
      <c r="AB34" s="403"/>
      <c r="AC34" s="403"/>
      <c r="AD34" s="404"/>
    </row>
    <row r="35" spans="1:30" ht="15" customHeight="1" x14ac:dyDescent="0.35">
      <c r="A35" s="561"/>
      <c r="B35" s="562"/>
      <c r="C35" s="563"/>
      <c r="D35" s="45"/>
      <c r="E35" s="46"/>
      <c r="F35" s="46"/>
      <c r="G35" s="46"/>
      <c r="H35" s="46"/>
      <c r="I35" s="46"/>
      <c r="J35" s="46"/>
      <c r="K35" s="46"/>
      <c r="L35" s="46"/>
      <c r="M35" s="46"/>
      <c r="N35" s="46"/>
      <c r="O35" s="46"/>
      <c r="P35" s="46"/>
      <c r="Q35" s="46"/>
      <c r="R35" s="68"/>
      <c r="S35" s="56"/>
      <c r="T35" s="92"/>
      <c r="U35" s="68"/>
      <c r="V35" s="56"/>
      <c r="W35" s="92"/>
      <c r="X35" s="68"/>
      <c r="Y35" s="56"/>
      <c r="Z35" s="92"/>
      <c r="AA35" s="68"/>
      <c r="AB35" s="56"/>
      <c r="AC35" s="56"/>
      <c r="AD35" s="68"/>
    </row>
    <row r="36" spans="1:30" ht="15" customHeight="1" x14ac:dyDescent="0.35">
      <c r="A36" s="561" t="str">
        <f>'T&amp;C'!E2</f>
        <v>Terms &amp; Conditions</v>
      </c>
      <c r="B36" s="562"/>
      <c r="C36" s="563"/>
      <c r="D36" s="45"/>
      <c r="E36" s="612" t="s">
        <v>262</v>
      </c>
      <c r="F36" s="613"/>
      <c r="G36" s="613"/>
      <c r="H36" s="613"/>
      <c r="I36" s="613"/>
      <c r="J36" s="613"/>
      <c r="K36" s="613"/>
      <c r="L36" s="613"/>
      <c r="M36" s="613"/>
      <c r="N36" s="613"/>
      <c r="O36" s="613"/>
      <c r="P36" s="613"/>
      <c r="Q36" s="613"/>
      <c r="R36" s="613"/>
      <c r="S36" s="613"/>
      <c r="T36" s="613"/>
      <c r="U36" s="613"/>
      <c r="V36" s="613"/>
      <c r="W36" s="613"/>
      <c r="X36" s="613"/>
      <c r="Y36" s="613"/>
      <c r="Z36" s="613"/>
      <c r="AA36" s="613"/>
      <c r="AB36" s="613"/>
      <c r="AC36" s="613"/>
      <c r="AD36" s="614"/>
    </row>
    <row r="37" spans="1:30" ht="15" customHeight="1" x14ac:dyDescent="0.35">
      <c r="A37" s="561"/>
      <c r="B37" s="562"/>
      <c r="C37" s="563"/>
      <c r="D37" s="45"/>
      <c r="E37" s="615"/>
      <c r="F37" s="616"/>
      <c r="G37" s="616"/>
      <c r="H37" s="616"/>
      <c r="I37" s="616"/>
      <c r="J37" s="616"/>
      <c r="K37" s="616"/>
      <c r="L37" s="616"/>
      <c r="M37" s="616"/>
      <c r="N37" s="616"/>
      <c r="O37" s="616"/>
      <c r="P37" s="616"/>
      <c r="Q37" s="616"/>
      <c r="R37" s="616"/>
      <c r="S37" s="616"/>
      <c r="T37" s="616"/>
      <c r="U37" s="616"/>
      <c r="V37" s="616"/>
      <c r="W37" s="616"/>
      <c r="X37" s="616"/>
      <c r="Y37" s="616"/>
      <c r="Z37" s="616"/>
      <c r="AA37" s="616"/>
      <c r="AB37" s="616"/>
      <c r="AC37" s="616"/>
      <c r="AD37" s="617"/>
    </row>
    <row r="38" spans="1:30" ht="15" customHeight="1" x14ac:dyDescent="0.35">
      <c r="A38" s="51"/>
      <c r="B38" s="51"/>
      <c r="C38" s="51"/>
      <c r="D38" s="45"/>
      <c r="E38" s="615"/>
      <c r="F38" s="616"/>
      <c r="G38" s="616"/>
      <c r="H38" s="616"/>
      <c r="I38" s="616"/>
      <c r="J38" s="616"/>
      <c r="K38" s="616"/>
      <c r="L38" s="616"/>
      <c r="M38" s="616"/>
      <c r="N38" s="616"/>
      <c r="O38" s="616"/>
      <c r="P38" s="616"/>
      <c r="Q38" s="616"/>
      <c r="R38" s="616"/>
      <c r="S38" s="616"/>
      <c r="T38" s="616"/>
      <c r="U38" s="616"/>
      <c r="V38" s="616"/>
      <c r="W38" s="616"/>
      <c r="X38" s="616"/>
      <c r="Y38" s="616"/>
      <c r="Z38" s="616"/>
      <c r="AA38" s="616"/>
      <c r="AB38" s="616"/>
      <c r="AC38" s="616"/>
      <c r="AD38" s="617"/>
    </row>
    <row r="39" spans="1:30" ht="15" customHeight="1" x14ac:dyDescent="0.4">
      <c r="A39" s="52"/>
      <c r="B39" s="52"/>
      <c r="C39" s="52"/>
      <c r="D39" s="45"/>
      <c r="E39" s="615"/>
      <c r="F39" s="616"/>
      <c r="G39" s="616"/>
      <c r="H39" s="616"/>
      <c r="I39" s="616"/>
      <c r="J39" s="616"/>
      <c r="K39" s="616"/>
      <c r="L39" s="616"/>
      <c r="M39" s="616"/>
      <c r="N39" s="616"/>
      <c r="O39" s="616"/>
      <c r="P39" s="616"/>
      <c r="Q39" s="616"/>
      <c r="R39" s="616"/>
      <c r="S39" s="616"/>
      <c r="T39" s="616"/>
      <c r="U39" s="616"/>
      <c r="V39" s="616"/>
      <c r="W39" s="616"/>
      <c r="X39" s="616"/>
      <c r="Y39" s="616"/>
      <c r="Z39" s="616"/>
      <c r="AA39" s="616"/>
      <c r="AB39" s="616"/>
      <c r="AC39" s="616"/>
      <c r="AD39" s="617"/>
    </row>
    <row r="40" spans="1:30" ht="15" customHeight="1" x14ac:dyDescent="0.35">
      <c r="A40" s="572" t="s">
        <v>31</v>
      </c>
      <c r="B40" s="572"/>
      <c r="C40" s="572"/>
      <c r="D40" s="45"/>
      <c r="E40" s="615"/>
      <c r="F40" s="616"/>
      <c r="G40" s="616"/>
      <c r="H40" s="616"/>
      <c r="I40" s="616"/>
      <c r="J40" s="616"/>
      <c r="K40" s="616"/>
      <c r="L40" s="616"/>
      <c r="M40" s="616"/>
      <c r="N40" s="616"/>
      <c r="O40" s="616"/>
      <c r="P40" s="616"/>
      <c r="Q40" s="616"/>
      <c r="R40" s="616"/>
      <c r="S40" s="616"/>
      <c r="T40" s="616"/>
      <c r="U40" s="616"/>
      <c r="V40" s="616"/>
      <c r="W40" s="616"/>
      <c r="X40" s="616"/>
      <c r="Y40" s="616"/>
      <c r="Z40" s="616"/>
      <c r="AA40" s="616"/>
      <c r="AB40" s="616"/>
      <c r="AC40" s="616"/>
      <c r="AD40" s="617"/>
    </row>
    <row r="41" spans="1:30" ht="15" customHeight="1" x14ac:dyDescent="0.35">
      <c r="A41" s="79" t="s">
        <v>32</v>
      </c>
      <c r="B41" s="142"/>
      <c r="C41" s="142"/>
      <c r="D41" s="45"/>
      <c r="E41" s="615"/>
      <c r="F41" s="616"/>
      <c r="G41" s="616"/>
      <c r="H41" s="616"/>
      <c r="I41" s="616"/>
      <c r="J41" s="616"/>
      <c r="K41" s="616"/>
      <c r="L41" s="616"/>
      <c r="M41" s="616"/>
      <c r="N41" s="616"/>
      <c r="O41" s="616"/>
      <c r="P41" s="616"/>
      <c r="Q41" s="616"/>
      <c r="R41" s="616"/>
      <c r="S41" s="616"/>
      <c r="T41" s="616"/>
      <c r="U41" s="616"/>
      <c r="V41" s="616"/>
      <c r="W41" s="616"/>
      <c r="X41" s="616"/>
      <c r="Y41" s="616"/>
      <c r="Z41" s="616"/>
      <c r="AA41" s="616"/>
      <c r="AB41" s="616"/>
      <c r="AC41" s="616"/>
      <c r="AD41" s="617"/>
    </row>
    <row r="42" spans="1:30" ht="15" customHeight="1" x14ac:dyDescent="0.35">
      <c r="A42" s="47" t="s">
        <v>33</v>
      </c>
      <c r="B42" s="142"/>
      <c r="C42" s="142"/>
      <c r="D42" s="45"/>
      <c r="E42" s="615"/>
      <c r="F42" s="616"/>
      <c r="G42" s="616"/>
      <c r="H42" s="616"/>
      <c r="I42" s="616"/>
      <c r="J42" s="616"/>
      <c r="K42" s="616"/>
      <c r="L42" s="616"/>
      <c r="M42" s="616"/>
      <c r="N42" s="616"/>
      <c r="O42" s="616"/>
      <c r="P42" s="616"/>
      <c r="Q42" s="616"/>
      <c r="R42" s="616"/>
      <c r="S42" s="616"/>
      <c r="T42" s="616"/>
      <c r="U42" s="616"/>
      <c r="V42" s="616"/>
      <c r="W42" s="616"/>
      <c r="X42" s="616"/>
      <c r="Y42" s="616"/>
      <c r="Z42" s="616"/>
      <c r="AA42" s="616"/>
      <c r="AB42" s="616"/>
      <c r="AC42" s="616"/>
      <c r="AD42" s="617"/>
    </row>
    <row r="43" spans="1:30" ht="15" customHeight="1" x14ac:dyDescent="0.35">
      <c r="A43" s="47" t="s">
        <v>11</v>
      </c>
      <c r="B43" s="142"/>
      <c r="C43" s="142"/>
      <c r="D43" s="45"/>
      <c r="E43" s="615"/>
      <c r="F43" s="616"/>
      <c r="G43" s="616"/>
      <c r="H43" s="616"/>
      <c r="I43" s="616"/>
      <c r="J43" s="616"/>
      <c r="K43" s="616"/>
      <c r="L43" s="616"/>
      <c r="M43" s="616"/>
      <c r="N43" s="616"/>
      <c r="O43" s="616"/>
      <c r="P43" s="616"/>
      <c r="Q43" s="616"/>
      <c r="R43" s="616"/>
      <c r="S43" s="616"/>
      <c r="T43" s="616"/>
      <c r="U43" s="616"/>
      <c r="V43" s="616"/>
      <c r="W43" s="616"/>
      <c r="X43" s="616"/>
      <c r="Y43" s="616"/>
      <c r="Z43" s="616"/>
      <c r="AA43" s="616"/>
      <c r="AB43" s="616"/>
      <c r="AC43" s="616"/>
      <c r="AD43" s="617"/>
    </row>
    <row r="44" spans="1:30" ht="15" customHeight="1" x14ac:dyDescent="0.35">
      <c r="A44" s="47" t="s">
        <v>34</v>
      </c>
      <c r="B44" s="142"/>
      <c r="C44" s="142"/>
      <c r="D44" s="45"/>
      <c r="E44" s="615"/>
      <c r="F44" s="616"/>
      <c r="G44" s="616"/>
      <c r="H44" s="616"/>
      <c r="I44" s="616"/>
      <c r="J44" s="616"/>
      <c r="K44" s="616"/>
      <c r="L44" s="616"/>
      <c r="M44" s="616"/>
      <c r="N44" s="616"/>
      <c r="O44" s="616"/>
      <c r="P44" s="616"/>
      <c r="Q44" s="616"/>
      <c r="R44" s="616"/>
      <c r="S44" s="616"/>
      <c r="T44" s="616"/>
      <c r="U44" s="616"/>
      <c r="V44" s="616"/>
      <c r="W44" s="616"/>
      <c r="X44" s="616"/>
      <c r="Y44" s="616"/>
      <c r="Z44" s="616"/>
      <c r="AA44" s="616"/>
      <c r="AB44" s="616"/>
      <c r="AC44" s="616"/>
      <c r="AD44" s="617"/>
    </row>
    <row r="45" spans="1:30" ht="15" customHeight="1" x14ac:dyDescent="0.35">
      <c r="A45" s="47" t="s">
        <v>13</v>
      </c>
      <c r="B45" s="142"/>
      <c r="C45" s="142"/>
      <c r="D45" s="45"/>
      <c r="E45" s="615"/>
      <c r="F45" s="616"/>
      <c r="G45" s="616"/>
      <c r="H45" s="616"/>
      <c r="I45" s="616"/>
      <c r="J45" s="616"/>
      <c r="K45" s="616"/>
      <c r="L45" s="616"/>
      <c r="M45" s="616"/>
      <c r="N45" s="616"/>
      <c r="O45" s="616"/>
      <c r="P45" s="616"/>
      <c r="Q45" s="616"/>
      <c r="R45" s="616"/>
      <c r="S45" s="616"/>
      <c r="T45" s="616"/>
      <c r="U45" s="616"/>
      <c r="V45" s="616"/>
      <c r="W45" s="616"/>
      <c r="X45" s="616"/>
      <c r="Y45" s="616"/>
      <c r="Z45" s="616"/>
      <c r="AA45" s="616"/>
      <c r="AB45" s="616"/>
      <c r="AC45" s="616"/>
      <c r="AD45" s="617"/>
    </row>
    <row r="46" spans="1:30" ht="15" customHeight="1" x14ac:dyDescent="0.35">
      <c r="A46" s="47" t="s">
        <v>14</v>
      </c>
      <c r="B46" s="142"/>
      <c r="C46" s="142"/>
      <c r="D46" s="45"/>
      <c r="E46" s="615"/>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7"/>
    </row>
    <row r="47" spans="1:30" ht="15" customHeight="1" x14ac:dyDescent="0.35">
      <c r="A47" s="53"/>
      <c r="B47" s="142"/>
      <c r="C47" s="142"/>
      <c r="D47" s="45"/>
      <c r="E47" s="615"/>
      <c r="F47" s="616"/>
      <c r="G47" s="616"/>
      <c r="H47" s="616"/>
      <c r="I47" s="616"/>
      <c r="J47" s="616"/>
      <c r="K47" s="616"/>
      <c r="L47" s="616"/>
      <c r="M47" s="616"/>
      <c r="N47" s="616"/>
      <c r="O47" s="616"/>
      <c r="P47" s="616"/>
      <c r="Q47" s="616"/>
      <c r="R47" s="616"/>
      <c r="S47" s="616"/>
      <c r="T47" s="616"/>
      <c r="U47" s="616"/>
      <c r="V47" s="616"/>
      <c r="W47" s="616"/>
      <c r="X47" s="616"/>
      <c r="Y47" s="616"/>
      <c r="Z47" s="616"/>
      <c r="AA47" s="616"/>
      <c r="AB47" s="616"/>
      <c r="AC47" s="616"/>
      <c r="AD47" s="617"/>
    </row>
    <row r="48" spans="1:30" ht="15" customHeight="1" x14ac:dyDescent="0.35">
      <c r="A48" s="570" t="s">
        <v>36</v>
      </c>
      <c r="B48" s="570"/>
      <c r="C48" s="570"/>
      <c r="D48" s="45"/>
      <c r="E48" s="615"/>
      <c r="F48" s="616"/>
      <c r="G48" s="616"/>
      <c r="H48" s="616"/>
      <c r="I48" s="616"/>
      <c r="J48" s="616"/>
      <c r="K48" s="616"/>
      <c r="L48" s="616"/>
      <c r="M48" s="616"/>
      <c r="N48" s="616"/>
      <c r="O48" s="616"/>
      <c r="P48" s="616"/>
      <c r="Q48" s="616"/>
      <c r="R48" s="616"/>
      <c r="S48" s="616"/>
      <c r="T48" s="616"/>
      <c r="U48" s="616"/>
      <c r="V48" s="616"/>
      <c r="W48" s="616"/>
      <c r="X48" s="616"/>
      <c r="Y48" s="616"/>
      <c r="Z48" s="616"/>
      <c r="AA48" s="616"/>
      <c r="AB48" s="616"/>
      <c r="AC48" s="616"/>
      <c r="AD48" s="617"/>
    </row>
    <row r="49" spans="1:30" ht="15" customHeight="1" x14ac:dyDescent="0.35">
      <c r="A49" s="570"/>
      <c r="B49" s="570"/>
      <c r="C49" s="570"/>
      <c r="D49" s="45"/>
      <c r="E49" s="615"/>
      <c r="F49" s="616"/>
      <c r="G49" s="616"/>
      <c r="H49" s="616"/>
      <c r="I49" s="616"/>
      <c r="J49" s="616"/>
      <c r="K49" s="616"/>
      <c r="L49" s="616"/>
      <c r="M49" s="616"/>
      <c r="N49" s="616"/>
      <c r="O49" s="616"/>
      <c r="P49" s="616"/>
      <c r="Q49" s="616"/>
      <c r="R49" s="616"/>
      <c r="S49" s="616"/>
      <c r="T49" s="616"/>
      <c r="U49" s="616"/>
      <c r="V49" s="616"/>
      <c r="W49" s="616"/>
      <c r="X49" s="616"/>
      <c r="Y49" s="616"/>
      <c r="Z49" s="616"/>
      <c r="AA49" s="616"/>
      <c r="AB49" s="616"/>
      <c r="AC49" s="616"/>
      <c r="AD49" s="617"/>
    </row>
    <row r="50" spans="1:30" ht="15" customHeight="1" x14ac:dyDescent="0.35">
      <c r="A50" s="571" t="s">
        <v>37</v>
      </c>
      <c r="B50" s="571"/>
      <c r="C50" s="571"/>
      <c r="D50" s="45"/>
      <c r="E50" s="618"/>
      <c r="F50" s="619"/>
      <c r="G50" s="619"/>
      <c r="H50" s="619"/>
      <c r="I50" s="619"/>
      <c r="J50" s="619"/>
      <c r="K50" s="619"/>
      <c r="L50" s="619"/>
      <c r="M50" s="619"/>
      <c r="N50" s="619"/>
      <c r="O50" s="619"/>
      <c r="P50" s="619"/>
      <c r="Q50" s="619"/>
      <c r="R50" s="619"/>
      <c r="S50" s="619"/>
      <c r="T50" s="619"/>
      <c r="U50" s="619"/>
      <c r="V50" s="619"/>
      <c r="W50" s="619"/>
      <c r="X50" s="619"/>
      <c r="Y50" s="619"/>
      <c r="Z50" s="619"/>
      <c r="AA50" s="619"/>
      <c r="AB50" s="619"/>
      <c r="AC50" s="619"/>
      <c r="AD50" s="620"/>
    </row>
    <row r="51" spans="1:30" ht="15" customHeight="1" x14ac:dyDescent="0.35">
      <c r="A51" s="571"/>
      <c r="B51" s="571"/>
      <c r="C51" s="571"/>
      <c r="D51" s="45"/>
      <c r="E51" s="45"/>
      <c r="F51" s="59"/>
      <c r="G51" s="59"/>
      <c r="H51" s="59"/>
      <c r="I51" s="59"/>
      <c r="J51" s="59"/>
      <c r="K51" s="59"/>
      <c r="L51" s="59"/>
      <c r="M51" s="59"/>
      <c r="N51" s="59"/>
      <c r="O51" s="59"/>
      <c r="P51" s="59"/>
      <c r="Q51" s="59"/>
      <c r="R51" s="59"/>
      <c r="S51" s="59"/>
      <c r="T51" s="94"/>
      <c r="U51" s="59"/>
      <c r="V51" s="59"/>
      <c r="W51" s="94"/>
      <c r="X51" s="59"/>
      <c r="Y51" s="59"/>
      <c r="Z51" s="94"/>
      <c r="AA51" s="59"/>
      <c r="AB51" s="59"/>
      <c r="AC51" s="59"/>
      <c r="AD51" s="59"/>
    </row>
    <row r="52" spans="1:30" ht="15" customHeight="1" x14ac:dyDescent="0.4">
      <c r="A52" s="52"/>
      <c r="B52" s="52"/>
      <c r="C52" s="52"/>
      <c r="D52" s="45"/>
      <c r="E52" s="45"/>
      <c r="F52" s="59"/>
      <c r="G52" s="59"/>
      <c r="H52" s="59"/>
      <c r="I52" s="59"/>
      <c r="J52" s="59"/>
      <c r="K52" s="59"/>
      <c r="L52" s="59"/>
      <c r="M52" s="59"/>
      <c r="N52" s="59"/>
      <c r="O52" s="59"/>
      <c r="P52" s="59"/>
      <c r="Q52" s="59"/>
      <c r="R52" s="59"/>
      <c r="S52" s="59"/>
      <c r="T52" s="94"/>
      <c r="U52" s="59"/>
      <c r="V52" s="59"/>
      <c r="W52" s="94"/>
      <c r="X52" s="59"/>
      <c r="Y52" s="59"/>
      <c r="Z52" s="94"/>
      <c r="AA52" s="59"/>
      <c r="AB52" s="59"/>
      <c r="AC52" s="59"/>
      <c r="AD52" s="59"/>
    </row>
    <row r="53" spans="1:30" ht="15" customHeight="1" x14ac:dyDescent="0.4">
      <c r="A53" s="52"/>
      <c r="B53" s="52"/>
      <c r="C53" s="52"/>
      <c r="D53" s="45"/>
      <c r="E53" s="45"/>
      <c r="F53" s="45"/>
      <c r="G53" s="45"/>
      <c r="H53" s="45"/>
      <c r="I53" s="45"/>
      <c r="J53" s="45"/>
      <c r="K53" s="45"/>
      <c r="L53" s="45"/>
      <c r="M53" s="45"/>
      <c r="N53" s="45"/>
      <c r="O53" s="45"/>
      <c r="P53" s="45"/>
      <c r="Q53" s="45"/>
      <c r="R53" s="45"/>
      <c r="S53" s="45"/>
      <c r="T53" s="91"/>
      <c r="U53" s="45"/>
      <c r="V53" s="45"/>
      <c r="W53" s="91"/>
      <c r="X53" s="45"/>
      <c r="Y53" s="45"/>
      <c r="Z53" s="91"/>
      <c r="AA53" s="45"/>
      <c r="AB53" s="45"/>
      <c r="AC53" s="45"/>
      <c r="AD53" s="45"/>
    </row>
    <row r="54" spans="1:30" ht="15" customHeight="1" x14ac:dyDescent="0.4">
      <c r="A54" s="52"/>
      <c r="B54" s="52"/>
      <c r="C54" s="52"/>
      <c r="D54" s="45"/>
      <c r="E54" s="45"/>
      <c r="F54" s="45"/>
      <c r="G54" s="45"/>
      <c r="H54" s="45"/>
      <c r="I54" s="45"/>
      <c r="J54" s="45"/>
      <c r="K54" s="45"/>
      <c r="L54" s="45"/>
      <c r="M54" s="45"/>
      <c r="N54" s="45"/>
      <c r="O54" s="45"/>
      <c r="P54" s="45"/>
      <c r="Q54" s="45"/>
      <c r="R54" s="45"/>
      <c r="S54" s="45"/>
      <c r="T54" s="91"/>
      <c r="U54" s="45"/>
      <c r="V54" s="45"/>
      <c r="W54" s="91"/>
      <c r="X54" s="45"/>
      <c r="Y54" s="45"/>
      <c r="Z54" s="91"/>
      <c r="AA54" s="45"/>
      <c r="AB54" s="45"/>
      <c r="AC54" s="45"/>
      <c r="AD54" s="45"/>
    </row>
    <row r="55" spans="1:30" ht="15" customHeight="1" x14ac:dyDescent="0.4">
      <c r="A55" s="52"/>
      <c r="B55" s="52"/>
      <c r="C55" s="52"/>
      <c r="D55" s="45"/>
      <c r="E55" s="45"/>
      <c r="F55" s="45"/>
      <c r="G55" s="45"/>
      <c r="H55" s="45"/>
      <c r="I55" s="45"/>
      <c r="J55" s="45"/>
      <c r="K55" s="45"/>
      <c r="L55" s="45"/>
      <c r="M55" s="45"/>
      <c r="N55" s="45"/>
      <c r="O55" s="45"/>
      <c r="P55" s="45"/>
      <c r="Q55" s="45"/>
      <c r="R55" s="45"/>
      <c r="S55" s="45"/>
      <c r="T55" s="91"/>
      <c r="U55" s="45"/>
      <c r="V55" s="45"/>
      <c r="W55" s="91"/>
      <c r="X55" s="45"/>
      <c r="Y55" s="45"/>
      <c r="Z55" s="91"/>
      <c r="AA55" s="45"/>
      <c r="AB55" s="45"/>
      <c r="AC55" s="45"/>
      <c r="AD55" s="45"/>
    </row>
    <row r="56" spans="1:30" ht="15" customHeight="1" x14ac:dyDescent="0.35">
      <c r="D56" s="45"/>
      <c r="E56" s="45"/>
      <c r="F56" s="45"/>
      <c r="G56" s="45"/>
      <c r="H56" s="45"/>
      <c r="I56" s="45"/>
      <c r="J56" s="45"/>
      <c r="K56" s="45"/>
      <c r="L56" s="45"/>
      <c r="M56" s="45"/>
      <c r="N56" s="45"/>
      <c r="O56" s="45"/>
      <c r="P56" s="45"/>
      <c r="Q56" s="45"/>
      <c r="R56" s="45"/>
      <c r="S56" s="45"/>
      <c r="T56" s="91"/>
      <c r="U56" s="45"/>
      <c r="V56" s="45"/>
      <c r="W56" s="91"/>
      <c r="X56" s="45"/>
      <c r="Y56" s="45"/>
      <c r="Z56" s="91"/>
      <c r="AA56" s="45"/>
      <c r="AB56" s="45"/>
      <c r="AC56" s="45"/>
      <c r="AD56" s="45"/>
    </row>
    <row r="57" spans="1:30" ht="15" customHeight="1" x14ac:dyDescent="0.35">
      <c r="D57" s="45"/>
      <c r="E57" s="45"/>
      <c r="F57" s="45"/>
      <c r="G57" s="45"/>
      <c r="H57" s="45"/>
      <c r="I57" s="45"/>
      <c r="J57" s="45"/>
      <c r="K57" s="45"/>
      <c r="L57" s="45"/>
      <c r="M57" s="45"/>
      <c r="N57" s="45"/>
      <c r="O57" s="45"/>
      <c r="P57" s="45"/>
      <c r="Q57" s="45"/>
      <c r="R57" s="45"/>
      <c r="S57" s="45"/>
      <c r="T57" s="91"/>
      <c r="U57" s="45"/>
      <c r="V57" s="45"/>
      <c r="W57" s="91"/>
      <c r="X57" s="45"/>
      <c r="Y57" s="45"/>
      <c r="Z57" s="91"/>
      <c r="AA57" s="45"/>
      <c r="AB57" s="45"/>
      <c r="AC57" s="45"/>
      <c r="AD57" s="45"/>
    </row>
    <row r="58" spans="1:30" ht="15" customHeight="1" x14ac:dyDescent="0.35">
      <c r="D58" s="45"/>
      <c r="E58" s="45"/>
      <c r="F58" s="45"/>
      <c r="G58" s="45"/>
      <c r="H58" s="45"/>
      <c r="I58" s="45"/>
      <c r="J58" s="45"/>
      <c r="K58" s="45"/>
      <c r="L58" s="45"/>
      <c r="M58" s="45"/>
      <c r="N58" s="45"/>
      <c r="O58" s="45"/>
      <c r="P58" s="45"/>
      <c r="Q58" s="45"/>
      <c r="R58" s="45"/>
      <c r="S58" s="45"/>
      <c r="T58" s="91"/>
      <c r="U58" s="45"/>
      <c r="V58" s="45"/>
      <c r="W58" s="91"/>
      <c r="X58" s="45"/>
      <c r="Y58" s="45"/>
      <c r="Z58" s="91"/>
      <c r="AA58" s="45"/>
      <c r="AB58" s="45"/>
      <c r="AC58" s="45"/>
      <c r="AD58" s="45"/>
    </row>
    <row r="59" spans="1:30" ht="15" customHeight="1" x14ac:dyDescent="0.35">
      <c r="D59" s="45"/>
      <c r="E59" s="45"/>
      <c r="F59" s="45"/>
      <c r="G59" s="45"/>
      <c r="H59" s="45"/>
      <c r="I59" s="45"/>
      <c r="J59" s="45"/>
      <c r="K59" s="45"/>
      <c r="L59" s="45"/>
      <c r="M59" s="45"/>
      <c r="N59" s="45"/>
      <c r="O59" s="45"/>
      <c r="P59" s="45"/>
      <c r="Q59" s="45"/>
      <c r="R59" s="45"/>
      <c r="S59" s="45"/>
      <c r="T59" s="91"/>
      <c r="U59" s="45"/>
      <c r="V59" s="45"/>
      <c r="W59" s="91"/>
      <c r="X59" s="45"/>
      <c r="Y59" s="45"/>
      <c r="Z59" s="91"/>
      <c r="AA59" s="45"/>
      <c r="AB59" s="45"/>
      <c r="AC59" s="45"/>
      <c r="AD59" s="45"/>
    </row>
    <row r="60" spans="1:30" ht="15" customHeight="1" x14ac:dyDescent="0.35">
      <c r="D60" s="45"/>
      <c r="E60" s="45"/>
      <c r="F60" s="45"/>
      <c r="G60" s="45"/>
      <c r="H60" s="45"/>
      <c r="I60" s="45"/>
      <c r="J60" s="45"/>
      <c r="K60" s="45"/>
      <c r="L60" s="45"/>
      <c r="M60" s="45"/>
      <c r="N60" s="45"/>
      <c r="O60" s="45"/>
      <c r="P60" s="45"/>
      <c r="Q60" s="45"/>
      <c r="R60" s="45"/>
      <c r="S60" s="45"/>
      <c r="T60" s="91"/>
      <c r="U60" s="45"/>
      <c r="V60" s="45"/>
      <c r="W60" s="91"/>
      <c r="X60" s="45"/>
      <c r="Y60" s="45"/>
      <c r="Z60" s="91"/>
      <c r="AA60" s="45"/>
      <c r="AB60" s="45"/>
      <c r="AC60" s="45"/>
      <c r="AD60" s="45"/>
    </row>
    <row r="61" spans="1:30" ht="15" customHeight="1" x14ac:dyDescent="0.35">
      <c r="D61" s="45"/>
      <c r="E61" s="45"/>
      <c r="F61" s="45"/>
      <c r="G61" s="45"/>
      <c r="H61" s="45"/>
      <c r="I61" s="45"/>
      <c r="J61" s="45"/>
      <c r="K61" s="45"/>
      <c r="L61" s="45"/>
      <c r="M61" s="45"/>
      <c r="N61" s="45"/>
      <c r="O61" s="45"/>
      <c r="P61" s="45"/>
      <c r="Q61" s="45"/>
      <c r="R61" s="45"/>
      <c r="S61" s="45"/>
      <c r="T61" s="91"/>
      <c r="U61" s="45"/>
      <c r="V61" s="45"/>
      <c r="W61" s="91"/>
      <c r="X61" s="45"/>
      <c r="Y61" s="45"/>
      <c r="Z61" s="91"/>
      <c r="AA61" s="45"/>
      <c r="AB61" s="45"/>
      <c r="AC61" s="45"/>
      <c r="AD61" s="45"/>
    </row>
    <row r="62" spans="1:30" ht="15" customHeight="1" x14ac:dyDescent="0.35">
      <c r="D62" s="45"/>
      <c r="E62" s="45"/>
      <c r="F62" s="45"/>
      <c r="G62" s="45"/>
      <c r="H62" s="45"/>
      <c r="I62" s="45"/>
      <c r="J62" s="45"/>
      <c r="K62" s="45"/>
      <c r="L62" s="45"/>
      <c r="M62" s="45"/>
      <c r="N62" s="45"/>
      <c r="O62" s="45"/>
      <c r="P62" s="45"/>
      <c r="Q62" s="45"/>
      <c r="R62" s="45"/>
      <c r="S62" s="45"/>
      <c r="T62" s="91"/>
      <c r="U62" s="45"/>
      <c r="V62" s="45"/>
      <c r="W62" s="91"/>
      <c r="X62" s="45"/>
      <c r="Y62" s="45"/>
      <c r="Z62" s="91"/>
      <c r="AA62" s="45"/>
      <c r="AB62" s="45"/>
      <c r="AC62" s="45"/>
      <c r="AD62" s="45"/>
    </row>
    <row r="63" spans="1:30" ht="15" customHeight="1" x14ac:dyDescent="0.35">
      <c r="D63" s="45"/>
      <c r="E63" s="45"/>
      <c r="F63" s="45"/>
      <c r="G63" s="45"/>
      <c r="H63" s="45"/>
      <c r="I63" s="45"/>
      <c r="J63" s="45"/>
      <c r="K63" s="45"/>
      <c r="L63" s="45"/>
      <c r="M63" s="45"/>
      <c r="N63" s="45"/>
      <c r="O63" s="45"/>
      <c r="P63" s="45"/>
      <c r="Q63" s="45"/>
      <c r="R63" s="45"/>
      <c r="S63" s="45"/>
      <c r="T63" s="91"/>
      <c r="U63" s="45"/>
      <c r="V63" s="45"/>
      <c r="W63" s="91"/>
      <c r="X63" s="45"/>
      <c r="Y63" s="45"/>
      <c r="Z63" s="91"/>
      <c r="AA63" s="45"/>
      <c r="AB63" s="45"/>
      <c r="AC63" s="45"/>
      <c r="AD63" s="45"/>
    </row>
    <row r="64" spans="1:30" ht="15" customHeight="1" x14ac:dyDescent="0.35">
      <c r="D64" s="45"/>
      <c r="E64" s="45"/>
      <c r="F64" s="45"/>
      <c r="G64" s="45"/>
      <c r="H64" s="45"/>
      <c r="I64" s="45"/>
      <c r="J64" s="45"/>
      <c r="K64" s="45"/>
      <c r="L64" s="45"/>
      <c r="M64" s="45"/>
      <c r="N64" s="45"/>
      <c r="O64" s="45"/>
      <c r="P64" s="45"/>
      <c r="Q64" s="45"/>
      <c r="R64" s="45"/>
      <c r="S64" s="45"/>
      <c r="T64" s="91"/>
      <c r="U64" s="45"/>
      <c r="V64" s="45"/>
      <c r="W64" s="91"/>
      <c r="X64" s="45"/>
      <c r="Y64" s="45"/>
      <c r="Z64" s="91"/>
      <c r="AA64" s="45"/>
      <c r="AB64" s="45"/>
      <c r="AC64" s="45"/>
      <c r="AD64" s="45"/>
    </row>
    <row r="65" spans="4:30" ht="15" customHeight="1" x14ac:dyDescent="0.35">
      <c r="D65" s="45"/>
      <c r="E65" s="45"/>
      <c r="F65" s="45"/>
      <c r="G65" s="45"/>
      <c r="H65" s="45"/>
      <c r="I65" s="45"/>
      <c r="J65" s="45"/>
      <c r="K65" s="45"/>
      <c r="L65" s="45"/>
      <c r="M65" s="45"/>
      <c r="N65" s="45"/>
      <c r="O65" s="45"/>
      <c r="P65" s="45"/>
      <c r="Q65" s="45"/>
      <c r="R65" s="45"/>
      <c r="S65" s="45"/>
      <c r="T65" s="91"/>
      <c r="U65" s="45"/>
      <c r="V65" s="45"/>
      <c r="W65" s="91"/>
      <c r="X65" s="45"/>
      <c r="Y65" s="45"/>
      <c r="Z65" s="91"/>
      <c r="AA65" s="45"/>
      <c r="AB65" s="45"/>
      <c r="AC65" s="45"/>
      <c r="AD65" s="45"/>
    </row>
    <row r="66" spans="4:30" ht="15" customHeight="1" x14ac:dyDescent="0.35">
      <c r="D66" s="45"/>
      <c r="E66" s="45"/>
      <c r="F66" s="45"/>
      <c r="G66" s="45"/>
      <c r="H66" s="45"/>
      <c r="I66" s="45"/>
      <c r="J66" s="45"/>
      <c r="K66" s="45"/>
      <c r="L66" s="45"/>
      <c r="M66" s="45"/>
      <c r="N66" s="45"/>
      <c r="O66" s="45"/>
      <c r="P66" s="45"/>
      <c r="Q66" s="45"/>
      <c r="R66" s="45"/>
      <c r="S66" s="45"/>
      <c r="T66" s="91"/>
      <c r="U66" s="45"/>
      <c r="V66" s="45"/>
      <c r="W66" s="91"/>
      <c r="X66" s="45"/>
      <c r="Y66" s="45"/>
      <c r="Z66" s="91"/>
      <c r="AA66" s="45"/>
      <c r="AB66" s="45"/>
      <c r="AC66" s="45"/>
      <c r="AD66" s="45"/>
    </row>
    <row r="67" spans="4:30" ht="15" customHeight="1" x14ac:dyDescent="0.35">
      <c r="D67" s="45"/>
      <c r="E67" s="45"/>
      <c r="F67" s="45"/>
      <c r="G67" s="45"/>
      <c r="H67" s="45"/>
      <c r="I67" s="45"/>
      <c r="J67" s="45"/>
      <c r="K67" s="45"/>
      <c r="L67" s="45"/>
      <c r="M67" s="45"/>
      <c r="N67" s="45"/>
      <c r="O67" s="45"/>
      <c r="P67" s="45"/>
      <c r="Q67" s="45"/>
      <c r="R67" s="45"/>
      <c r="S67" s="45"/>
      <c r="T67" s="91"/>
      <c r="U67" s="45"/>
      <c r="V67" s="45"/>
      <c r="W67" s="91"/>
      <c r="X67" s="45"/>
      <c r="Y67" s="45"/>
      <c r="Z67" s="91"/>
      <c r="AA67" s="45"/>
      <c r="AB67" s="45"/>
      <c r="AC67" s="45"/>
      <c r="AD67" s="45"/>
    </row>
    <row r="68" spans="4:30" ht="15" customHeight="1" x14ac:dyDescent="0.35">
      <c r="D68" s="45"/>
      <c r="E68" s="45"/>
      <c r="F68" s="45"/>
      <c r="G68" s="45"/>
      <c r="H68" s="45"/>
      <c r="I68" s="45"/>
      <c r="J68" s="45"/>
      <c r="K68" s="45"/>
      <c r="L68" s="45"/>
      <c r="M68" s="45"/>
      <c r="N68" s="45"/>
      <c r="O68" s="45"/>
      <c r="P68" s="45"/>
      <c r="Q68" s="45"/>
      <c r="R68" s="45"/>
      <c r="S68" s="45"/>
      <c r="T68" s="91"/>
      <c r="U68" s="45"/>
      <c r="V68" s="45"/>
      <c r="W68" s="91"/>
      <c r="X68" s="45"/>
      <c r="Y68" s="45"/>
      <c r="Z68" s="91"/>
      <c r="AA68" s="45"/>
      <c r="AB68" s="45"/>
      <c r="AC68" s="45"/>
      <c r="AD68" s="45"/>
    </row>
    <row r="69" spans="4:30" ht="15" customHeight="1" x14ac:dyDescent="0.35">
      <c r="D69" s="45"/>
      <c r="E69" s="45"/>
      <c r="F69" s="45"/>
      <c r="G69" s="45"/>
      <c r="H69" s="45"/>
      <c r="I69" s="45"/>
      <c r="J69" s="45"/>
      <c r="K69" s="45"/>
      <c r="L69" s="45"/>
      <c r="M69" s="45"/>
      <c r="N69" s="45"/>
      <c r="O69" s="45"/>
      <c r="P69" s="45"/>
      <c r="Q69" s="45"/>
      <c r="R69" s="45"/>
      <c r="S69" s="45"/>
      <c r="T69" s="91"/>
      <c r="U69" s="45"/>
      <c r="V69" s="45"/>
      <c r="W69" s="91"/>
      <c r="X69" s="45"/>
      <c r="Y69" s="45"/>
      <c r="Z69" s="91"/>
      <c r="AA69" s="45"/>
      <c r="AB69" s="45"/>
      <c r="AC69" s="45"/>
      <c r="AD69" s="45"/>
    </row>
    <row r="70" spans="4:30" ht="15" customHeight="1" x14ac:dyDescent="0.35">
      <c r="D70" s="45"/>
      <c r="E70" s="45"/>
      <c r="F70" s="45"/>
      <c r="G70" s="45"/>
      <c r="H70" s="45"/>
      <c r="I70" s="45"/>
      <c r="J70" s="45"/>
      <c r="K70" s="45"/>
      <c r="L70" s="45"/>
      <c r="M70" s="45"/>
      <c r="N70" s="45"/>
      <c r="O70" s="45"/>
      <c r="P70" s="45"/>
      <c r="Q70" s="45"/>
      <c r="R70" s="45"/>
      <c r="S70" s="45"/>
      <c r="T70" s="91"/>
      <c r="U70" s="45"/>
      <c r="V70" s="45"/>
      <c r="W70" s="91"/>
      <c r="X70" s="45"/>
      <c r="Y70" s="45"/>
      <c r="Z70" s="91"/>
      <c r="AA70" s="45"/>
      <c r="AB70" s="45"/>
      <c r="AC70" s="45"/>
      <c r="AD70" s="45"/>
    </row>
    <row r="71" spans="4:30" ht="15" customHeight="1" x14ac:dyDescent="0.35">
      <c r="D71" s="45"/>
      <c r="E71" s="45"/>
      <c r="F71" s="45"/>
      <c r="G71" s="45"/>
      <c r="H71" s="45"/>
      <c r="I71" s="45"/>
      <c r="J71" s="45"/>
      <c r="K71" s="45"/>
      <c r="L71" s="45"/>
      <c r="M71" s="45"/>
      <c r="N71" s="45"/>
      <c r="O71" s="45"/>
      <c r="P71" s="45"/>
      <c r="Q71" s="45"/>
      <c r="R71" s="45"/>
      <c r="S71" s="45"/>
      <c r="T71" s="91"/>
      <c r="U71" s="45"/>
      <c r="V71" s="45"/>
      <c r="W71" s="91"/>
      <c r="X71" s="45"/>
      <c r="Y71" s="45"/>
      <c r="Z71" s="91"/>
      <c r="AA71" s="45"/>
      <c r="AB71" s="45"/>
      <c r="AC71" s="45"/>
      <c r="AD71" s="45"/>
    </row>
    <row r="72" spans="4:30" ht="15" customHeight="1" x14ac:dyDescent="0.35">
      <c r="D72" s="45"/>
      <c r="E72" s="45"/>
      <c r="F72" s="45"/>
      <c r="G72" s="45"/>
      <c r="H72" s="45"/>
      <c r="I72" s="45"/>
      <c r="J72" s="45"/>
      <c r="K72" s="45"/>
      <c r="L72" s="45"/>
      <c r="M72" s="45"/>
      <c r="N72" s="45"/>
      <c r="O72" s="45"/>
      <c r="P72" s="45"/>
      <c r="Q72" s="45"/>
      <c r="R72" s="45"/>
      <c r="S72" s="45"/>
      <c r="T72" s="91"/>
      <c r="U72" s="45"/>
      <c r="V72" s="45"/>
      <c r="W72" s="91"/>
      <c r="X72" s="45"/>
      <c r="Y72" s="45"/>
      <c r="Z72" s="91"/>
      <c r="AA72" s="45"/>
      <c r="AB72" s="45"/>
      <c r="AC72" s="45"/>
      <c r="AD72" s="45"/>
    </row>
    <row r="73" spans="4:30" ht="15" customHeight="1" x14ac:dyDescent="0.35">
      <c r="D73" s="45"/>
      <c r="E73" s="45"/>
      <c r="F73" s="45"/>
      <c r="G73" s="45"/>
      <c r="H73" s="45"/>
      <c r="I73" s="45"/>
      <c r="J73" s="45"/>
      <c r="K73" s="45"/>
      <c r="L73" s="45"/>
      <c r="M73" s="45"/>
      <c r="N73" s="45"/>
      <c r="O73" s="45"/>
      <c r="P73" s="45"/>
      <c r="Q73" s="45"/>
      <c r="R73" s="45"/>
      <c r="S73" s="45"/>
      <c r="T73" s="91"/>
      <c r="U73" s="45"/>
      <c r="V73" s="45"/>
      <c r="W73" s="91"/>
      <c r="X73" s="45"/>
      <c r="Y73" s="45"/>
      <c r="Z73" s="91"/>
      <c r="AA73" s="45"/>
      <c r="AB73" s="45"/>
      <c r="AC73" s="45"/>
      <c r="AD73" s="45"/>
    </row>
    <row r="74" spans="4:30" ht="15" customHeight="1" x14ac:dyDescent="0.35">
      <c r="D74" s="45"/>
      <c r="E74" s="45"/>
      <c r="F74" s="45"/>
      <c r="G74" s="45"/>
      <c r="H74" s="45"/>
      <c r="I74" s="45"/>
      <c r="J74" s="45"/>
      <c r="K74" s="45"/>
      <c r="L74" s="45"/>
      <c r="M74" s="45"/>
      <c r="N74" s="45"/>
      <c r="O74" s="45"/>
      <c r="P74" s="45"/>
      <c r="Q74" s="45"/>
      <c r="R74" s="45"/>
      <c r="S74" s="45"/>
      <c r="T74" s="91"/>
      <c r="U74" s="45"/>
      <c r="V74" s="45"/>
      <c r="W74" s="91"/>
      <c r="X74" s="45"/>
      <c r="Y74" s="45"/>
      <c r="Z74" s="91"/>
      <c r="AA74" s="45"/>
      <c r="AB74" s="45"/>
      <c r="AC74" s="45"/>
      <c r="AD74" s="45"/>
    </row>
    <row r="75" spans="4:30" ht="15" customHeight="1" x14ac:dyDescent="0.35">
      <c r="D75" s="45"/>
      <c r="E75" s="45"/>
      <c r="F75" s="45"/>
      <c r="G75" s="45"/>
      <c r="H75" s="45"/>
      <c r="I75" s="45"/>
      <c r="J75" s="45"/>
      <c r="K75" s="45"/>
      <c r="L75" s="45"/>
      <c r="M75" s="45"/>
      <c r="N75" s="45"/>
      <c r="O75" s="45"/>
      <c r="P75" s="45"/>
      <c r="Q75" s="45"/>
      <c r="R75" s="45"/>
      <c r="S75" s="45"/>
      <c r="T75" s="91"/>
      <c r="U75" s="45"/>
      <c r="V75" s="45"/>
      <c r="W75" s="91"/>
      <c r="X75" s="45"/>
      <c r="Y75" s="45"/>
      <c r="Z75" s="91"/>
      <c r="AA75" s="45"/>
      <c r="AB75" s="45"/>
      <c r="AC75" s="45"/>
      <c r="AD75" s="45"/>
    </row>
    <row r="76" spans="4:30" ht="15" customHeight="1" x14ac:dyDescent="0.35">
      <c r="D76" s="45"/>
      <c r="E76" s="45"/>
      <c r="F76" s="45"/>
      <c r="G76" s="45"/>
      <c r="H76" s="45"/>
      <c r="I76" s="45"/>
      <c r="J76" s="45"/>
      <c r="K76" s="45"/>
      <c r="L76" s="45"/>
      <c r="M76" s="45"/>
      <c r="N76" s="45"/>
      <c r="O76" s="45"/>
      <c r="P76" s="45"/>
      <c r="Q76" s="45"/>
      <c r="R76" s="45"/>
      <c r="S76" s="45"/>
      <c r="T76" s="91"/>
      <c r="U76" s="45"/>
      <c r="V76" s="45"/>
      <c r="W76" s="91"/>
      <c r="X76" s="45"/>
      <c r="Y76" s="45"/>
      <c r="Z76" s="91"/>
      <c r="AA76" s="45"/>
      <c r="AB76" s="45"/>
      <c r="AC76" s="45"/>
      <c r="AD76" s="45"/>
    </row>
    <row r="77" spans="4:30" ht="15" customHeight="1" x14ac:dyDescent="0.35">
      <c r="D77" s="45"/>
      <c r="E77" s="66"/>
      <c r="F77" s="45"/>
      <c r="G77" s="45"/>
      <c r="H77" s="45"/>
      <c r="I77" s="45"/>
      <c r="J77" s="45"/>
      <c r="K77" s="45"/>
      <c r="L77" s="45"/>
      <c r="M77" s="45"/>
      <c r="N77" s="45"/>
      <c r="O77" s="45"/>
      <c r="P77" s="45"/>
      <c r="Q77" s="45"/>
      <c r="R77" s="45"/>
      <c r="S77" s="45"/>
      <c r="T77" s="91"/>
      <c r="U77" s="45"/>
      <c r="V77" s="45"/>
      <c r="W77" s="91"/>
      <c r="X77" s="45"/>
      <c r="Y77" s="45"/>
      <c r="Z77" s="91"/>
      <c r="AA77" s="45"/>
      <c r="AB77" s="45"/>
      <c r="AC77" s="45"/>
      <c r="AD77" s="45"/>
    </row>
    <row r="78" spans="4:30" ht="15" customHeight="1" x14ac:dyDescent="0.35">
      <c r="D78" s="45"/>
      <c r="E78" s="66"/>
      <c r="F78" s="45"/>
      <c r="G78" s="45"/>
      <c r="H78" s="45"/>
      <c r="I78" s="45"/>
      <c r="J78" s="45"/>
      <c r="K78" s="45"/>
      <c r="L78" s="45"/>
      <c r="M78" s="45"/>
      <c r="N78" s="45"/>
      <c r="O78" s="45"/>
      <c r="P78" s="45"/>
      <c r="Q78" s="45"/>
      <c r="R78" s="45"/>
      <c r="S78" s="45"/>
      <c r="T78" s="91"/>
      <c r="U78" s="45"/>
      <c r="V78" s="45"/>
      <c r="W78" s="91"/>
      <c r="X78" s="45"/>
      <c r="Y78" s="45"/>
      <c r="Z78" s="91"/>
      <c r="AA78" s="45"/>
      <c r="AB78" s="45"/>
      <c r="AC78" s="45"/>
      <c r="AD78" s="45"/>
    </row>
    <row r="79" spans="4:30" ht="15" customHeight="1" x14ac:dyDescent="0.35">
      <c r="D79" s="45"/>
      <c r="E79" s="66"/>
      <c r="F79" s="45"/>
      <c r="G79" s="45"/>
      <c r="H79" s="45"/>
      <c r="I79" s="45"/>
      <c r="J79" s="45"/>
      <c r="K79" s="45"/>
      <c r="L79" s="45"/>
      <c r="M79" s="45"/>
      <c r="N79" s="45"/>
      <c r="O79" s="45"/>
      <c r="P79" s="45"/>
      <c r="Q79" s="45"/>
      <c r="R79" s="45"/>
      <c r="S79" s="45"/>
      <c r="T79" s="91"/>
      <c r="U79" s="45"/>
      <c r="V79" s="45"/>
      <c r="W79" s="91"/>
      <c r="X79" s="45"/>
      <c r="Y79" s="45"/>
      <c r="Z79" s="91"/>
      <c r="AA79" s="45"/>
      <c r="AB79" s="45"/>
      <c r="AC79" s="45"/>
      <c r="AD79" s="45"/>
    </row>
    <row r="80" spans="4:30" ht="15" customHeight="1" x14ac:dyDescent="0.35">
      <c r="D80" s="45"/>
      <c r="E80" s="66"/>
      <c r="F80" s="45"/>
      <c r="G80" s="45"/>
      <c r="H80" s="45"/>
      <c r="I80" s="45"/>
      <c r="J80" s="45"/>
      <c r="K80" s="45"/>
      <c r="L80" s="45"/>
      <c r="M80" s="45"/>
      <c r="N80" s="45"/>
      <c r="O80" s="45"/>
      <c r="P80" s="45"/>
      <c r="Q80" s="45"/>
      <c r="R80" s="45"/>
      <c r="S80" s="45"/>
      <c r="T80" s="91"/>
      <c r="U80" s="45"/>
      <c r="V80" s="45"/>
      <c r="W80" s="91"/>
      <c r="X80" s="45"/>
      <c r="Y80" s="45"/>
      <c r="Z80" s="91"/>
      <c r="AA80" s="45"/>
      <c r="AB80" s="45"/>
      <c r="AC80" s="45"/>
      <c r="AD80" s="45"/>
    </row>
    <row r="81" spans="5:30" ht="15" customHeight="1" x14ac:dyDescent="0.35">
      <c r="E81" s="63"/>
      <c r="F81" s="66"/>
      <c r="G81" s="66"/>
      <c r="H81" s="66"/>
      <c r="I81" s="66"/>
      <c r="J81" s="66"/>
      <c r="K81" s="66"/>
      <c r="L81" s="66"/>
      <c r="M81" s="66"/>
      <c r="N81" s="66"/>
      <c r="O81" s="66"/>
      <c r="P81" s="66"/>
      <c r="Q81" s="66"/>
      <c r="R81" s="66"/>
      <c r="S81" s="66"/>
      <c r="T81" s="95"/>
      <c r="U81" s="66"/>
      <c r="V81" s="66"/>
      <c r="W81" s="95"/>
      <c r="X81" s="66"/>
      <c r="Y81" s="66"/>
      <c r="Z81" s="95"/>
      <c r="AA81" s="66"/>
      <c r="AB81" s="66"/>
      <c r="AC81" s="66"/>
      <c r="AD81" s="66"/>
    </row>
    <row r="82" spans="5:30" ht="15" customHeight="1" x14ac:dyDescent="0.35">
      <c r="E82" s="63"/>
      <c r="F82" s="66"/>
      <c r="G82" s="66"/>
      <c r="H82" s="66"/>
      <c r="I82" s="66"/>
      <c r="J82" s="66"/>
      <c r="K82" s="66"/>
      <c r="L82" s="66"/>
      <c r="M82" s="66"/>
      <c r="N82" s="66"/>
      <c r="O82" s="66"/>
      <c r="P82" s="66"/>
      <c r="Q82" s="66"/>
      <c r="R82" s="66"/>
      <c r="S82" s="66"/>
      <c r="T82" s="95"/>
      <c r="U82" s="66"/>
      <c r="V82" s="66"/>
      <c r="W82" s="95"/>
      <c r="X82" s="66"/>
      <c r="Y82" s="66"/>
      <c r="Z82" s="95"/>
      <c r="AA82" s="66"/>
      <c r="AB82" s="66"/>
      <c r="AC82" s="66"/>
      <c r="AD82" s="66"/>
    </row>
    <row r="83" spans="5:30" ht="15" customHeight="1" x14ac:dyDescent="0.35">
      <c r="E83" s="63"/>
      <c r="F83" s="66"/>
      <c r="G83" s="66"/>
      <c r="H83" s="66"/>
      <c r="I83" s="66"/>
      <c r="J83" s="66"/>
      <c r="K83" s="66"/>
      <c r="L83" s="66"/>
      <c r="M83" s="66"/>
      <c r="N83" s="66"/>
      <c r="O83" s="66"/>
      <c r="P83" s="66"/>
      <c r="Q83" s="66"/>
      <c r="R83" s="66"/>
      <c r="S83" s="66"/>
      <c r="T83" s="95"/>
      <c r="U83" s="66"/>
      <c r="V83" s="66"/>
      <c r="W83" s="95"/>
      <c r="X83" s="66"/>
      <c r="Y83" s="66"/>
      <c r="Z83" s="95"/>
      <c r="AA83" s="66"/>
      <c r="AB83" s="66"/>
      <c r="AC83" s="66"/>
      <c r="AD83" s="66"/>
    </row>
    <row r="84" spans="5:30" ht="15" customHeight="1" x14ac:dyDescent="0.35">
      <c r="E84" s="63"/>
      <c r="F84" s="66"/>
      <c r="G84" s="66"/>
      <c r="H84" s="66"/>
      <c r="I84" s="66"/>
      <c r="J84" s="66"/>
      <c r="K84" s="66"/>
      <c r="L84" s="66"/>
      <c r="M84" s="66"/>
      <c r="N84" s="66"/>
      <c r="O84" s="66"/>
      <c r="P84" s="66"/>
      <c r="Q84" s="66"/>
      <c r="R84" s="66"/>
      <c r="S84" s="66"/>
      <c r="T84" s="95"/>
      <c r="U84" s="66"/>
      <c r="V84" s="66"/>
      <c r="W84" s="95"/>
      <c r="X84" s="66"/>
      <c r="Y84" s="66"/>
      <c r="Z84" s="95"/>
      <c r="AA84" s="66"/>
      <c r="AB84" s="66"/>
      <c r="AC84" s="66"/>
      <c r="AD84" s="66"/>
    </row>
    <row r="85" spans="5:30" ht="15" customHeight="1" x14ac:dyDescent="0.35">
      <c r="E85" s="63"/>
      <c r="F85" s="63"/>
      <c r="G85" s="63"/>
      <c r="H85" s="63"/>
      <c r="I85" s="63"/>
      <c r="J85" s="63"/>
      <c r="K85" s="63"/>
      <c r="L85" s="63"/>
      <c r="M85" s="63"/>
      <c r="N85" s="63"/>
      <c r="O85" s="63"/>
      <c r="P85" s="63"/>
      <c r="Q85" s="63"/>
      <c r="R85" s="63"/>
      <c r="S85" s="63"/>
      <c r="T85" s="98"/>
      <c r="U85" s="63"/>
      <c r="V85" s="63"/>
      <c r="W85" s="98"/>
      <c r="X85" s="63"/>
      <c r="Y85" s="63"/>
      <c r="Z85" s="98"/>
      <c r="AA85" s="63"/>
      <c r="AB85" s="63"/>
      <c r="AC85" s="63"/>
      <c r="AD85" s="63"/>
    </row>
    <row r="86" spans="5:30" ht="15" customHeight="1" x14ac:dyDescent="0.35">
      <c r="E86" s="63"/>
      <c r="F86" s="63"/>
      <c r="G86" s="63"/>
      <c r="H86" s="63"/>
      <c r="I86" s="63"/>
      <c r="J86" s="63"/>
      <c r="K86" s="63"/>
      <c r="L86" s="63"/>
      <c r="M86" s="63"/>
      <c r="N86" s="63"/>
      <c r="O86" s="63"/>
      <c r="P86" s="63"/>
      <c r="Q86" s="63"/>
      <c r="R86" s="63"/>
      <c r="S86" s="63"/>
      <c r="T86" s="98"/>
      <c r="U86" s="63"/>
      <c r="V86" s="63"/>
      <c r="W86" s="98"/>
      <c r="X86" s="63"/>
      <c r="Y86" s="63"/>
      <c r="Z86" s="98"/>
      <c r="AA86" s="63"/>
      <c r="AB86" s="63"/>
      <c r="AC86" s="63"/>
      <c r="AD86" s="63"/>
    </row>
    <row r="87" spans="5:30" ht="15" customHeight="1" x14ac:dyDescent="0.35">
      <c r="E87" s="63"/>
      <c r="F87" s="63"/>
      <c r="G87" s="63"/>
      <c r="H87" s="63"/>
      <c r="I87" s="63"/>
      <c r="J87" s="63"/>
      <c r="K87" s="63"/>
      <c r="L87" s="63"/>
      <c r="M87" s="63"/>
      <c r="N87" s="63"/>
      <c r="O87" s="63"/>
      <c r="P87" s="63"/>
      <c r="Q87" s="63"/>
      <c r="R87" s="63"/>
      <c r="S87" s="63"/>
      <c r="T87" s="98"/>
      <c r="U87" s="63"/>
      <c r="V87" s="63"/>
      <c r="W87" s="98"/>
      <c r="X87" s="63"/>
      <c r="Y87" s="63"/>
      <c r="Z87" s="98"/>
      <c r="AA87" s="63"/>
      <c r="AB87" s="63"/>
      <c r="AC87" s="63"/>
      <c r="AD87" s="63"/>
    </row>
    <row r="88" spans="5:30" x14ac:dyDescent="0.35">
      <c r="E88" s="63"/>
      <c r="F88" s="63"/>
      <c r="G88" s="63"/>
      <c r="H88" s="63"/>
      <c r="I88" s="63"/>
      <c r="J88" s="63"/>
      <c r="K88" s="63"/>
      <c r="L88" s="63"/>
      <c r="M88" s="63"/>
      <c r="N88" s="63"/>
      <c r="O88" s="63"/>
      <c r="P88" s="63"/>
      <c r="Q88" s="63"/>
      <c r="R88" s="63"/>
      <c r="S88" s="63"/>
      <c r="T88" s="98"/>
      <c r="U88" s="63"/>
      <c r="V88" s="63"/>
      <c r="W88" s="98"/>
      <c r="X88" s="63"/>
      <c r="Y88" s="63"/>
      <c r="Z88" s="98"/>
      <c r="AA88" s="63"/>
      <c r="AB88" s="63"/>
      <c r="AC88" s="63"/>
      <c r="AD88" s="63"/>
    </row>
    <row r="89" spans="5:30" x14ac:dyDescent="0.35">
      <c r="E89" s="63"/>
      <c r="F89" s="63"/>
      <c r="G89" s="63"/>
      <c r="H89" s="63"/>
      <c r="I89" s="63"/>
      <c r="J89" s="63"/>
      <c r="K89" s="63"/>
      <c r="L89" s="63"/>
      <c r="M89" s="63"/>
      <c r="N89" s="63"/>
      <c r="O89" s="63"/>
      <c r="P89" s="63"/>
      <c r="Q89" s="63"/>
      <c r="R89" s="63"/>
      <c r="S89" s="63"/>
      <c r="T89" s="98"/>
      <c r="U89" s="63"/>
      <c r="V89" s="63"/>
      <c r="W89" s="98"/>
      <c r="X89" s="63"/>
      <c r="Y89" s="63"/>
      <c r="Z89" s="98"/>
      <c r="AA89" s="63"/>
      <c r="AB89" s="63"/>
      <c r="AC89" s="63"/>
      <c r="AD89" s="63"/>
    </row>
    <row r="90" spans="5:30" x14ac:dyDescent="0.35">
      <c r="E90" s="63"/>
      <c r="F90" s="63"/>
      <c r="G90" s="63"/>
      <c r="H90" s="63"/>
      <c r="I90" s="63"/>
      <c r="J90" s="63"/>
      <c r="K90" s="63"/>
      <c r="L90" s="63"/>
      <c r="M90" s="63"/>
      <c r="N90" s="63"/>
      <c r="O90" s="63"/>
      <c r="P90" s="63"/>
      <c r="Q90" s="63"/>
      <c r="R90" s="63"/>
      <c r="S90" s="63"/>
      <c r="T90" s="98"/>
      <c r="U90" s="63"/>
      <c r="V90" s="63"/>
      <c r="W90" s="98"/>
      <c r="X90" s="63"/>
      <c r="Y90" s="63"/>
      <c r="Z90" s="98"/>
      <c r="AA90" s="63"/>
      <c r="AB90" s="63"/>
      <c r="AC90" s="63"/>
      <c r="AD90" s="63"/>
    </row>
    <row r="91" spans="5:30" x14ac:dyDescent="0.35">
      <c r="E91" s="63"/>
      <c r="F91" s="63"/>
      <c r="G91" s="63"/>
      <c r="H91" s="63"/>
      <c r="I91" s="63"/>
      <c r="J91" s="63"/>
      <c r="K91" s="63"/>
      <c r="L91" s="63"/>
      <c r="M91" s="63"/>
      <c r="N91" s="63"/>
      <c r="O91" s="63"/>
      <c r="P91" s="63"/>
      <c r="Q91" s="63"/>
      <c r="R91" s="63"/>
      <c r="S91" s="63"/>
      <c r="T91" s="98"/>
      <c r="U91" s="63"/>
      <c r="V91" s="63"/>
      <c r="W91" s="98"/>
      <c r="X91" s="63"/>
      <c r="Y91" s="63"/>
      <c r="Z91" s="98"/>
      <c r="AA91" s="63"/>
      <c r="AB91" s="63"/>
      <c r="AC91" s="63"/>
      <c r="AD91" s="63"/>
    </row>
    <row r="92" spans="5:30" x14ac:dyDescent="0.35">
      <c r="E92" s="63"/>
      <c r="F92" s="63"/>
      <c r="G92" s="63"/>
      <c r="H92" s="63"/>
      <c r="I92" s="63"/>
      <c r="J92" s="63"/>
      <c r="K92" s="63"/>
      <c r="L92" s="63"/>
      <c r="M92" s="63"/>
      <c r="N92" s="63"/>
      <c r="O92" s="63"/>
      <c r="P92" s="63"/>
      <c r="Q92" s="63"/>
      <c r="R92" s="63"/>
      <c r="S92" s="63"/>
      <c r="T92" s="98"/>
      <c r="U92" s="63"/>
      <c r="V92" s="63"/>
      <c r="W92" s="98"/>
      <c r="X92" s="63"/>
      <c r="Y92" s="63"/>
      <c r="Z92" s="98"/>
      <c r="AA92" s="63"/>
      <c r="AB92" s="63"/>
      <c r="AC92" s="63"/>
      <c r="AD92" s="63"/>
    </row>
    <row r="93" spans="5:30" x14ac:dyDescent="0.35">
      <c r="E93" s="63"/>
      <c r="F93" s="63"/>
      <c r="G93" s="63"/>
      <c r="H93" s="63"/>
      <c r="I93" s="63"/>
      <c r="J93" s="63"/>
      <c r="K93" s="63"/>
      <c r="L93" s="63"/>
      <c r="M93" s="63"/>
      <c r="N93" s="63"/>
      <c r="O93" s="63"/>
      <c r="P93" s="63"/>
      <c r="Q93" s="63"/>
      <c r="R93" s="63"/>
      <c r="S93" s="63"/>
      <c r="T93" s="98"/>
      <c r="U93" s="63"/>
      <c r="V93" s="63"/>
      <c r="W93" s="98"/>
      <c r="X93" s="63"/>
      <c r="Y93" s="63"/>
      <c r="Z93" s="98"/>
      <c r="AA93" s="63"/>
      <c r="AB93" s="63"/>
      <c r="AC93" s="63"/>
      <c r="AD93" s="63"/>
    </row>
    <row r="94" spans="5:30" x14ac:dyDescent="0.35">
      <c r="E94" s="63"/>
      <c r="F94" s="63"/>
      <c r="G94" s="63"/>
      <c r="H94" s="63"/>
      <c r="I94" s="63"/>
      <c r="J94" s="63"/>
      <c r="K94" s="63"/>
      <c r="L94" s="63"/>
      <c r="M94" s="63"/>
      <c r="N94" s="63"/>
      <c r="O94" s="63"/>
      <c r="P94" s="63"/>
      <c r="Q94" s="63"/>
      <c r="R94" s="63"/>
      <c r="S94" s="63"/>
      <c r="T94" s="98"/>
      <c r="U94" s="63"/>
      <c r="V94" s="63"/>
      <c r="W94" s="98"/>
      <c r="X94" s="63"/>
      <c r="Y94" s="63"/>
      <c r="Z94" s="98"/>
      <c r="AA94" s="63"/>
      <c r="AB94" s="63"/>
      <c r="AC94" s="63"/>
      <c r="AD94" s="63"/>
    </row>
    <row r="95" spans="5:30" x14ac:dyDescent="0.35">
      <c r="E95"/>
      <c r="F95"/>
      <c r="G95"/>
      <c r="H95"/>
      <c r="I95"/>
      <c r="J95"/>
      <c r="K95"/>
      <c r="L95"/>
      <c r="M95"/>
      <c r="N95"/>
      <c r="O95"/>
      <c r="P95"/>
      <c r="Q95"/>
      <c r="R95"/>
      <c r="S95"/>
      <c r="T95" s="99"/>
      <c r="U95"/>
      <c r="V95"/>
      <c r="W95" s="99"/>
      <c r="X95"/>
      <c r="Y95"/>
      <c r="Z95" s="99"/>
      <c r="AA95"/>
      <c r="AB95"/>
      <c r="AC95"/>
      <c r="AD95"/>
    </row>
    <row r="96" spans="5:30" x14ac:dyDescent="0.35">
      <c r="E96"/>
      <c r="F96"/>
      <c r="G96"/>
      <c r="H96"/>
      <c r="I96"/>
      <c r="J96"/>
      <c r="K96"/>
      <c r="L96"/>
      <c r="M96"/>
      <c r="N96"/>
      <c r="O96"/>
      <c r="P96"/>
      <c r="Q96"/>
      <c r="R96"/>
      <c r="S96"/>
      <c r="T96" s="99"/>
      <c r="U96"/>
      <c r="V96"/>
      <c r="W96" s="99"/>
      <c r="X96"/>
      <c r="Y96"/>
      <c r="Z96" s="99"/>
      <c r="AA96"/>
      <c r="AB96"/>
      <c r="AC96"/>
      <c r="AD96"/>
    </row>
    <row r="97" spans="5:30" x14ac:dyDescent="0.35">
      <c r="E97"/>
      <c r="F97"/>
      <c r="G97"/>
      <c r="H97"/>
      <c r="I97"/>
      <c r="J97"/>
      <c r="K97"/>
      <c r="L97"/>
      <c r="M97"/>
      <c r="N97"/>
      <c r="O97"/>
      <c r="P97"/>
      <c r="Q97"/>
      <c r="R97"/>
      <c r="S97"/>
      <c r="T97" s="99"/>
      <c r="U97"/>
      <c r="V97"/>
      <c r="W97" s="99"/>
      <c r="X97"/>
      <c r="Y97"/>
      <c r="Z97" s="99"/>
      <c r="AA97"/>
      <c r="AB97"/>
      <c r="AC97"/>
      <c r="AD97"/>
    </row>
    <row r="98" spans="5:30" x14ac:dyDescent="0.35">
      <c r="E98"/>
      <c r="F98"/>
      <c r="G98"/>
      <c r="H98"/>
      <c r="I98"/>
      <c r="J98"/>
      <c r="K98"/>
      <c r="L98"/>
      <c r="M98"/>
      <c r="N98"/>
      <c r="O98"/>
      <c r="P98"/>
      <c r="Q98"/>
      <c r="R98"/>
      <c r="S98"/>
      <c r="T98" s="99"/>
      <c r="U98"/>
      <c r="V98"/>
      <c r="W98" s="99"/>
      <c r="X98"/>
      <c r="Y98"/>
      <c r="Z98" s="99"/>
      <c r="AA98"/>
      <c r="AB98"/>
      <c r="AC98"/>
      <c r="AD98"/>
    </row>
    <row r="99" spans="5:30" x14ac:dyDescent="0.35">
      <c r="F99"/>
      <c r="G99"/>
      <c r="H99"/>
      <c r="I99"/>
      <c r="J99"/>
      <c r="K99"/>
      <c r="L99"/>
      <c r="M99"/>
      <c r="N99"/>
      <c r="O99"/>
      <c r="P99"/>
      <c r="Q99"/>
      <c r="R99"/>
      <c r="S99"/>
      <c r="T99" s="99"/>
      <c r="U99"/>
      <c r="V99"/>
      <c r="W99" s="99"/>
      <c r="X99"/>
      <c r="Y99"/>
      <c r="Z99" s="99"/>
      <c r="AA99"/>
      <c r="AB99"/>
      <c r="AC99"/>
      <c r="AD99"/>
    </row>
    <row r="100" spans="5:30" x14ac:dyDescent="0.35">
      <c r="F100"/>
      <c r="G100"/>
      <c r="H100"/>
      <c r="I100"/>
      <c r="J100"/>
      <c r="K100"/>
      <c r="L100"/>
      <c r="M100"/>
      <c r="N100"/>
      <c r="O100"/>
      <c r="P100"/>
      <c r="Q100"/>
      <c r="R100"/>
      <c r="S100"/>
      <c r="T100" s="99"/>
      <c r="U100"/>
      <c r="V100"/>
      <c r="W100" s="99"/>
      <c r="X100"/>
      <c r="Y100"/>
      <c r="Z100" s="99"/>
      <c r="AA100"/>
      <c r="AB100"/>
      <c r="AC100"/>
      <c r="AD100"/>
    </row>
    <row r="101" spans="5:30" x14ac:dyDescent="0.35">
      <c r="F101"/>
      <c r="G101"/>
      <c r="H101"/>
      <c r="I101"/>
      <c r="J101"/>
      <c r="K101"/>
      <c r="L101"/>
      <c r="M101"/>
      <c r="N101"/>
      <c r="O101"/>
      <c r="P101"/>
      <c r="Q101"/>
      <c r="R101"/>
      <c r="S101"/>
      <c r="T101" s="99"/>
      <c r="U101"/>
      <c r="V101"/>
      <c r="W101" s="99"/>
      <c r="X101"/>
      <c r="Y101"/>
      <c r="Z101" s="99"/>
      <c r="AA101"/>
      <c r="AB101"/>
      <c r="AC101"/>
      <c r="AD101"/>
    </row>
    <row r="102" spans="5:30" x14ac:dyDescent="0.35">
      <c r="F102"/>
      <c r="G102"/>
      <c r="H102"/>
      <c r="I102"/>
      <c r="J102"/>
      <c r="K102"/>
      <c r="L102"/>
      <c r="M102"/>
      <c r="N102"/>
      <c r="O102"/>
      <c r="P102"/>
      <c r="Q102"/>
      <c r="R102"/>
      <c r="S102"/>
      <c r="T102" s="99"/>
      <c r="U102"/>
      <c r="V102"/>
      <c r="W102" s="99"/>
      <c r="X102"/>
      <c r="Y102"/>
      <c r="Z102" s="99"/>
      <c r="AA102"/>
      <c r="AB102"/>
      <c r="AC102"/>
      <c r="AD102"/>
    </row>
  </sheetData>
  <sheetProtection algorithmName="SHA-512" hashValue="Cgr/0gsFM0/T85zuwqg9NP15eWoVb0MYN4iHsYzYYS/hAGEyWrA/LHZx44KmZpP6b4NijSc/Cs5tlRQfEA0mhg==" saltValue="22G/3QHIsDI7MXsOO+8MhQ==" spinCount="100000" sheet="1" objects="1" scenarios="1"/>
  <mergeCells count="103">
    <mergeCell ref="A10:C11"/>
    <mergeCell ref="AB3:AB4"/>
    <mergeCell ref="E31:AD31"/>
    <mergeCell ref="U1:AB1"/>
    <mergeCell ref="A48:C49"/>
    <mergeCell ref="A50:C51"/>
    <mergeCell ref="A1:C1"/>
    <mergeCell ref="S3:AA3"/>
    <mergeCell ref="A4:C5"/>
    <mergeCell ref="E4:H4"/>
    <mergeCell ref="A2:C3"/>
    <mergeCell ref="A8:C9"/>
    <mergeCell ref="E17:H17"/>
    <mergeCell ref="A6:C7"/>
    <mergeCell ref="E6:H6"/>
    <mergeCell ref="A40:C40"/>
    <mergeCell ref="A32:C33"/>
    <mergeCell ref="E19:H19"/>
    <mergeCell ref="E18:H18"/>
    <mergeCell ref="A34:C35"/>
    <mergeCell ref="A36:C37"/>
    <mergeCell ref="E36:AD50"/>
    <mergeCell ref="E7:H7"/>
    <mergeCell ref="E10:H10"/>
    <mergeCell ref="AE2:AG3"/>
    <mergeCell ref="A20:C21"/>
    <mergeCell ref="E30:H30"/>
    <mergeCell ref="A16:C17"/>
    <mergeCell ref="A18:C19"/>
    <mergeCell ref="E24:H24"/>
    <mergeCell ref="E27:H27"/>
    <mergeCell ref="AC3:AD3"/>
    <mergeCell ref="A12:C13"/>
    <mergeCell ref="E21:P21"/>
    <mergeCell ref="E5:P5"/>
    <mergeCell ref="Q3:R3"/>
    <mergeCell ref="E9:H9"/>
    <mergeCell ref="E22:H22"/>
    <mergeCell ref="E23:H23"/>
    <mergeCell ref="E25:H25"/>
    <mergeCell ref="A30:C31"/>
    <mergeCell ref="A14:C15"/>
    <mergeCell ref="A22:C23"/>
    <mergeCell ref="A24:C25"/>
    <mergeCell ref="A26:C27"/>
    <mergeCell ref="A28:C29"/>
    <mergeCell ref="E3:P3"/>
    <mergeCell ref="E8:H8"/>
    <mergeCell ref="E11:H11"/>
    <mergeCell ref="E16:H16"/>
    <mergeCell ref="E15:H15"/>
    <mergeCell ref="I12:P14"/>
    <mergeCell ref="E26:H26"/>
    <mergeCell ref="E29:H29"/>
    <mergeCell ref="E28:H28"/>
    <mergeCell ref="E20:H20"/>
    <mergeCell ref="I28:P30"/>
    <mergeCell ref="I25:P27"/>
    <mergeCell ref="I22:P24"/>
    <mergeCell ref="I18:P20"/>
    <mergeCell ref="I15:P17"/>
    <mergeCell ref="I9:P11"/>
    <mergeCell ref="I6:P8"/>
    <mergeCell ref="AB6:AB8"/>
    <mergeCell ref="R9:R11"/>
    <mergeCell ref="Q9:Q11"/>
    <mergeCell ref="R6:R8"/>
    <mergeCell ref="Q6:Q8"/>
    <mergeCell ref="AB12:AB14"/>
    <mergeCell ref="R18:R20"/>
    <mergeCell ref="Q18:Q20"/>
    <mergeCell ref="R15:R17"/>
    <mergeCell ref="Q15:Q17"/>
    <mergeCell ref="R12:R14"/>
    <mergeCell ref="Q12:Q14"/>
    <mergeCell ref="AB18:AB20"/>
    <mergeCell ref="AC6:AC8"/>
    <mergeCell ref="AD6:AD8"/>
    <mergeCell ref="AB9:AB11"/>
    <mergeCell ref="AC9:AC11"/>
    <mergeCell ref="AD9:AD11"/>
    <mergeCell ref="AC12:AC14"/>
    <mergeCell ref="AD12:AD14"/>
    <mergeCell ref="AB15:AB17"/>
    <mergeCell ref="AC15:AC17"/>
    <mergeCell ref="AD15:AD17"/>
    <mergeCell ref="Q28:Q30"/>
    <mergeCell ref="R25:R27"/>
    <mergeCell ref="Q25:Q27"/>
    <mergeCell ref="R22:R24"/>
    <mergeCell ref="Q22:Q24"/>
    <mergeCell ref="AB28:AB30"/>
    <mergeCell ref="AC28:AC30"/>
    <mergeCell ref="AD28:AD30"/>
    <mergeCell ref="AC18:AC20"/>
    <mergeCell ref="AD18:AD20"/>
    <mergeCell ref="AB22:AB24"/>
    <mergeCell ref="AC22:AC24"/>
    <mergeCell ref="AD22:AD24"/>
    <mergeCell ref="AB25:AB27"/>
    <mergeCell ref="AC25:AC27"/>
    <mergeCell ref="AD25:AD27"/>
    <mergeCell ref="R28:R30"/>
  </mergeCells>
  <hyperlinks>
    <hyperlink ref="A48" r:id="rId1" display="eventorders.nec@necgroup.co.uk" xr:uid="{250B838E-F125-4999-9C1A-14FBCE2BFA4C}"/>
    <hyperlink ref="A48:C49" r:id="rId2" display="Click here to speak to our team!" xr:uid="{44BA2D2C-DB69-46D1-82F2-588D0CE97CAC}"/>
    <hyperlink ref="U1:AB1" r:id="rId3" display="mailto:eventorders.nec@necgroup.co.uk" xr:uid="{D2914F49-1E11-4A90-B1F4-90EE22745FAA}"/>
    <hyperlink ref="A4:C5" location="Landing!A1" display="Home" xr:uid="{00DE3B49-7562-4949-99AC-88D96155D9DC}"/>
    <hyperlink ref="A12:C13" location="Util!A1" display="Util!A1" xr:uid="{DDB0D835-2E9C-4D39-9AB4-759748F74843}"/>
    <hyperlink ref="A14:C15" location="Safe!A1" display="Safe!A1" xr:uid="{985ECBBE-5E7C-4FAB-920F-E46EE01997FA}"/>
    <hyperlink ref="A16:C17" location="Floor!A1" display="Floor!A1" xr:uid="{46B8EC34-8FA6-415D-98A2-339EA6736E4A}"/>
    <hyperlink ref="A18:C19" location="Clean!A1" display="Clean!A1" xr:uid="{DE791677-41A3-47E4-9D29-F1E16C7EEFC3}"/>
    <hyperlink ref="A30:C31" location="'G&amp;R'!A1" display="'G&amp;R'!A1" xr:uid="{0CFF1D7D-C614-45AF-BA9A-CC3C6EC517A8}"/>
    <hyperlink ref="A32:C33" location="Details!A1" display="Details!A1" xr:uid="{3D48E827-3EE0-40C3-8DC7-EBE443A32FF9}"/>
    <hyperlink ref="A34:C35" location="Summary!A1" display="Summary!A1" xr:uid="{147E4F93-7B94-42EF-BD50-F11BB7AA7A77}"/>
    <hyperlink ref="A36:C37" location="'T&amp;C'!A1" display="'T&amp;C'!A1" xr:uid="{78F649C7-887B-4624-98BA-7ED25ACFD9BC}"/>
    <hyperlink ref="A6:C7" location="Info!A1" display="Info!A1" xr:uid="{1A4AE265-71AD-44A5-86FB-A8F64CB241FC}"/>
    <hyperlink ref="A8:C9" location="IT!A1" display="IT &amp; Networks" xr:uid="{37EF1252-E850-4290-94E5-36B26FE31A52}"/>
    <hyperlink ref="A20:C21" location="Food!A1" display="Food!A1" xr:uid="{E0DCC050-9252-4D7E-AE66-A819F4D97281}"/>
    <hyperlink ref="A26:C27" location="Equip!A1" display="Equip!A1" xr:uid="{0AA84F77-EF08-410C-AA36-89D96A5639E5}"/>
    <hyperlink ref="A28:C29" location="Hygiene!A1" display="Hygiene!A1" xr:uid="{3B6AA6F6-044C-4DC5-9290-D57FEEA1943E}"/>
    <hyperlink ref="A22:C23" location="Drink!A1" display="Drink!A1" xr:uid="{58112E94-28C9-44BD-B9AA-CCD77A832C53}"/>
    <hyperlink ref="A24:C25" location="Alco!A1" display="Alco!A1" xr:uid="{9161A7CD-994D-4AF5-83CB-7B4388EBE299}"/>
    <hyperlink ref="A10:C11" location="AV!A1" display="AV!A1" xr:uid="{AE231251-AC5C-4738-84CE-BA9A134E471B}"/>
  </hyperlinks>
  <printOptions horizontalCentered="1" verticalCentered="1"/>
  <pageMargins left="0.23622047244094491" right="0.23622047244094491" top="0.35433070866141736" bottom="0.35433070866141736" header="0.31496062992125984" footer="0.31496062992125984"/>
  <pageSetup paperSize="9" scale="74" orientation="landscape" r:id="rId4"/>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D11C087C-EC98-413B-BEC0-D262258523E6}">
          <x14:formula1>
            <xm:f>Admin!$D$4:$D$20</xm:f>
          </x14:formula1>
          <xm:sqref>AA6:AA20 U6:U20 X6:X20 U22:U30 X22:X30 AA22:AA30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F5B53-3A0F-4AD9-86E7-2BE50E9D8F6F}">
  <sheetPr codeName="Sheet13">
    <tabColor rgb="FF1E384E"/>
    <pageSetUpPr autoPageBreaks="0" fitToPage="1"/>
  </sheetPr>
  <dimension ref="A1:X310"/>
  <sheetViews>
    <sheetView showRowColHeaders="0" workbookViewId="0">
      <selection activeCell="A32" sqref="A32:C33"/>
    </sheetView>
  </sheetViews>
  <sheetFormatPr defaultColWidth="8.81640625" defaultRowHeight="17.5" x14ac:dyDescent="0.35"/>
  <cols>
    <col min="1" max="3" width="10.54296875" style="54" customWidth="1"/>
    <col min="4" max="4" width="4.54296875" style="1" customWidth="1"/>
    <col min="5" max="7" width="11.54296875" style="1" customWidth="1"/>
    <col min="8" max="8" width="14.54296875" style="1" customWidth="1"/>
    <col min="9" max="15" width="8.81640625" style="1" customWidth="1"/>
    <col min="16" max="16" width="14.1796875" style="1" customWidth="1"/>
    <col min="17" max="17" width="9.1796875" style="1" bestFit="1" customWidth="1"/>
    <col min="18" max="18" width="9.54296875" style="1" customWidth="1"/>
    <col min="19" max="19" width="10.81640625" style="1" customWidth="1"/>
    <col min="20" max="21" width="11.1796875" style="1" customWidth="1"/>
    <col min="22" max="22" width="9.54296875" style="1" customWidth="1"/>
    <col min="23" max="23" width="10.81640625" style="1" customWidth="1"/>
    <col min="24" max="16384" width="8.81640625" style="1"/>
  </cols>
  <sheetData>
    <row r="1" spans="1:24" s="48" customFormat="1" ht="36" customHeight="1" x14ac:dyDescent="0.3">
      <c r="A1" s="558" t="s">
        <v>5</v>
      </c>
      <c r="B1" s="559"/>
      <c r="C1" s="559"/>
      <c r="E1" s="49" t="str">
        <f>Landing!B2</f>
        <v>NEC Products and Services Order Form</v>
      </c>
      <c r="K1" s="50"/>
      <c r="L1" s="44"/>
      <c r="M1" s="44"/>
      <c r="O1" s="102"/>
      <c r="P1" s="654" t="s">
        <v>38</v>
      </c>
      <c r="Q1" s="654"/>
      <c r="R1" s="654"/>
      <c r="S1" s="654"/>
      <c r="T1" s="654"/>
      <c r="U1" s="654"/>
      <c r="V1" s="654"/>
      <c r="W1" s="654"/>
      <c r="X1" s="102"/>
    </row>
    <row r="2" spans="1:24" ht="15" customHeight="1" thickBot="1" x14ac:dyDescent="0.4">
      <c r="A2" s="560"/>
      <c r="B2" s="560"/>
      <c r="C2" s="560"/>
      <c r="D2" s="45"/>
      <c r="E2" s="45"/>
      <c r="F2" s="45"/>
      <c r="G2" s="45"/>
      <c r="H2" s="45"/>
      <c r="I2" s="45"/>
      <c r="J2" s="45"/>
      <c r="K2" s="45"/>
      <c r="L2" s="45"/>
      <c r="M2" s="45"/>
      <c r="N2" s="45"/>
      <c r="O2" s="45"/>
      <c r="P2" s="45"/>
      <c r="Q2" s="45"/>
      <c r="R2" s="45"/>
      <c r="S2" s="45"/>
      <c r="T2" s="45"/>
      <c r="U2" s="45"/>
      <c r="V2" s="45"/>
      <c r="W2" s="45"/>
      <c r="X2" s="45"/>
    </row>
    <row r="3" spans="1:24" ht="15" thickBot="1" x14ac:dyDescent="0.4">
      <c r="A3" s="560"/>
      <c r="B3" s="560"/>
      <c r="C3" s="560"/>
      <c r="D3" s="45"/>
      <c r="E3" s="1046" t="s">
        <v>411</v>
      </c>
      <c r="F3" s="779"/>
      <c r="G3" s="779"/>
      <c r="H3" s="779"/>
      <c r="I3" s="779"/>
      <c r="J3" s="779"/>
      <c r="K3" s="779"/>
      <c r="L3" s="779"/>
      <c r="M3" s="779"/>
      <c r="N3" s="779"/>
      <c r="O3" s="779"/>
      <c r="P3" s="1047"/>
      <c r="Q3" s="1043" t="s">
        <v>40</v>
      </c>
      <c r="R3" s="779"/>
      <c r="S3" s="647" t="s">
        <v>41</v>
      </c>
      <c r="T3" s="1043" t="s">
        <v>42</v>
      </c>
      <c r="U3" s="780"/>
      <c r="V3" s="45"/>
    </row>
    <row r="4" spans="1:24" ht="14.5" customHeight="1" thickBot="1" x14ac:dyDescent="0.4">
      <c r="A4" s="561" t="s">
        <v>8</v>
      </c>
      <c r="B4" s="562"/>
      <c r="C4" s="563"/>
      <c r="D4" s="45"/>
      <c r="E4" s="1044" t="s">
        <v>43</v>
      </c>
      <c r="F4" s="1045"/>
      <c r="G4" s="1045"/>
      <c r="H4" s="1045"/>
      <c r="I4" s="1045" t="s">
        <v>44</v>
      </c>
      <c r="J4" s="1045"/>
      <c r="K4" s="1045"/>
      <c r="L4" s="1045"/>
      <c r="M4" s="1045"/>
      <c r="N4" s="1045"/>
      <c r="O4" s="1045"/>
      <c r="P4" s="1045"/>
      <c r="Q4" s="449" t="s">
        <v>45</v>
      </c>
      <c r="R4" s="449" t="s">
        <v>46</v>
      </c>
      <c r="S4" s="647"/>
      <c r="T4" s="449" t="s">
        <v>45</v>
      </c>
      <c r="U4" s="450" t="s">
        <v>46</v>
      </c>
      <c r="V4" s="45"/>
    </row>
    <row r="5" spans="1:24" ht="15" customHeight="1" thickBot="1" x14ac:dyDescent="0.4">
      <c r="A5" s="561"/>
      <c r="B5" s="562"/>
      <c r="C5" s="563"/>
      <c r="D5" s="45"/>
      <c r="E5" s="1048" t="s">
        <v>412</v>
      </c>
      <c r="F5" s="1049"/>
      <c r="G5" s="1049"/>
      <c r="H5" s="1049"/>
      <c r="I5" s="1049"/>
      <c r="J5" s="1049"/>
      <c r="K5" s="1049"/>
      <c r="L5" s="1049"/>
      <c r="M5" s="1049"/>
      <c r="N5" s="1049"/>
      <c r="O5" s="1049"/>
      <c r="P5" s="1049"/>
      <c r="Q5" s="177"/>
      <c r="R5" s="177"/>
      <c r="S5" s="195">
        <f>IF(SUM(S6:S14)&gt;0,9999,0)</f>
        <v>0</v>
      </c>
      <c r="T5" s="177"/>
      <c r="U5" s="446"/>
      <c r="V5" s="45"/>
    </row>
    <row r="6" spans="1:24" ht="15" customHeight="1" thickBot="1" x14ac:dyDescent="0.4">
      <c r="A6" s="561" t="str">
        <f>Info!E12</f>
        <v>Important Information</v>
      </c>
      <c r="B6" s="562"/>
      <c r="C6" s="563"/>
      <c r="D6" s="45"/>
      <c r="E6" s="769" t="s">
        <v>413</v>
      </c>
      <c r="F6" s="770"/>
      <c r="G6" s="770"/>
      <c r="H6" s="770"/>
      <c r="I6" s="771" t="s">
        <v>414</v>
      </c>
      <c r="J6" s="772"/>
      <c r="K6" s="772"/>
      <c r="L6" s="772"/>
      <c r="M6" s="772"/>
      <c r="N6" s="772"/>
      <c r="O6" s="772"/>
      <c r="P6" s="772"/>
      <c r="Q6" s="178">
        <f>Prices!D75</f>
        <v>693.56</v>
      </c>
      <c r="R6" s="161">
        <f>Prices!E75</f>
        <v>832.27</v>
      </c>
      <c r="S6" s="280"/>
      <c r="T6" s="451">
        <f t="shared" ref="T6:T14" si="0">$S6*Q6</f>
        <v>0</v>
      </c>
      <c r="U6" s="452">
        <f t="shared" ref="U6:U14" si="1">$S6*R6</f>
        <v>0</v>
      </c>
      <c r="V6" s="45"/>
    </row>
    <row r="7" spans="1:24" ht="15" customHeight="1" thickBot="1" x14ac:dyDescent="0.4">
      <c r="A7" s="561"/>
      <c r="B7" s="562"/>
      <c r="C7" s="563"/>
      <c r="D7" s="45"/>
      <c r="E7" s="1038" t="s">
        <v>413</v>
      </c>
      <c r="F7" s="702"/>
      <c r="G7" s="702"/>
      <c r="H7" s="1039"/>
      <c r="I7" s="701" t="s">
        <v>415</v>
      </c>
      <c r="J7" s="702"/>
      <c r="K7" s="702"/>
      <c r="L7" s="702"/>
      <c r="M7" s="702"/>
      <c r="N7" s="702"/>
      <c r="O7" s="702"/>
      <c r="P7" s="702"/>
      <c r="Q7" s="164">
        <f>Prices!D76</f>
        <v>1169.3900000000001</v>
      </c>
      <c r="R7" s="162">
        <f>Prices!E76</f>
        <v>1403.27</v>
      </c>
      <c r="S7" s="280"/>
      <c r="T7" s="286">
        <f t="shared" si="0"/>
        <v>0</v>
      </c>
      <c r="U7" s="357">
        <f t="shared" si="1"/>
        <v>0</v>
      </c>
      <c r="V7" s="45"/>
    </row>
    <row r="8" spans="1:24" ht="15" customHeight="1" thickBot="1" x14ac:dyDescent="0.4">
      <c r="A8" s="561" t="s">
        <v>39</v>
      </c>
      <c r="B8" s="562"/>
      <c r="C8" s="563"/>
      <c r="D8" s="45"/>
      <c r="E8" s="1038" t="s">
        <v>413</v>
      </c>
      <c r="F8" s="702"/>
      <c r="G8" s="702"/>
      <c r="H8" s="1039"/>
      <c r="I8" s="701" t="s">
        <v>416</v>
      </c>
      <c r="J8" s="702"/>
      <c r="K8" s="702"/>
      <c r="L8" s="702"/>
      <c r="M8" s="702"/>
      <c r="N8" s="702"/>
      <c r="O8" s="702"/>
      <c r="P8" s="702"/>
      <c r="Q8" s="164">
        <f>Prices!D77</f>
        <v>2282.9899999999998</v>
      </c>
      <c r="R8" s="162">
        <f>Prices!E77</f>
        <v>2739.59</v>
      </c>
      <c r="S8" s="280"/>
      <c r="T8" s="286">
        <f t="shared" si="0"/>
        <v>0</v>
      </c>
      <c r="U8" s="357">
        <f t="shared" si="1"/>
        <v>0</v>
      </c>
      <c r="V8" s="45"/>
    </row>
    <row r="9" spans="1:24" ht="15" customHeight="1" thickBot="1" x14ac:dyDescent="0.4">
      <c r="A9" s="561"/>
      <c r="B9" s="562"/>
      <c r="C9" s="563"/>
      <c r="D9" s="45"/>
      <c r="E9" s="725" t="s">
        <v>417</v>
      </c>
      <c r="F9" s="726"/>
      <c r="G9" s="726"/>
      <c r="H9" s="726"/>
      <c r="I9" s="701" t="s">
        <v>418</v>
      </c>
      <c r="J9" s="702"/>
      <c r="K9" s="702"/>
      <c r="L9" s="702"/>
      <c r="M9" s="702"/>
      <c r="N9" s="702"/>
      <c r="O9" s="702"/>
      <c r="P9" s="702"/>
      <c r="Q9" s="164">
        <f>Prices!D78</f>
        <v>1818.07</v>
      </c>
      <c r="R9" s="162">
        <f>Prices!E78</f>
        <v>2181.6799999999998</v>
      </c>
      <c r="S9" s="280"/>
      <c r="T9" s="286">
        <f t="shared" si="0"/>
        <v>0</v>
      </c>
      <c r="U9" s="357">
        <f t="shared" si="1"/>
        <v>0</v>
      </c>
      <c r="V9" s="45"/>
    </row>
    <row r="10" spans="1:24" ht="15" customHeight="1" thickBot="1" x14ac:dyDescent="0.4">
      <c r="A10" s="561" t="str">
        <f>AV!E3</f>
        <v>Audio-visual</v>
      </c>
      <c r="B10" s="562"/>
      <c r="C10" s="563"/>
      <c r="D10" s="45"/>
      <c r="E10" s="725" t="s">
        <v>419</v>
      </c>
      <c r="F10" s="726"/>
      <c r="G10" s="726"/>
      <c r="H10" s="726"/>
      <c r="I10" s="701" t="s">
        <v>420</v>
      </c>
      <c r="J10" s="702"/>
      <c r="K10" s="702"/>
      <c r="L10" s="702"/>
      <c r="M10" s="702"/>
      <c r="N10" s="702"/>
      <c r="O10" s="702"/>
      <c r="P10" s="702"/>
      <c r="Q10" s="164">
        <f>Prices!D79</f>
        <v>2296.5100000000002</v>
      </c>
      <c r="R10" s="162">
        <f>Prices!E79</f>
        <v>2755.81</v>
      </c>
      <c r="S10" s="280"/>
      <c r="T10" s="286">
        <f t="shared" si="0"/>
        <v>0</v>
      </c>
      <c r="U10" s="357">
        <f t="shared" si="1"/>
        <v>0</v>
      </c>
      <c r="V10" s="45"/>
    </row>
    <row r="11" spans="1:24" ht="15" customHeight="1" thickBot="1" x14ac:dyDescent="0.4">
      <c r="A11" s="561"/>
      <c r="B11" s="562"/>
      <c r="C11" s="563"/>
      <c r="D11" s="45"/>
      <c r="E11" s="725" t="s">
        <v>419</v>
      </c>
      <c r="F11" s="726"/>
      <c r="G11" s="726"/>
      <c r="H11" s="726"/>
      <c r="I11" s="701" t="s">
        <v>421</v>
      </c>
      <c r="J11" s="702"/>
      <c r="K11" s="702"/>
      <c r="L11" s="702"/>
      <c r="M11" s="702"/>
      <c r="N11" s="702"/>
      <c r="O11" s="702"/>
      <c r="P11" s="702"/>
      <c r="Q11" s="164">
        <f>Prices!D80</f>
        <v>3330.4</v>
      </c>
      <c r="R11" s="162">
        <f>Prices!E80</f>
        <v>3996.48</v>
      </c>
      <c r="S11" s="280"/>
      <c r="T11" s="286">
        <f t="shared" si="0"/>
        <v>0</v>
      </c>
      <c r="U11" s="357">
        <f t="shared" si="1"/>
        <v>0</v>
      </c>
      <c r="V11" s="45"/>
    </row>
    <row r="12" spans="1:24" ht="15" customHeight="1" thickBot="1" x14ac:dyDescent="0.4">
      <c r="A12" s="561" t="str">
        <f>Util!E3</f>
        <v>Utilities</v>
      </c>
      <c r="B12" s="562"/>
      <c r="C12" s="563"/>
      <c r="D12" s="45"/>
      <c r="E12" s="725" t="s">
        <v>422</v>
      </c>
      <c r="F12" s="726"/>
      <c r="G12" s="726"/>
      <c r="H12" s="726"/>
      <c r="I12" s="701" t="s">
        <v>418</v>
      </c>
      <c r="J12" s="702"/>
      <c r="K12" s="702"/>
      <c r="L12" s="702"/>
      <c r="M12" s="702"/>
      <c r="N12" s="702"/>
      <c r="O12" s="702"/>
      <c r="P12" s="702"/>
      <c r="Q12" s="164">
        <f>Prices!D81</f>
        <v>3558.35</v>
      </c>
      <c r="R12" s="162">
        <f>Prices!E81</f>
        <v>4270.0200000000004</v>
      </c>
      <c r="S12" s="280"/>
      <c r="T12" s="286">
        <f t="shared" si="0"/>
        <v>0</v>
      </c>
      <c r="U12" s="357">
        <f t="shared" si="1"/>
        <v>0</v>
      </c>
      <c r="V12" s="45"/>
    </row>
    <row r="13" spans="1:24" ht="15" customHeight="1" thickBot="1" x14ac:dyDescent="0.4">
      <c r="A13" s="561"/>
      <c r="B13" s="562"/>
      <c r="C13" s="563"/>
      <c r="D13" s="45"/>
      <c r="E13" s="725" t="s">
        <v>423</v>
      </c>
      <c r="F13" s="726"/>
      <c r="G13" s="726"/>
      <c r="H13" s="726"/>
      <c r="I13" s="701" t="s">
        <v>420</v>
      </c>
      <c r="J13" s="702"/>
      <c r="K13" s="702"/>
      <c r="L13" s="702"/>
      <c r="M13" s="702"/>
      <c r="N13" s="702"/>
      <c r="O13" s="702"/>
      <c r="P13" s="702"/>
      <c r="Q13" s="164">
        <f>Prices!D82</f>
        <v>4024.92</v>
      </c>
      <c r="R13" s="162">
        <f>Prices!E82</f>
        <v>4829.8999999999996</v>
      </c>
      <c r="S13" s="280"/>
      <c r="T13" s="286">
        <f t="shared" si="0"/>
        <v>0</v>
      </c>
      <c r="U13" s="357">
        <f t="shared" si="1"/>
        <v>0</v>
      </c>
      <c r="V13" s="45"/>
    </row>
    <row r="14" spans="1:24" ht="15" customHeight="1" thickBot="1" x14ac:dyDescent="0.4">
      <c r="A14" s="561" t="str">
        <f>Safe!E3</f>
        <v>Safety</v>
      </c>
      <c r="B14" s="562"/>
      <c r="C14" s="563"/>
      <c r="D14" s="45"/>
      <c r="E14" s="725" t="s">
        <v>423</v>
      </c>
      <c r="F14" s="726"/>
      <c r="G14" s="726"/>
      <c r="H14" s="726"/>
      <c r="I14" s="701" t="s">
        <v>421</v>
      </c>
      <c r="J14" s="702"/>
      <c r="K14" s="702"/>
      <c r="L14" s="702"/>
      <c r="M14" s="702"/>
      <c r="N14" s="702"/>
      <c r="O14" s="702"/>
      <c r="P14" s="702"/>
      <c r="Q14" s="165">
        <f>Prices!D83</f>
        <v>7358.84</v>
      </c>
      <c r="R14" s="163">
        <f>Prices!E83</f>
        <v>8830.61</v>
      </c>
      <c r="S14" s="280"/>
      <c r="T14" s="290">
        <f t="shared" si="0"/>
        <v>0</v>
      </c>
      <c r="U14" s="375">
        <f t="shared" si="1"/>
        <v>0</v>
      </c>
      <c r="V14" s="45"/>
    </row>
    <row r="15" spans="1:24" ht="14.5" customHeight="1" thickBot="1" x14ac:dyDescent="0.4">
      <c r="A15" s="561"/>
      <c r="B15" s="562"/>
      <c r="C15" s="563"/>
      <c r="D15" s="45"/>
      <c r="E15" s="1022" t="s">
        <v>424</v>
      </c>
      <c r="F15" s="1023"/>
      <c r="G15" s="1023"/>
      <c r="H15" s="1023"/>
      <c r="I15" s="238"/>
      <c r="J15" s="238"/>
      <c r="K15" s="238"/>
      <c r="L15" s="238"/>
      <c r="M15" s="238"/>
      <c r="N15" s="238"/>
      <c r="O15" s="238"/>
      <c r="P15" s="238"/>
      <c r="Q15" s="177"/>
      <c r="R15" s="177"/>
      <c r="S15" s="195">
        <f>IF(SUM(S16:S21)&gt;0,9999,0)</f>
        <v>0</v>
      </c>
      <c r="T15" s="177"/>
      <c r="U15" s="446"/>
      <c r="V15" s="45"/>
    </row>
    <row r="16" spans="1:24" ht="14.5" customHeight="1" thickBot="1" x14ac:dyDescent="0.4">
      <c r="A16" s="561" t="str">
        <f>Floor!E3</f>
        <v>Flooring</v>
      </c>
      <c r="B16" s="562"/>
      <c r="C16" s="563"/>
      <c r="D16" s="45"/>
      <c r="E16" s="1040" t="s">
        <v>425</v>
      </c>
      <c r="F16" s="1041"/>
      <c r="G16" s="1041"/>
      <c r="H16" s="1042"/>
      <c r="I16" s="771" t="s">
        <v>426</v>
      </c>
      <c r="J16" s="772"/>
      <c r="K16" s="772"/>
      <c r="L16" s="772"/>
      <c r="M16" s="772"/>
      <c r="N16" s="772"/>
      <c r="O16" s="772"/>
      <c r="P16" s="772"/>
      <c r="Q16" s="178">
        <f>Prices!D85</f>
        <v>246.59</v>
      </c>
      <c r="R16" s="161">
        <f>Prices!E85</f>
        <v>295.91000000000003</v>
      </c>
      <c r="S16" s="280"/>
      <c r="T16" s="453">
        <f t="shared" ref="T16:U21" si="2">$S16*Q16</f>
        <v>0</v>
      </c>
      <c r="U16" s="452">
        <f t="shared" si="2"/>
        <v>0</v>
      </c>
      <c r="V16" s="45"/>
    </row>
    <row r="17" spans="1:24" ht="14.5" customHeight="1" thickBot="1" x14ac:dyDescent="0.4">
      <c r="A17" s="561"/>
      <c r="B17" s="562"/>
      <c r="C17" s="563"/>
      <c r="D17" s="45"/>
      <c r="E17" s="713" t="s">
        <v>427</v>
      </c>
      <c r="F17" s="714"/>
      <c r="G17" s="714"/>
      <c r="H17" s="715"/>
      <c r="I17" s="701" t="s">
        <v>428</v>
      </c>
      <c r="J17" s="702"/>
      <c r="K17" s="702"/>
      <c r="L17" s="702"/>
      <c r="M17" s="702"/>
      <c r="N17" s="702"/>
      <c r="O17" s="702"/>
      <c r="P17" s="702"/>
      <c r="Q17" s="164">
        <f>Prices!D86</f>
        <v>380.46</v>
      </c>
      <c r="R17" s="162">
        <f>Prices!E86</f>
        <v>456.55</v>
      </c>
      <c r="S17" s="280"/>
      <c r="T17" s="454">
        <f t="shared" si="2"/>
        <v>0</v>
      </c>
      <c r="U17" s="357">
        <f t="shared" si="2"/>
        <v>0</v>
      </c>
      <c r="V17" s="45"/>
    </row>
    <row r="18" spans="1:24" ht="15" customHeight="1" thickBot="1" x14ac:dyDescent="0.4">
      <c r="A18" s="561" t="str">
        <f>Clean!E3</f>
        <v>Cleaning</v>
      </c>
      <c r="B18" s="562"/>
      <c r="C18" s="563"/>
      <c r="D18" s="45"/>
      <c r="E18" s="1038" t="s">
        <v>429</v>
      </c>
      <c r="F18" s="702"/>
      <c r="G18" s="702"/>
      <c r="H18" s="1039"/>
      <c r="I18" s="701" t="s">
        <v>430</v>
      </c>
      <c r="J18" s="702"/>
      <c r="K18" s="702"/>
      <c r="L18" s="702"/>
      <c r="M18" s="702"/>
      <c r="N18" s="702"/>
      <c r="O18" s="702"/>
      <c r="P18" s="702"/>
      <c r="Q18" s="164">
        <f>Prices!D87</f>
        <v>168.68</v>
      </c>
      <c r="R18" s="162">
        <f>Prices!E87</f>
        <v>202.42</v>
      </c>
      <c r="S18" s="280"/>
      <c r="T18" s="454">
        <f t="shared" si="2"/>
        <v>0</v>
      </c>
      <c r="U18" s="357">
        <f t="shared" si="2"/>
        <v>0</v>
      </c>
      <c r="V18" s="45"/>
    </row>
    <row r="19" spans="1:24" ht="15" customHeight="1" thickBot="1" x14ac:dyDescent="0.4">
      <c r="A19" s="561"/>
      <c r="B19" s="562"/>
      <c r="C19" s="563"/>
      <c r="D19" s="45"/>
      <c r="E19" s="1038" t="s">
        <v>431</v>
      </c>
      <c r="F19" s="702"/>
      <c r="G19" s="702"/>
      <c r="H19" s="1039"/>
      <c r="I19" s="701" t="s">
        <v>432</v>
      </c>
      <c r="J19" s="702"/>
      <c r="K19" s="702"/>
      <c r="L19" s="702"/>
      <c r="M19" s="702"/>
      <c r="N19" s="702"/>
      <c r="O19" s="702"/>
      <c r="P19" s="702"/>
      <c r="Q19" s="164">
        <f>Prices!D88</f>
        <v>265.52999999999997</v>
      </c>
      <c r="R19" s="162">
        <f>Prices!E88</f>
        <v>318.64</v>
      </c>
      <c r="S19" s="280"/>
      <c r="T19" s="454">
        <f t="shared" si="2"/>
        <v>0</v>
      </c>
      <c r="U19" s="357">
        <f t="shared" si="2"/>
        <v>0</v>
      </c>
      <c r="V19" s="45"/>
    </row>
    <row r="20" spans="1:24" ht="14.5" customHeight="1" thickBot="1" x14ac:dyDescent="0.4">
      <c r="A20" s="561" t="str">
        <f>Food!E3</f>
        <v>Food</v>
      </c>
      <c r="B20" s="562"/>
      <c r="C20" s="563"/>
      <c r="D20" s="45"/>
      <c r="E20" s="1038" t="s">
        <v>433</v>
      </c>
      <c r="F20" s="702"/>
      <c r="G20" s="702"/>
      <c r="H20" s="1039"/>
      <c r="I20" s="701" t="s">
        <v>434</v>
      </c>
      <c r="J20" s="702"/>
      <c r="K20" s="702"/>
      <c r="L20" s="702"/>
      <c r="M20" s="702"/>
      <c r="N20" s="702"/>
      <c r="O20" s="702"/>
      <c r="P20" s="702"/>
      <c r="Q20" s="164">
        <f>Prices!D89</f>
        <v>290.31</v>
      </c>
      <c r="R20" s="162">
        <f>Prices!E89</f>
        <v>348.37</v>
      </c>
      <c r="S20" s="280"/>
      <c r="T20" s="454">
        <f t="shared" si="2"/>
        <v>0</v>
      </c>
      <c r="U20" s="357">
        <f t="shared" si="2"/>
        <v>0</v>
      </c>
      <c r="V20" s="45"/>
    </row>
    <row r="21" spans="1:24" ht="14.5" customHeight="1" thickBot="1" x14ac:dyDescent="0.4">
      <c r="A21" s="561"/>
      <c r="B21" s="562"/>
      <c r="C21" s="563"/>
      <c r="D21" s="45"/>
      <c r="E21" s="1038" t="s">
        <v>435</v>
      </c>
      <c r="F21" s="702"/>
      <c r="G21" s="702"/>
      <c r="H21" s="1039"/>
      <c r="I21" s="701" t="s">
        <v>436</v>
      </c>
      <c r="J21" s="702"/>
      <c r="K21" s="702"/>
      <c r="L21" s="702"/>
      <c r="M21" s="702"/>
      <c r="N21" s="702"/>
      <c r="O21" s="702"/>
      <c r="P21" s="702"/>
      <c r="Q21" s="164">
        <f>Prices!D90</f>
        <v>586.17999999999995</v>
      </c>
      <c r="R21" s="162">
        <f>Prices!E90</f>
        <v>703.42</v>
      </c>
      <c r="S21" s="280"/>
      <c r="T21" s="454">
        <f t="shared" si="2"/>
        <v>0</v>
      </c>
      <c r="U21" s="357">
        <f t="shared" si="2"/>
        <v>0</v>
      </c>
      <c r="V21" s="45"/>
    </row>
    <row r="22" spans="1:24" ht="15" customHeight="1" thickBot="1" x14ac:dyDescent="0.4">
      <c r="A22" s="561" t="str">
        <f>Drink!E3</f>
        <v>Drinks</v>
      </c>
      <c r="B22" s="562"/>
      <c r="C22" s="563"/>
      <c r="D22" s="45"/>
      <c r="E22" s="1029" t="s">
        <v>437</v>
      </c>
      <c r="F22" s="1030"/>
      <c r="G22" s="1030"/>
      <c r="H22" s="1030"/>
      <c r="I22" s="1030" t="s">
        <v>438</v>
      </c>
      <c r="J22" s="1030"/>
      <c r="K22" s="1030"/>
      <c r="L22" s="1030"/>
      <c r="M22" s="1030"/>
      <c r="N22" s="1030"/>
      <c r="O22" s="1030"/>
      <c r="P22" s="1030"/>
      <c r="Q22" s="521"/>
      <c r="R22" s="521"/>
      <c r="S22" s="205">
        <f>IF(SUM(S23:S26)&gt;0,9999,0)</f>
        <v>0</v>
      </c>
      <c r="T22" s="206"/>
      <c r="U22" s="447"/>
      <c r="V22" s="45"/>
    </row>
    <row r="23" spans="1:24" ht="15" customHeight="1" thickBot="1" x14ac:dyDescent="0.4">
      <c r="A23" s="561"/>
      <c r="B23" s="562"/>
      <c r="C23" s="563"/>
      <c r="D23" s="45"/>
      <c r="E23" s="1031" t="s">
        <v>439</v>
      </c>
      <c r="F23" s="1032"/>
      <c r="G23" s="1032"/>
      <c r="H23" s="1032"/>
      <c r="I23" s="1033" t="s">
        <v>440</v>
      </c>
      <c r="J23" s="1034"/>
      <c r="K23" s="1034"/>
      <c r="L23" s="1034"/>
      <c r="M23" s="1034"/>
      <c r="N23" s="1034"/>
      <c r="O23" s="1034"/>
      <c r="P23" s="1034"/>
      <c r="Q23" s="178">
        <f>Prices!D92</f>
        <v>193.19</v>
      </c>
      <c r="R23" s="281">
        <f>Prices!E92</f>
        <v>231.83</v>
      </c>
      <c r="S23" s="280"/>
      <c r="T23" s="455">
        <f t="shared" ref="T23:U26" si="3">$S23*Q23</f>
        <v>0</v>
      </c>
      <c r="U23" s="456">
        <f t="shared" si="3"/>
        <v>0</v>
      </c>
      <c r="V23" s="45"/>
    </row>
    <row r="24" spans="1:24" ht="15" customHeight="1" thickBot="1" x14ac:dyDescent="0.4">
      <c r="A24" s="561" t="str">
        <f>Alco!E3</f>
        <v>Alcohol</v>
      </c>
      <c r="B24" s="562"/>
      <c r="C24" s="563"/>
      <c r="D24" s="45"/>
      <c r="E24" s="1031" t="s">
        <v>441</v>
      </c>
      <c r="F24" s="1032"/>
      <c r="G24" s="1032"/>
      <c r="H24" s="1032"/>
      <c r="I24" s="1033" t="s">
        <v>442</v>
      </c>
      <c r="J24" s="1034"/>
      <c r="K24" s="1034"/>
      <c r="L24" s="1034"/>
      <c r="M24" s="1034"/>
      <c r="N24" s="1034"/>
      <c r="O24" s="1034"/>
      <c r="P24" s="1034"/>
      <c r="Q24" s="522">
        <f>Prices!D93</f>
        <v>246.59</v>
      </c>
      <c r="R24" s="190">
        <f>Prices!E93</f>
        <v>295.91000000000003</v>
      </c>
      <c r="S24" s="280"/>
      <c r="T24" s="455">
        <f t="shared" si="3"/>
        <v>0</v>
      </c>
      <c r="U24" s="456">
        <f t="shared" si="3"/>
        <v>0</v>
      </c>
      <c r="V24" s="45"/>
    </row>
    <row r="25" spans="1:24" ht="15" customHeight="1" thickBot="1" x14ac:dyDescent="0.4">
      <c r="A25" s="561"/>
      <c r="B25" s="562"/>
      <c r="C25" s="563"/>
      <c r="D25" s="45"/>
      <c r="E25" s="1031" t="s">
        <v>443</v>
      </c>
      <c r="F25" s="1032"/>
      <c r="G25" s="1032"/>
      <c r="H25" s="1032"/>
      <c r="I25" s="1033" t="s">
        <v>444</v>
      </c>
      <c r="J25" s="1034"/>
      <c r="K25" s="1034"/>
      <c r="L25" s="1034"/>
      <c r="M25" s="1034"/>
      <c r="N25" s="1034"/>
      <c r="O25" s="1034"/>
      <c r="P25" s="1034"/>
      <c r="Q25" s="522">
        <f>Prices!D94</f>
        <v>116.21</v>
      </c>
      <c r="R25" s="190">
        <f>Prices!E94</f>
        <v>139.44999999999999</v>
      </c>
      <c r="S25" s="280"/>
      <c r="T25" s="455">
        <f t="shared" si="3"/>
        <v>0</v>
      </c>
      <c r="U25" s="456">
        <f t="shared" si="3"/>
        <v>0</v>
      </c>
      <c r="V25" s="45"/>
    </row>
    <row r="26" spans="1:24" ht="15" customHeight="1" thickBot="1" x14ac:dyDescent="0.4">
      <c r="A26" s="561" t="str">
        <f>Equip!E3</f>
        <v>Catering - Equipment</v>
      </c>
      <c r="B26" s="562"/>
      <c r="C26" s="563"/>
      <c r="D26" s="45"/>
      <c r="E26" s="739" t="s">
        <v>445</v>
      </c>
      <c r="F26" s="740"/>
      <c r="G26" s="740"/>
      <c r="H26" s="740"/>
      <c r="I26" s="749" t="s">
        <v>446</v>
      </c>
      <c r="J26" s="750"/>
      <c r="K26" s="750"/>
      <c r="L26" s="750"/>
      <c r="M26" s="750"/>
      <c r="N26" s="750"/>
      <c r="O26" s="750"/>
      <c r="P26" s="750"/>
      <c r="Q26" s="165">
        <f>Prices!D95</f>
        <v>98.05</v>
      </c>
      <c r="R26" s="160">
        <f>Prices!E95</f>
        <v>117.66</v>
      </c>
      <c r="S26" s="280"/>
      <c r="T26" s="457">
        <f t="shared" si="3"/>
        <v>0</v>
      </c>
      <c r="U26" s="458">
        <f t="shared" si="3"/>
        <v>0</v>
      </c>
      <c r="V26" s="45"/>
    </row>
    <row r="27" spans="1:24" ht="15" customHeight="1" thickBot="1" x14ac:dyDescent="0.4">
      <c r="A27" s="561"/>
      <c r="B27" s="562"/>
      <c r="C27" s="563"/>
      <c r="D27" s="45"/>
      <c r="E27" s="1022" t="s">
        <v>447</v>
      </c>
      <c r="F27" s="1023"/>
      <c r="G27" s="1023"/>
      <c r="H27" s="1023"/>
      <c r="I27" s="1023"/>
      <c r="J27" s="1023"/>
      <c r="K27" s="1023"/>
      <c r="L27" s="1023"/>
      <c r="M27" s="1023"/>
      <c r="N27" s="1023"/>
      <c r="O27" s="1023"/>
      <c r="P27" s="1023"/>
      <c r="Q27" s="177"/>
      <c r="R27" s="177"/>
      <c r="S27" s="195">
        <f>IF(SUM(S28:S29)&gt;0,9999,0)</f>
        <v>0</v>
      </c>
      <c r="T27" s="177"/>
      <c r="U27" s="446"/>
      <c r="V27" s="45"/>
    </row>
    <row r="28" spans="1:24" ht="15" customHeight="1" thickBot="1" x14ac:dyDescent="0.4">
      <c r="A28" s="561" t="str">
        <f>Hygiene!E3</f>
        <v>Catering - Hygiene</v>
      </c>
      <c r="B28" s="562"/>
      <c r="C28" s="563"/>
      <c r="D28" s="45"/>
      <c r="E28" s="769" t="s">
        <v>448</v>
      </c>
      <c r="F28" s="770"/>
      <c r="G28" s="770"/>
      <c r="H28" s="770"/>
      <c r="I28" s="771"/>
      <c r="J28" s="772"/>
      <c r="K28" s="772"/>
      <c r="L28" s="772"/>
      <c r="M28" s="772"/>
      <c r="N28" s="772"/>
      <c r="O28" s="772"/>
      <c r="P28" s="772"/>
      <c r="Q28" s="180" t="s">
        <v>449</v>
      </c>
      <c r="R28" s="181" t="s">
        <v>449</v>
      </c>
      <c r="S28" s="280"/>
      <c r="T28" s="459" t="s">
        <v>449</v>
      </c>
      <c r="U28" s="460" t="s">
        <v>449</v>
      </c>
    </row>
    <row r="29" spans="1:24" ht="15" customHeight="1" thickBot="1" x14ac:dyDescent="0.4">
      <c r="A29" s="561"/>
      <c r="B29" s="562"/>
      <c r="C29" s="563"/>
      <c r="D29" s="45"/>
      <c r="E29" s="764" t="s">
        <v>450</v>
      </c>
      <c r="F29" s="765"/>
      <c r="G29" s="765"/>
      <c r="H29" s="765"/>
      <c r="I29" s="762"/>
      <c r="J29" s="763"/>
      <c r="K29" s="763"/>
      <c r="L29" s="763"/>
      <c r="M29" s="763"/>
      <c r="N29" s="763"/>
      <c r="O29" s="763"/>
      <c r="P29" s="763"/>
      <c r="Q29" s="516" t="s">
        <v>449</v>
      </c>
      <c r="R29" s="448" t="s">
        <v>449</v>
      </c>
      <c r="S29" s="280"/>
      <c r="T29" s="461" t="s">
        <v>449</v>
      </c>
      <c r="U29" s="462" t="s">
        <v>449</v>
      </c>
    </row>
    <row r="30" spans="1:24" ht="15" customHeight="1" x14ac:dyDescent="0.35">
      <c r="A30" s="564" t="str">
        <f>'G&amp;R'!E3</f>
        <v>Graphics &amp; Rigging</v>
      </c>
      <c r="B30" s="565"/>
      <c r="C30" s="566"/>
      <c r="D30" s="45"/>
      <c r="E30" s="1035"/>
      <c r="F30" s="1036"/>
      <c r="G30" s="1036"/>
      <c r="H30" s="1036"/>
      <c r="I30" s="1036"/>
      <c r="J30" s="1036"/>
      <c r="K30" s="1036"/>
      <c r="L30" s="1036"/>
      <c r="M30" s="1036"/>
      <c r="N30" s="1036"/>
      <c r="O30" s="1036"/>
      <c r="P30" s="1036"/>
      <c r="Q30" s="1036"/>
      <c r="R30" s="1036"/>
      <c r="S30" s="1036"/>
      <c r="T30" s="1036"/>
      <c r="U30" s="1037"/>
    </row>
    <row r="31" spans="1:24" ht="15" customHeight="1" thickBot="1" x14ac:dyDescent="0.4">
      <c r="A31" s="567"/>
      <c r="B31" s="568"/>
      <c r="C31" s="569"/>
      <c r="D31" s="45"/>
      <c r="E31" s="335">
        <v>1</v>
      </c>
      <c r="F31" s="336" t="s">
        <v>75</v>
      </c>
      <c r="G31" s="336"/>
      <c r="H31" s="336"/>
      <c r="I31" s="336"/>
      <c r="J31" s="336"/>
      <c r="K31" s="336"/>
      <c r="L31" s="336"/>
      <c r="M31" s="336"/>
      <c r="N31" s="336"/>
      <c r="O31" s="336"/>
      <c r="P31" s="336"/>
      <c r="Q31" s="336"/>
      <c r="R31" s="336"/>
      <c r="S31" s="336"/>
      <c r="T31" s="336"/>
      <c r="U31" s="352"/>
      <c r="X31" s="45"/>
    </row>
    <row r="32" spans="1:24" ht="15" customHeight="1" x14ac:dyDescent="0.35">
      <c r="A32" s="561" t="str">
        <f>Details!E2</f>
        <v>Your contact details</v>
      </c>
      <c r="B32" s="562"/>
      <c r="C32" s="563"/>
      <c r="D32" s="45"/>
      <c r="E32" s="45"/>
      <c r="F32" s="45"/>
      <c r="G32" s="45"/>
      <c r="H32" s="45"/>
      <c r="I32" s="45"/>
      <c r="J32" s="45"/>
      <c r="K32" s="45"/>
      <c r="L32" s="45"/>
      <c r="M32" s="45"/>
      <c r="N32" s="45"/>
      <c r="O32" s="45"/>
      <c r="P32" s="45"/>
      <c r="Q32" s="45"/>
      <c r="R32" s="45"/>
      <c r="S32" s="45"/>
      <c r="T32" s="45"/>
      <c r="U32" s="45"/>
      <c r="V32" s="45"/>
    </row>
    <row r="33" spans="1:24" ht="15" customHeight="1" x14ac:dyDescent="0.35">
      <c r="A33" s="561"/>
      <c r="B33" s="562"/>
      <c r="C33" s="563"/>
      <c r="D33" s="45"/>
      <c r="E33" s="1019" t="s">
        <v>451</v>
      </c>
      <c r="F33" s="1020"/>
      <c r="G33" s="1020"/>
      <c r="H33" s="1020"/>
      <c r="I33" s="1020"/>
      <c r="J33" s="1020"/>
      <c r="K33" s="1020"/>
      <c r="L33" s="1020"/>
      <c r="M33" s="1020"/>
      <c r="N33" s="1020"/>
      <c r="O33" s="1020"/>
      <c r="P33" s="1020"/>
      <c r="Q33" s="1020"/>
      <c r="R33" s="1020"/>
      <c r="S33" s="1020"/>
      <c r="T33" s="1020"/>
      <c r="U33" s="1021"/>
      <c r="V33" s="45"/>
    </row>
    <row r="34" spans="1:24" ht="15" customHeight="1" x14ac:dyDescent="0.35">
      <c r="A34" s="561" t="str">
        <f>Summary!E4</f>
        <v>Order summary</v>
      </c>
      <c r="B34" s="562"/>
      <c r="C34" s="563"/>
      <c r="D34" s="45"/>
      <c r="E34" s="1016" t="s">
        <v>452</v>
      </c>
      <c r="F34" s="1017"/>
      <c r="G34" s="1017"/>
      <c r="H34" s="1017"/>
      <c r="I34" s="1017"/>
      <c r="J34" s="1017"/>
      <c r="K34" s="1017"/>
      <c r="L34" s="1017"/>
      <c r="M34" s="1017"/>
      <c r="N34" s="1017"/>
      <c r="O34" s="1017"/>
      <c r="P34" s="1017"/>
      <c r="Q34" s="1017"/>
      <c r="R34" s="1017"/>
      <c r="S34" s="1017"/>
      <c r="T34" s="1017"/>
      <c r="U34" s="1018"/>
      <c r="V34" s="45"/>
      <c r="W34" s="45"/>
    </row>
    <row r="35" spans="1:24" ht="15" customHeight="1" x14ac:dyDescent="0.35">
      <c r="A35" s="561"/>
      <c r="B35" s="562"/>
      <c r="C35" s="563"/>
      <c r="D35" s="45"/>
      <c r="E35" s="1014" t="s">
        <v>453</v>
      </c>
      <c r="F35" s="577"/>
      <c r="G35" s="577"/>
      <c r="H35" s="577"/>
      <c r="I35" s="577"/>
      <c r="J35" s="577"/>
      <c r="K35" s="577"/>
      <c r="L35" s="577"/>
      <c r="M35" s="577"/>
      <c r="N35" s="577"/>
      <c r="O35" s="577"/>
      <c r="P35" s="577"/>
      <c r="Q35" s="577"/>
      <c r="R35" s="577"/>
      <c r="S35" s="577"/>
      <c r="T35" s="577"/>
      <c r="U35" s="1015"/>
      <c r="V35" s="80"/>
      <c r="W35" s="80"/>
    </row>
    <row r="36" spans="1:24" ht="15" customHeight="1" x14ac:dyDescent="0.35">
      <c r="A36" s="561" t="str">
        <f>'T&amp;C'!E2</f>
        <v>Terms &amp; Conditions</v>
      </c>
      <c r="B36" s="562"/>
      <c r="C36" s="563"/>
      <c r="D36" s="45"/>
      <c r="E36" s="1014"/>
      <c r="F36" s="577"/>
      <c r="G36" s="577"/>
      <c r="H36" s="577"/>
      <c r="I36" s="577"/>
      <c r="J36" s="577"/>
      <c r="K36" s="577"/>
      <c r="L36" s="577"/>
      <c r="M36" s="577"/>
      <c r="N36" s="577"/>
      <c r="O36" s="577"/>
      <c r="P36" s="577"/>
      <c r="Q36" s="577"/>
      <c r="R36" s="577"/>
      <c r="S36" s="577"/>
      <c r="T36" s="577"/>
      <c r="U36" s="1015"/>
      <c r="V36" s="80"/>
      <c r="W36" s="80"/>
    </row>
    <row r="37" spans="1:24" ht="15" customHeight="1" x14ac:dyDescent="0.35">
      <c r="A37" s="561"/>
      <c r="B37" s="562"/>
      <c r="C37" s="563"/>
      <c r="D37" s="45"/>
      <c r="E37" s="1014"/>
      <c r="F37" s="577"/>
      <c r="G37" s="577"/>
      <c r="H37" s="577"/>
      <c r="I37" s="577"/>
      <c r="J37" s="577"/>
      <c r="K37" s="577"/>
      <c r="L37" s="577"/>
      <c r="M37" s="577"/>
      <c r="N37" s="577"/>
      <c r="O37" s="577"/>
      <c r="P37" s="577"/>
      <c r="Q37" s="577"/>
      <c r="R37" s="577"/>
      <c r="S37" s="577"/>
      <c r="T37" s="577"/>
      <c r="U37" s="1015"/>
      <c r="V37" s="80"/>
      <c r="W37" s="80"/>
    </row>
    <row r="38" spans="1:24" ht="15" customHeight="1" x14ac:dyDescent="0.35">
      <c r="A38" s="51"/>
      <c r="B38" s="51"/>
      <c r="C38" s="51"/>
      <c r="D38" s="45"/>
      <c r="E38" s="1024" t="s">
        <v>454</v>
      </c>
      <c r="F38" s="616"/>
      <c r="G38" s="616"/>
      <c r="H38" s="616"/>
      <c r="I38" s="616"/>
      <c r="J38" s="616"/>
      <c r="K38" s="616"/>
      <c r="L38" s="616"/>
      <c r="M38" s="616"/>
      <c r="N38" s="616"/>
      <c r="O38" s="616"/>
      <c r="P38" s="616"/>
      <c r="Q38" s="616"/>
      <c r="R38" s="616"/>
      <c r="S38" s="616"/>
      <c r="T38" s="616"/>
      <c r="U38" s="1025"/>
      <c r="V38" s="80"/>
      <c r="W38" s="80"/>
    </row>
    <row r="39" spans="1:24" ht="15" customHeight="1" x14ac:dyDescent="0.4">
      <c r="A39" s="52"/>
      <c r="B39" s="52"/>
      <c r="C39" s="52"/>
      <c r="D39" s="45"/>
      <c r="E39" s="202"/>
      <c r="F39" s="204"/>
      <c r="G39" s="204"/>
      <c r="H39" s="204"/>
      <c r="I39" s="204"/>
      <c r="J39" s="204"/>
      <c r="K39" s="204"/>
      <c r="L39" s="204"/>
      <c r="M39" s="204"/>
      <c r="N39" s="204"/>
      <c r="O39" s="204"/>
      <c r="P39" s="204"/>
      <c r="Q39" s="204"/>
      <c r="R39" s="204"/>
      <c r="S39" s="204"/>
      <c r="T39" s="204"/>
      <c r="U39" s="203"/>
      <c r="V39" s="80"/>
      <c r="W39" s="80"/>
    </row>
    <row r="40" spans="1:24" ht="15" customHeight="1" x14ac:dyDescent="0.35">
      <c r="A40" s="572" t="s">
        <v>31</v>
      </c>
      <c r="B40" s="572"/>
      <c r="C40" s="572"/>
      <c r="D40" s="45"/>
      <c r="E40" s="1026" t="s">
        <v>455</v>
      </c>
      <c r="F40" s="1027"/>
      <c r="G40" s="1027"/>
      <c r="H40" s="1027"/>
      <c r="I40" s="1027"/>
      <c r="J40" s="1027"/>
      <c r="K40" s="1027"/>
      <c r="L40" s="1027"/>
      <c r="M40" s="1027"/>
      <c r="N40" s="1027"/>
      <c r="O40" s="1027"/>
      <c r="P40" s="1027"/>
      <c r="Q40" s="1027"/>
      <c r="R40" s="1027"/>
      <c r="S40" s="1027"/>
      <c r="T40" s="1027"/>
      <c r="U40" s="1028"/>
      <c r="V40" s="80"/>
      <c r="W40" s="80"/>
    </row>
    <row r="41" spans="1:24" ht="15" customHeight="1" x14ac:dyDescent="0.35">
      <c r="A41" s="79" t="s">
        <v>32</v>
      </c>
      <c r="B41" s="142"/>
      <c r="C41" s="142"/>
      <c r="D41" s="45"/>
      <c r="E41" s="1011" t="s">
        <v>456</v>
      </c>
      <c r="F41" s="1012"/>
      <c r="G41" s="1012"/>
      <c r="H41" s="1012"/>
      <c r="I41" s="1012"/>
      <c r="J41" s="1012"/>
      <c r="K41" s="1012"/>
      <c r="L41" s="1012"/>
      <c r="M41" s="1012"/>
      <c r="N41" s="1012"/>
      <c r="O41" s="1012"/>
      <c r="P41" s="1012"/>
      <c r="Q41" s="1012"/>
      <c r="R41" s="1012"/>
      <c r="S41" s="1012"/>
      <c r="T41" s="1012"/>
      <c r="U41" s="1013"/>
      <c r="V41" s="80"/>
      <c r="W41" s="80"/>
      <c r="X41" s="45"/>
    </row>
    <row r="42" spans="1:24" ht="15" customHeight="1" x14ac:dyDescent="0.35">
      <c r="A42" s="47" t="s">
        <v>33</v>
      </c>
      <c r="B42" s="142"/>
      <c r="C42" s="142"/>
      <c r="D42" s="45"/>
      <c r="E42" s="1005"/>
      <c r="F42" s="1006"/>
      <c r="G42" s="1006"/>
      <c r="H42" s="1006"/>
      <c r="I42" s="1006"/>
      <c r="J42" s="1006"/>
      <c r="K42" s="1006"/>
      <c r="L42" s="1006"/>
      <c r="M42" s="1006"/>
      <c r="N42" s="1006"/>
      <c r="O42" s="1006"/>
      <c r="P42" s="1006"/>
      <c r="Q42" s="1006"/>
      <c r="R42" s="1006"/>
      <c r="S42" s="1006"/>
      <c r="T42" s="1006"/>
      <c r="U42" s="1007"/>
      <c r="V42" s="80"/>
      <c r="W42" s="80"/>
      <c r="X42" s="45"/>
    </row>
    <row r="43" spans="1:24" ht="15" customHeight="1" x14ac:dyDescent="0.35">
      <c r="A43" s="47" t="s">
        <v>11</v>
      </c>
      <c r="B43" s="142"/>
      <c r="C43" s="142"/>
      <c r="D43" s="45"/>
      <c r="E43" s="1008" t="s">
        <v>457</v>
      </c>
      <c r="F43" s="1009"/>
      <c r="G43" s="1009"/>
      <c r="H43" s="1009"/>
      <c r="I43" s="1009"/>
      <c r="J43" s="1009"/>
      <c r="K43" s="1009"/>
      <c r="L43" s="1009"/>
      <c r="M43" s="1009"/>
      <c r="N43" s="1009"/>
      <c r="O43" s="1009"/>
      <c r="P43" s="1009"/>
      <c r="Q43" s="1009"/>
      <c r="R43" s="1009"/>
      <c r="S43" s="1009"/>
      <c r="T43" s="1009"/>
      <c r="U43" s="1010"/>
      <c r="V43" s="80"/>
      <c r="W43" s="80"/>
      <c r="X43" s="45"/>
    </row>
    <row r="44" spans="1:24" ht="15" customHeight="1" x14ac:dyDescent="0.35">
      <c r="A44" s="47" t="s">
        <v>34</v>
      </c>
      <c r="B44" s="142"/>
      <c r="C44" s="142"/>
      <c r="D44" s="45"/>
      <c r="E44" s="45"/>
      <c r="F44" s="45"/>
      <c r="G44" s="45"/>
      <c r="H44" s="45"/>
      <c r="I44" s="45"/>
      <c r="J44" s="45"/>
      <c r="K44" s="45"/>
      <c r="L44" s="45"/>
      <c r="M44" s="45"/>
      <c r="N44" s="45"/>
      <c r="O44" s="45"/>
      <c r="P44" s="45"/>
      <c r="Q44" s="45"/>
      <c r="R44" s="45"/>
      <c r="S44" s="45"/>
      <c r="T44" s="45"/>
      <c r="U44" s="45"/>
      <c r="V44" s="45"/>
      <c r="W44" s="45"/>
      <c r="X44" s="45"/>
    </row>
    <row r="45" spans="1:24" ht="15" customHeight="1" x14ac:dyDescent="0.35">
      <c r="A45" s="47" t="s">
        <v>13</v>
      </c>
      <c r="B45" s="142"/>
      <c r="C45" s="142"/>
      <c r="D45" s="45"/>
      <c r="E45" s="45"/>
      <c r="F45" s="45"/>
      <c r="G45" s="45"/>
      <c r="H45" s="45"/>
      <c r="I45" s="45"/>
      <c r="J45" s="45"/>
      <c r="K45" s="45"/>
      <c r="L45" s="45"/>
      <c r="M45" s="45"/>
      <c r="N45" s="45"/>
      <c r="O45" s="45"/>
      <c r="P45" s="45"/>
      <c r="Q45" s="45"/>
      <c r="R45" s="45"/>
      <c r="S45" s="45"/>
      <c r="T45" s="45"/>
      <c r="U45" s="45"/>
      <c r="V45" s="45"/>
      <c r="W45" s="45"/>
      <c r="X45" s="45"/>
    </row>
    <row r="46" spans="1:24" ht="15" customHeight="1" x14ac:dyDescent="0.35">
      <c r="A46" s="47" t="s">
        <v>14</v>
      </c>
      <c r="B46" s="142"/>
      <c r="C46" s="142"/>
      <c r="D46" s="45"/>
      <c r="E46" s="45"/>
      <c r="F46" s="45"/>
      <c r="G46" s="45"/>
      <c r="H46" s="45"/>
      <c r="I46" s="45"/>
      <c r="J46" s="45"/>
      <c r="K46" s="45"/>
      <c r="L46" s="45"/>
      <c r="M46" s="45"/>
      <c r="N46" s="45"/>
      <c r="O46" s="45"/>
      <c r="P46" s="45"/>
      <c r="Q46" s="45"/>
      <c r="R46" s="45"/>
      <c r="S46" s="45"/>
      <c r="T46" s="45"/>
      <c r="U46" s="45"/>
      <c r="V46" s="45"/>
      <c r="W46" s="45"/>
      <c r="X46" s="45"/>
    </row>
    <row r="47" spans="1:24" ht="15" customHeight="1" x14ac:dyDescent="0.35">
      <c r="A47" s="53"/>
      <c r="B47" s="142"/>
      <c r="C47" s="142"/>
      <c r="D47" s="45"/>
      <c r="E47" s="45"/>
      <c r="F47" s="45"/>
      <c r="G47" s="45"/>
      <c r="H47" s="45"/>
      <c r="I47" s="45"/>
      <c r="J47" s="45"/>
      <c r="K47" s="45"/>
      <c r="L47" s="45"/>
      <c r="M47" s="45"/>
      <c r="N47" s="45"/>
      <c r="O47" s="45"/>
      <c r="P47" s="45"/>
      <c r="Q47" s="45"/>
      <c r="R47" s="45"/>
      <c r="S47" s="45"/>
      <c r="T47" s="45"/>
      <c r="U47" s="45"/>
      <c r="V47" s="45"/>
      <c r="W47" s="45"/>
      <c r="X47" s="45"/>
    </row>
    <row r="48" spans="1:24" ht="15" customHeight="1" x14ac:dyDescent="0.35">
      <c r="A48" s="570" t="s">
        <v>36</v>
      </c>
      <c r="B48" s="570"/>
      <c r="C48" s="570"/>
      <c r="D48" s="45"/>
      <c r="E48" s="45"/>
      <c r="F48" s="45"/>
      <c r="G48" s="45"/>
      <c r="H48" s="45"/>
      <c r="I48" s="45"/>
      <c r="J48" s="45"/>
      <c r="K48" s="45"/>
      <c r="L48" s="45"/>
      <c r="M48" s="45"/>
      <c r="N48" s="45"/>
      <c r="O48" s="45"/>
      <c r="P48" s="45"/>
      <c r="Q48" s="45"/>
      <c r="R48" s="45"/>
      <c r="S48" s="45"/>
      <c r="T48" s="45"/>
      <c r="U48" s="45"/>
      <c r="V48" s="45"/>
      <c r="W48" s="45"/>
      <c r="X48" s="45"/>
    </row>
    <row r="49" spans="1:24" ht="15" customHeight="1" x14ac:dyDescent="0.35">
      <c r="A49" s="570"/>
      <c r="B49" s="570"/>
      <c r="C49" s="570"/>
      <c r="D49" s="45"/>
      <c r="E49" s="45"/>
      <c r="F49" s="45"/>
      <c r="G49" s="45"/>
      <c r="H49" s="45"/>
      <c r="I49" s="45"/>
      <c r="J49" s="45"/>
      <c r="K49" s="45"/>
      <c r="L49" s="45"/>
      <c r="M49" s="45"/>
      <c r="N49" s="45"/>
      <c r="O49" s="45"/>
      <c r="P49" s="45"/>
      <c r="Q49" s="45"/>
      <c r="R49" s="45"/>
      <c r="S49" s="45"/>
      <c r="T49" s="45"/>
      <c r="U49" s="45"/>
      <c r="V49" s="45"/>
      <c r="W49" s="45"/>
      <c r="X49" s="45"/>
    </row>
    <row r="50" spans="1:24" ht="15" customHeight="1" x14ac:dyDescent="0.35">
      <c r="A50" s="571" t="s">
        <v>37</v>
      </c>
      <c r="B50" s="571"/>
      <c r="C50" s="571"/>
      <c r="D50" s="45"/>
      <c r="E50" s="45"/>
      <c r="F50" s="45"/>
      <c r="G50" s="45"/>
      <c r="H50" s="45"/>
      <c r="I50" s="45"/>
      <c r="J50" s="45"/>
      <c r="K50" s="45"/>
      <c r="L50" s="45"/>
      <c r="M50" s="45"/>
      <c r="N50" s="45"/>
      <c r="O50" s="45"/>
      <c r="P50" s="45"/>
      <c r="Q50" s="45"/>
      <c r="R50" s="45"/>
      <c r="S50" s="45"/>
      <c r="T50" s="45"/>
      <c r="U50" s="45"/>
      <c r="V50" s="45"/>
      <c r="W50" s="45"/>
      <c r="X50" s="45"/>
    </row>
    <row r="51" spans="1:24" ht="15" customHeight="1" x14ac:dyDescent="0.35">
      <c r="A51" s="571"/>
      <c r="B51" s="571"/>
      <c r="C51" s="571"/>
      <c r="D51" s="45"/>
      <c r="E51" s="45"/>
      <c r="F51" s="45"/>
      <c r="G51" s="45"/>
      <c r="H51" s="45"/>
      <c r="I51" s="45"/>
      <c r="J51" s="45"/>
      <c r="K51" s="45"/>
      <c r="L51" s="45"/>
      <c r="M51" s="45"/>
      <c r="N51" s="45"/>
      <c r="O51" s="45"/>
      <c r="P51" s="45"/>
      <c r="Q51" s="45"/>
      <c r="R51" s="45"/>
      <c r="S51" s="45"/>
      <c r="T51" s="45"/>
      <c r="U51" s="45"/>
      <c r="V51" s="45"/>
      <c r="W51" s="45"/>
      <c r="X51" s="45"/>
    </row>
    <row r="52" spans="1:24" ht="15" customHeight="1" x14ac:dyDescent="0.4">
      <c r="A52" s="52"/>
      <c r="B52" s="52"/>
      <c r="C52" s="52"/>
      <c r="D52" s="45"/>
      <c r="E52" s="45"/>
      <c r="F52" s="45"/>
      <c r="G52" s="45"/>
      <c r="H52" s="45"/>
      <c r="I52" s="45"/>
      <c r="J52" s="45"/>
      <c r="K52" s="45"/>
      <c r="L52" s="45"/>
      <c r="M52" s="45"/>
      <c r="N52" s="45"/>
      <c r="O52" s="45"/>
      <c r="P52" s="45"/>
      <c r="Q52" s="45"/>
      <c r="R52" s="45"/>
      <c r="S52" s="45"/>
      <c r="T52" s="45"/>
      <c r="U52" s="45"/>
      <c r="V52" s="45"/>
      <c r="W52" s="45"/>
      <c r="X52" s="45"/>
    </row>
    <row r="53" spans="1:24" ht="15" customHeight="1" x14ac:dyDescent="0.4">
      <c r="A53" s="52"/>
      <c r="B53" s="52"/>
      <c r="C53" s="52"/>
      <c r="D53" s="45"/>
      <c r="E53" s="45"/>
      <c r="F53" s="45"/>
      <c r="G53" s="45"/>
      <c r="H53" s="45"/>
      <c r="I53" s="45"/>
      <c r="J53" s="45"/>
      <c r="K53" s="45"/>
      <c r="L53" s="45"/>
      <c r="M53" s="45"/>
      <c r="N53" s="45"/>
      <c r="O53" s="45"/>
      <c r="P53" s="45"/>
      <c r="Q53" s="45"/>
      <c r="R53" s="45"/>
      <c r="S53" s="45"/>
      <c r="T53" s="45"/>
      <c r="U53" s="45"/>
      <c r="V53" s="45"/>
      <c r="W53" s="45"/>
      <c r="X53" s="45"/>
    </row>
    <row r="54" spans="1:24" ht="15" customHeight="1" x14ac:dyDescent="0.4">
      <c r="A54" s="52"/>
      <c r="B54" s="52"/>
      <c r="C54" s="52"/>
      <c r="D54" s="45"/>
      <c r="E54" s="45"/>
      <c r="F54" s="45"/>
      <c r="G54" s="45"/>
      <c r="H54" s="45"/>
      <c r="I54" s="45"/>
      <c r="J54" s="45"/>
      <c r="K54" s="45"/>
      <c r="L54" s="45"/>
      <c r="M54" s="45"/>
      <c r="N54" s="45"/>
      <c r="O54" s="45"/>
      <c r="P54" s="45"/>
      <c r="Q54" s="45"/>
      <c r="R54" s="45"/>
      <c r="S54" s="45"/>
      <c r="T54" s="45"/>
      <c r="U54" s="45"/>
      <c r="V54" s="45"/>
      <c r="W54" s="45"/>
      <c r="X54" s="45"/>
    </row>
    <row r="55" spans="1:24" ht="15" customHeight="1" x14ac:dyDescent="0.4">
      <c r="A55" s="52"/>
      <c r="B55" s="52"/>
      <c r="C55" s="52"/>
      <c r="D55" s="45"/>
      <c r="E55" s="45"/>
      <c r="F55" s="45"/>
      <c r="G55" s="45"/>
      <c r="H55" s="45"/>
      <c r="I55" s="45"/>
      <c r="J55" s="45"/>
      <c r="K55" s="45"/>
      <c r="L55" s="45"/>
      <c r="M55" s="45"/>
      <c r="N55" s="45"/>
      <c r="O55" s="45"/>
      <c r="P55" s="45"/>
      <c r="Q55" s="45"/>
      <c r="R55" s="45"/>
      <c r="S55" s="45"/>
      <c r="T55" s="45"/>
      <c r="U55" s="45"/>
      <c r="V55" s="45"/>
      <c r="W55" s="45"/>
      <c r="X55" s="45"/>
    </row>
    <row r="56" spans="1:24" ht="15" customHeight="1" x14ac:dyDescent="0.35">
      <c r="D56" s="45"/>
      <c r="E56" s="45"/>
      <c r="F56" s="45"/>
      <c r="G56" s="45"/>
      <c r="H56" s="45"/>
      <c r="I56" s="45"/>
      <c r="J56" s="45"/>
      <c r="K56" s="45"/>
      <c r="L56" s="45"/>
      <c r="M56" s="45"/>
      <c r="N56" s="45"/>
      <c r="O56" s="45"/>
      <c r="P56" s="45"/>
      <c r="Q56" s="45"/>
      <c r="R56" s="45"/>
      <c r="S56" s="45"/>
      <c r="T56" s="45"/>
      <c r="U56" s="45"/>
      <c r="V56" s="45"/>
      <c r="W56" s="45"/>
      <c r="X56" s="45"/>
    </row>
    <row r="57" spans="1:24" ht="15" customHeight="1" x14ac:dyDescent="0.35">
      <c r="D57" s="45"/>
      <c r="E57" s="45"/>
      <c r="F57" s="45"/>
      <c r="G57" s="45"/>
      <c r="H57" s="45"/>
      <c r="I57" s="45"/>
      <c r="J57" s="45"/>
      <c r="K57" s="45"/>
      <c r="L57" s="45"/>
      <c r="M57" s="45"/>
      <c r="N57" s="45"/>
      <c r="O57" s="45"/>
      <c r="P57" s="45"/>
      <c r="Q57" s="45"/>
      <c r="R57" s="45"/>
      <c r="S57" s="45"/>
      <c r="T57" s="45"/>
      <c r="U57" s="45"/>
      <c r="V57" s="45"/>
      <c r="W57" s="45"/>
      <c r="X57" s="45"/>
    </row>
    <row r="58" spans="1:24" ht="15" customHeight="1" x14ac:dyDescent="0.35">
      <c r="D58" s="45"/>
      <c r="E58" s="45"/>
      <c r="F58" s="45"/>
      <c r="G58" s="45"/>
      <c r="H58" s="45"/>
      <c r="I58" s="45"/>
      <c r="J58" s="45"/>
      <c r="K58" s="45"/>
      <c r="L58" s="45"/>
      <c r="M58" s="45"/>
      <c r="N58" s="45"/>
      <c r="O58" s="45"/>
      <c r="P58" s="45"/>
      <c r="Q58" s="45"/>
      <c r="R58" s="45"/>
      <c r="S58" s="45"/>
      <c r="T58" s="45"/>
      <c r="U58" s="45"/>
      <c r="V58" s="45"/>
      <c r="W58" s="45"/>
      <c r="X58" s="45"/>
    </row>
    <row r="59" spans="1:24" ht="15" customHeight="1" x14ac:dyDescent="0.35">
      <c r="D59" s="45"/>
      <c r="E59" s="45"/>
      <c r="F59" s="45"/>
      <c r="G59" s="45"/>
      <c r="H59" s="45"/>
      <c r="I59" s="45"/>
      <c r="J59" s="45"/>
      <c r="K59" s="45"/>
      <c r="L59" s="45"/>
      <c r="M59" s="45"/>
      <c r="N59" s="45"/>
      <c r="O59" s="45"/>
      <c r="P59" s="45"/>
      <c r="Q59" s="45"/>
      <c r="R59" s="45"/>
      <c r="S59" s="45"/>
      <c r="T59" s="45"/>
      <c r="U59" s="45"/>
      <c r="V59" s="45"/>
      <c r="W59" s="45"/>
      <c r="X59" s="45"/>
    </row>
    <row r="60" spans="1:24" ht="15" customHeight="1" x14ac:dyDescent="0.35">
      <c r="D60" s="45"/>
      <c r="E60" s="45"/>
      <c r="F60" s="45"/>
      <c r="G60" s="45"/>
      <c r="H60" s="45"/>
      <c r="I60" s="45"/>
      <c r="J60" s="45"/>
      <c r="K60" s="45"/>
      <c r="L60" s="45"/>
      <c r="M60" s="45"/>
      <c r="N60" s="45"/>
      <c r="O60" s="45"/>
      <c r="P60" s="45"/>
      <c r="Q60" s="45"/>
      <c r="R60" s="45"/>
      <c r="S60" s="45"/>
      <c r="T60" s="45"/>
      <c r="U60" s="45"/>
      <c r="V60" s="45"/>
      <c r="W60" s="45"/>
      <c r="X60" s="45"/>
    </row>
    <row r="61" spans="1:24" ht="15" customHeight="1" x14ac:dyDescent="0.35">
      <c r="D61" s="45"/>
      <c r="E61" s="45"/>
      <c r="F61" s="45"/>
      <c r="G61" s="45"/>
      <c r="H61" s="45"/>
      <c r="I61" s="45"/>
      <c r="J61" s="45"/>
      <c r="K61" s="45"/>
      <c r="L61" s="45"/>
      <c r="M61" s="45"/>
      <c r="N61" s="45"/>
      <c r="O61" s="45"/>
      <c r="P61" s="45"/>
      <c r="Q61" s="45"/>
      <c r="R61" s="45"/>
      <c r="S61" s="45"/>
      <c r="T61" s="45"/>
      <c r="U61" s="45"/>
      <c r="V61" s="45"/>
      <c r="W61" s="45"/>
      <c r="X61" s="45"/>
    </row>
    <row r="62" spans="1:24" ht="15" customHeight="1" x14ac:dyDescent="0.35">
      <c r="D62" s="45"/>
      <c r="E62" s="45"/>
      <c r="F62" s="45"/>
      <c r="G62" s="45"/>
      <c r="H62" s="45"/>
      <c r="I62" s="45"/>
      <c r="J62" s="45"/>
      <c r="K62" s="45"/>
      <c r="L62" s="45"/>
      <c r="M62" s="45"/>
      <c r="N62" s="45"/>
      <c r="O62" s="45"/>
      <c r="P62" s="45"/>
      <c r="Q62" s="45"/>
      <c r="R62" s="45"/>
      <c r="S62" s="45"/>
      <c r="T62" s="45"/>
      <c r="U62" s="45"/>
      <c r="V62" s="45"/>
      <c r="W62" s="45"/>
      <c r="X62" s="45"/>
    </row>
    <row r="63" spans="1:24" ht="15" customHeight="1" x14ac:dyDescent="0.35">
      <c r="D63" s="45"/>
      <c r="E63" s="45"/>
      <c r="F63" s="45"/>
      <c r="G63" s="45"/>
      <c r="H63" s="45"/>
      <c r="I63" s="45"/>
      <c r="J63" s="45"/>
      <c r="K63" s="45"/>
      <c r="L63" s="45"/>
      <c r="M63" s="45"/>
      <c r="N63" s="45"/>
      <c r="O63" s="45"/>
      <c r="P63" s="45"/>
      <c r="Q63" s="45"/>
      <c r="R63" s="45"/>
      <c r="S63" s="45"/>
      <c r="T63" s="45"/>
      <c r="U63" s="45"/>
      <c r="V63" s="45"/>
      <c r="W63" s="45"/>
      <c r="X63" s="45"/>
    </row>
    <row r="64" spans="1:24" ht="15" customHeight="1" x14ac:dyDescent="0.35">
      <c r="D64" s="45"/>
      <c r="E64" s="45"/>
      <c r="F64" s="45"/>
      <c r="G64" s="45"/>
      <c r="H64" s="45"/>
      <c r="I64" s="45"/>
      <c r="J64" s="45"/>
      <c r="K64" s="45"/>
      <c r="L64" s="45"/>
      <c r="M64" s="45"/>
      <c r="N64" s="45"/>
      <c r="O64" s="45"/>
      <c r="P64" s="45"/>
      <c r="Q64" s="45"/>
      <c r="R64" s="45"/>
      <c r="S64" s="45"/>
      <c r="T64" s="45"/>
      <c r="U64" s="45"/>
      <c r="V64" s="45"/>
      <c r="W64" s="45"/>
      <c r="X64" s="45"/>
    </row>
    <row r="65" spans="4:24" ht="15" customHeight="1" x14ac:dyDescent="0.35">
      <c r="D65" s="45"/>
      <c r="E65" s="45"/>
      <c r="F65" s="45"/>
      <c r="G65" s="45"/>
      <c r="H65" s="45"/>
      <c r="I65" s="45"/>
      <c r="J65" s="45"/>
      <c r="K65" s="45"/>
      <c r="L65" s="45"/>
      <c r="M65" s="45"/>
      <c r="N65" s="45"/>
      <c r="O65" s="45"/>
      <c r="P65" s="45"/>
      <c r="Q65" s="45"/>
      <c r="R65" s="45"/>
      <c r="S65" s="45"/>
      <c r="T65" s="45"/>
      <c r="U65" s="45"/>
      <c r="V65" s="45"/>
      <c r="W65" s="45"/>
      <c r="X65" s="45"/>
    </row>
    <row r="66" spans="4:24" ht="15" customHeight="1" x14ac:dyDescent="0.35">
      <c r="D66" s="45"/>
      <c r="E66" s="45"/>
      <c r="F66" s="45"/>
      <c r="G66" s="45"/>
      <c r="H66" s="45"/>
      <c r="I66" s="45"/>
      <c r="J66" s="45"/>
      <c r="K66" s="45"/>
      <c r="L66" s="45"/>
      <c r="M66" s="45"/>
      <c r="N66" s="45"/>
      <c r="O66" s="45"/>
      <c r="P66" s="45"/>
      <c r="Q66" s="45"/>
      <c r="R66" s="45"/>
      <c r="S66" s="45"/>
      <c r="T66" s="45"/>
      <c r="U66" s="45"/>
      <c r="V66" s="45"/>
      <c r="W66" s="45"/>
      <c r="X66" s="45"/>
    </row>
    <row r="67" spans="4:24" ht="15" customHeight="1" x14ac:dyDescent="0.35">
      <c r="D67" s="45"/>
      <c r="E67" s="45"/>
      <c r="F67" s="45"/>
      <c r="G67" s="45"/>
      <c r="H67" s="45"/>
      <c r="I67" s="45"/>
      <c r="J67" s="45"/>
      <c r="K67" s="45"/>
      <c r="L67" s="45"/>
      <c r="M67" s="45"/>
      <c r="N67" s="45"/>
      <c r="O67" s="45"/>
      <c r="P67" s="45"/>
      <c r="Q67" s="45"/>
      <c r="R67" s="45"/>
      <c r="S67" s="45"/>
      <c r="T67" s="45"/>
      <c r="U67" s="45"/>
      <c r="V67" s="45"/>
      <c r="W67" s="45"/>
      <c r="X67" s="45"/>
    </row>
    <row r="68" spans="4:24" ht="15" customHeight="1" x14ac:dyDescent="0.35">
      <c r="D68" s="45"/>
      <c r="E68" s="45"/>
      <c r="F68" s="45"/>
      <c r="G68" s="45"/>
      <c r="H68" s="45"/>
      <c r="I68" s="45"/>
      <c r="J68" s="45"/>
      <c r="K68" s="45"/>
      <c r="L68" s="45"/>
      <c r="M68" s="45"/>
      <c r="N68" s="45"/>
      <c r="O68" s="45"/>
      <c r="P68" s="45"/>
      <c r="Q68" s="45"/>
      <c r="R68" s="45"/>
      <c r="S68" s="45"/>
      <c r="T68" s="45"/>
      <c r="U68" s="45"/>
      <c r="V68" s="45"/>
      <c r="W68" s="45"/>
      <c r="X68" s="45"/>
    </row>
    <row r="69" spans="4:24" ht="15" customHeight="1" x14ac:dyDescent="0.35">
      <c r="D69" s="45"/>
      <c r="E69" s="45"/>
      <c r="F69" s="45"/>
      <c r="G69" s="45"/>
      <c r="H69" s="45"/>
      <c r="I69" s="45"/>
      <c r="J69" s="45"/>
      <c r="K69" s="45"/>
      <c r="L69" s="45"/>
      <c r="M69" s="45"/>
      <c r="N69" s="45"/>
      <c r="O69" s="45"/>
      <c r="P69" s="45"/>
      <c r="Q69" s="45"/>
      <c r="R69" s="45"/>
      <c r="S69" s="45"/>
      <c r="T69" s="45"/>
      <c r="U69" s="45"/>
      <c r="V69" s="45"/>
      <c r="W69" s="45"/>
      <c r="X69" s="45"/>
    </row>
    <row r="70" spans="4:24" ht="15" customHeight="1" x14ac:dyDescent="0.35">
      <c r="D70" s="45"/>
      <c r="E70" s="45"/>
      <c r="F70" s="45"/>
      <c r="G70" s="45"/>
      <c r="H70" s="45"/>
      <c r="I70" s="45"/>
      <c r="J70" s="45"/>
      <c r="K70" s="45"/>
      <c r="L70" s="45"/>
      <c r="M70" s="45"/>
      <c r="N70" s="45"/>
      <c r="O70" s="45"/>
      <c r="P70" s="45"/>
      <c r="Q70" s="45"/>
      <c r="R70" s="45"/>
      <c r="S70" s="45"/>
      <c r="T70" s="45"/>
      <c r="U70" s="45"/>
      <c r="V70" s="45"/>
      <c r="W70" s="45"/>
      <c r="X70" s="45"/>
    </row>
    <row r="71" spans="4:24" ht="15" customHeight="1" x14ac:dyDescent="0.35">
      <c r="D71" s="45"/>
      <c r="E71" s="45"/>
      <c r="F71" s="45"/>
      <c r="G71" s="45"/>
      <c r="H71" s="45"/>
      <c r="I71" s="45"/>
      <c r="J71" s="45"/>
      <c r="K71" s="45"/>
      <c r="L71" s="45"/>
      <c r="M71" s="45"/>
      <c r="N71" s="45"/>
      <c r="O71" s="45"/>
      <c r="P71" s="45"/>
      <c r="Q71" s="45"/>
      <c r="R71" s="45"/>
      <c r="S71" s="45"/>
      <c r="T71" s="45"/>
      <c r="U71" s="45"/>
      <c r="V71" s="45"/>
      <c r="W71" s="45"/>
      <c r="X71" s="45"/>
    </row>
    <row r="72" spans="4:24" ht="15" customHeight="1" x14ac:dyDescent="0.35">
      <c r="D72" s="45"/>
      <c r="E72" s="45"/>
      <c r="F72" s="45"/>
      <c r="G72" s="45"/>
      <c r="H72" s="45"/>
      <c r="I72" s="45"/>
      <c r="J72" s="45"/>
      <c r="K72" s="45"/>
      <c r="L72" s="45"/>
      <c r="M72" s="45"/>
      <c r="N72" s="45"/>
      <c r="O72" s="45"/>
      <c r="P72" s="45"/>
      <c r="Q72" s="45"/>
      <c r="R72" s="45"/>
      <c r="S72" s="45"/>
      <c r="T72" s="45"/>
      <c r="U72" s="45"/>
      <c r="V72" s="45"/>
      <c r="W72" s="45"/>
      <c r="X72" s="45"/>
    </row>
    <row r="73" spans="4:24" ht="15" customHeight="1" x14ac:dyDescent="0.35">
      <c r="D73" s="45"/>
      <c r="E73" s="45"/>
      <c r="F73" s="45"/>
      <c r="G73" s="45"/>
      <c r="H73" s="45"/>
      <c r="I73" s="45"/>
      <c r="J73" s="45"/>
      <c r="K73" s="45"/>
      <c r="L73" s="45"/>
      <c r="M73" s="45"/>
      <c r="N73" s="45"/>
      <c r="O73" s="45"/>
      <c r="P73" s="45"/>
      <c r="Q73" s="45"/>
      <c r="R73" s="45"/>
      <c r="S73" s="45"/>
      <c r="T73" s="45"/>
      <c r="U73" s="45"/>
      <c r="V73" s="45"/>
      <c r="W73" s="45"/>
      <c r="X73" s="45"/>
    </row>
    <row r="74" spans="4:24" ht="15" customHeight="1" x14ac:dyDescent="0.35">
      <c r="D74" s="45"/>
      <c r="E74" s="45"/>
      <c r="F74" s="45"/>
      <c r="G74" s="45"/>
      <c r="H74" s="45"/>
      <c r="I74" s="45"/>
      <c r="J74" s="45"/>
      <c r="K74" s="45"/>
      <c r="L74" s="45"/>
      <c r="M74" s="45"/>
      <c r="N74" s="45"/>
      <c r="O74" s="45"/>
      <c r="P74" s="45"/>
      <c r="Q74" s="45"/>
      <c r="R74" s="45"/>
      <c r="S74" s="45"/>
      <c r="T74" s="45"/>
      <c r="U74" s="45"/>
      <c r="V74" s="45"/>
      <c r="W74" s="45"/>
      <c r="X74" s="45"/>
    </row>
    <row r="75" spans="4:24" ht="15" customHeight="1" x14ac:dyDescent="0.35">
      <c r="D75" s="45"/>
      <c r="E75" s="45"/>
      <c r="F75" s="45"/>
      <c r="G75" s="45"/>
      <c r="H75" s="45"/>
      <c r="I75" s="45"/>
      <c r="J75" s="45"/>
      <c r="K75" s="45"/>
      <c r="L75" s="45"/>
      <c r="M75" s="45"/>
      <c r="N75" s="45"/>
      <c r="O75" s="45"/>
      <c r="P75" s="45"/>
      <c r="Q75" s="45"/>
      <c r="R75" s="45"/>
      <c r="S75" s="45"/>
      <c r="T75" s="45"/>
      <c r="U75" s="45"/>
      <c r="V75" s="45"/>
      <c r="W75" s="45"/>
      <c r="X75" s="45"/>
    </row>
    <row r="76" spans="4:24" ht="15" customHeight="1" x14ac:dyDescent="0.35">
      <c r="D76" s="45"/>
      <c r="E76" s="45"/>
      <c r="F76" s="45"/>
      <c r="G76" s="45"/>
      <c r="H76" s="45"/>
      <c r="I76" s="45"/>
      <c r="J76" s="45"/>
      <c r="K76" s="45"/>
      <c r="L76" s="45"/>
      <c r="M76" s="45"/>
      <c r="N76" s="45"/>
      <c r="O76" s="45"/>
      <c r="P76" s="45"/>
      <c r="Q76" s="45"/>
      <c r="R76" s="45"/>
      <c r="S76" s="45"/>
      <c r="T76" s="45"/>
      <c r="U76" s="45"/>
      <c r="V76" s="45"/>
      <c r="W76" s="45"/>
      <c r="X76" s="45"/>
    </row>
    <row r="77" spans="4:24" ht="15" customHeight="1" x14ac:dyDescent="0.35">
      <c r="D77" s="45"/>
      <c r="E77" s="45"/>
      <c r="F77" s="45"/>
      <c r="G77" s="45"/>
      <c r="H77" s="45"/>
      <c r="I77" s="45"/>
      <c r="J77" s="45"/>
      <c r="K77" s="45"/>
      <c r="L77" s="45"/>
      <c r="M77" s="45"/>
      <c r="N77" s="45"/>
      <c r="O77" s="45"/>
      <c r="P77" s="45"/>
      <c r="Q77" s="45"/>
      <c r="R77" s="45"/>
      <c r="S77" s="45"/>
      <c r="T77" s="45"/>
      <c r="U77" s="45"/>
      <c r="V77" s="45"/>
      <c r="W77" s="45"/>
      <c r="X77" s="45"/>
    </row>
    <row r="78" spans="4:24" ht="15" customHeight="1" x14ac:dyDescent="0.35">
      <c r="D78" s="45"/>
      <c r="E78" s="45"/>
      <c r="F78" s="45"/>
      <c r="G78" s="45"/>
      <c r="H78" s="45"/>
      <c r="I78" s="45"/>
      <c r="J78" s="45"/>
      <c r="K78" s="45"/>
      <c r="L78" s="45"/>
      <c r="M78" s="45"/>
      <c r="N78" s="45"/>
      <c r="O78" s="45"/>
      <c r="P78" s="45"/>
      <c r="Q78" s="45"/>
      <c r="R78" s="45"/>
      <c r="S78" s="45"/>
      <c r="T78" s="45"/>
      <c r="U78" s="45"/>
      <c r="V78" s="45"/>
      <c r="W78" s="45"/>
      <c r="X78" s="45"/>
    </row>
    <row r="79" spans="4:24" ht="15" customHeight="1" x14ac:dyDescent="0.35">
      <c r="D79" s="45"/>
      <c r="E79" s="45"/>
      <c r="F79" s="45"/>
      <c r="G79" s="45"/>
      <c r="H79" s="45"/>
      <c r="I79" s="45"/>
      <c r="J79" s="45"/>
      <c r="K79" s="45"/>
      <c r="L79" s="45"/>
      <c r="M79" s="45"/>
      <c r="N79" s="45"/>
      <c r="O79" s="45"/>
      <c r="P79" s="45"/>
      <c r="Q79" s="45"/>
      <c r="R79" s="45"/>
      <c r="S79" s="45"/>
      <c r="T79" s="45"/>
      <c r="U79" s="45"/>
      <c r="V79" s="45"/>
      <c r="W79" s="45"/>
      <c r="X79" s="45"/>
    </row>
    <row r="80" spans="4:24" ht="15" customHeight="1" x14ac:dyDescent="0.35">
      <c r="D80" s="45"/>
      <c r="E80" s="45"/>
      <c r="F80" s="45"/>
      <c r="G80" s="45"/>
      <c r="H80" s="45"/>
      <c r="I80" s="45"/>
      <c r="J80" s="45"/>
      <c r="K80" s="45"/>
      <c r="L80" s="45"/>
      <c r="M80" s="45"/>
      <c r="N80" s="45"/>
      <c r="O80" s="45"/>
      <c r="P80" s="45"/>
      <c r="Q80" s="45"/>
      <c r="R80" s="45"/>
      <c r="S80" s="45"/>
      <c r="T80" s="45"/>
      <c r="U80" s="45"/>
      <c r="V80" s="45"/>
      <c r="W80" s="45"/>
      <c r="X80" s="45"/>
    </row>
    <row r="81" spans="4:24" ht="15" customHeight="1" x14ac:dyDescent="0.35">
      <c r="D81" s="45"/>
      <c r="E81" s="45"/>
      <c r="F81" s="45"/>
      <c r="G81" s="45"/>
      <c r="H81" s="45"/>
      <c r="I81" s="45"/>
      <c r="J81" s="45"/>
      <c r="K81" s="45"/>
      <c r="L81" s="45"/>
      <c r="M81" s="45"/>
      <c r="N81" s="45"/>
      <c r="O81" s="45"/>
      <c r="P81" s="45"/>
      <c r="Q81" s="45"/>
      <c r="R81" s="45"/>
      <c r="S81" s="45"/>
      <c r="T81" s="45"/>
      <c r="U81" s="45"/>
      <c r="V81" s="45"/>
      <c r="W81" s="45"/>
      <c r="X81" s="45"/>
    </row>
    <row r="82" spans="4:24" ht="15" customHeight="1" x14ac:dyDescent="0.35">
      <c r="D82" s="45"/>
      <c r="E82" s="45"/>
      <c r="F82" s="45"/>
      <c r="G82" s="45"/>
      <c r="H82" s="45"/>
      <c r="I82" s="45"/>
      <c r="J82" s="45"/>
      <c r="K82" s="45"/>
      <c r="L82" s="45"/>
      <c r="M82" s="45"/>
      <c r="N82" s="45"/>
      <c r="O82" s="45"/>
      <c r="P82" s="45"/>
      <c r="Q82" s="45"/>
      <c r="R82" s="45"/>
      <c r="S82" s="45"/>
      <c r="T82" s="45"/>
      <c r="U82" s="45"/>
      <c r="V82" s="45"/>
      <c r="W82" s="45"/>
      <c r="X82" s="45"/>
    </row>
    <row r="83" spans="4:24" ht="15" customHeight="1" x14ac:dyDescent="0.35">
      <c r="D83" s="45"/>
      <c r="E83" s="45"/>
      <c r="F83" s="45"/>
      <c r="G83" s="45"/>
      <c r="H83" s="45"/>
      <c r="I83" s="45"/>
      <c r="J83" s="45"/>
      <c r="K83" s="45"/>
      <c r="L83" s="45"/>
      <c r="M83" s="45"/>
      <c r="N83" s="45"/>
      <c r="O83" s="45"/>
      <c r="P83" s="45"/>
      <c r="Q83" s="45"/>
      <c r="R83" s="45"/>
      <c r="S83" s="45"/>
      <c r="T83" s="45"/>
      <c r="U83" s="45"/>
      <c r="V83" s="45"/>
      <c r="W83" s="45"/>
      <c r="X83" s="45"/>
    </row>
    <row r="84" spans="4:24" ht="15" customHeight="1" x14ac:dyDescent="0.35">
      <c r="D84" s="45"/>
      <c r="E84" s="45"/>
      <c r="F84" s="45"/>
      <c r="G84" s="45"/>
      <c r="H84" s="45"/>
      <c r="I84" s="45"/>
      <c r="J84" s="45"/>
      <c r="K84" s="45"/>
      <c r="L84" s="45"/>
      <c r="M84" s="45"/>
      <c r="N84" s="45"/>
      <c r="O84" s="45"/>
      <c r="P84" s="45"/>
      <c r="Q84" s="45"/>
      <c r="R84" s="45"/>
      <c r="S84" s="45"/>
      <c r="T84" s="45"/>
      <c r="U84" s="45"/>
      <c r="V84" s="45"/>
      <c r="W84" s="45"/>
      <c r="X84" s="45"/>
    </row>
    <row r="85" spans="4:24" ht="15" customHeight="1" x14ac:dyDescent="0.35">
      <c r="D85" s="45"/>
      <c r="E85" s="45"/>
      <c r="F85" s="45"/>
      <c r="G85" s="45"/>
      <c r="H85" s="45"/>
      <c r="I85" s="45"/>
      <c r="J85" s="45"/>
      <c r="K85" s="45"/>
      <c r="L85" s="45"/>
      <c r="M85" s="45"/>
      <c r="N85" s="45"/>
      <c r="O85" s="45"/>
      <c r="P85" s="45"/>
      <c r="Q85" s="45"/>
      <c r="R85" s="45"/>
      <c r="S85" s="45"/>
      <c r="T85" s="45"/>
      <c r="U85" s="45"/>
      <c r="V85" s="45"/>
      <c r="W85" s="45"/>
      <c r="X85" s="45"/>
    </row>
    <row r="86" spans="4:24" ht="15" customHeight="1" x14ac:dyDescent="0.35">
      <c r="D86" s="45"/>
      <c r="E86" s="45"/>
      <c r="F86" s="45"/>
      <c r="G86" s="45"/>
      <c r="H86" s="45"/>
      <c r="I86" s="45"/>
      <c r="J86" s="45"/>
      <c r="K86" s="45"/>
      <c r="L86" s="45"/>
      <c r="M86" s="45"/>
      <c r="N86" s="45"/>
      <c r="O86" s="45"/>
      <c r="P86" s="45"/>
      <c r="Q86" s="45"/>
      <c r="R86" s="45"/>
      <c r="S86" s="45"/>
      <c r="T86" s="45"/>
      <c r="U86" s="45"/>
      <c r="V86" s="45"/>
      <c r="W86" s="45"/>
      <c r="X86" s="45"/>
    </row>
    <row r="87" spans="4:24" ht="15" customHeight="1" x14ac:dyDescent="0.35">
      <c r="D87" s="45"/>
      <c r="E87" s="45"/>
      <c r="F87" s="45"/>
      <c r="G87" s="45"/>
      <c r="H87" s="45"/>
      <c r="I87" s="45"/>
      <c r="J87" s="45"/>
      <c r="K87" s="45"/>
      <c r="L87" s="45"/>
      <c r="M87" s="45"/>
      <c r="N87" s="45"/>
      <c r="O87" s="45"/>
      <c r="P87" s="45"/>
      <c r="Q87" s="45"/>
      <c r="R87" s="45"/>
      <c r="S87" s="45"/>
      <c r="T87" s="45"/>
      <c r="U87" s="45"/>
      <c r="V87" s="45"/>
      <c r="W87" s="45"/>
      <c r="X87" s="45"/>
    </row>
    <row r="88" spans="4:24" ht="15" customHeight="1" x14ac:dyDescent="0.35">
      <c r="D88" s="45"/>
      <c r="E88" s="45"/>
      <c r="F88" s="45"/>
      <c r="G88" s="45"/>
      <c r="H88" s="45"/>
      <c r="I88" s="45"/>
      <c r="J88" s="45"/>
      <c r="K88" s="45"/>
      <c r="L88" s="45"/>
      <c r="M88" s="45"/>
      <c r="N88" s="45"/>
      <c r="O88" s="45"/>
      <c r="P88" s="45"/>
      <c r="Q88" s="45"/>
      <c r="R88" s="45"/>
      <c r="S88" s="45"/>
      <c r="T88" s="45"/>
      <c r="U88" s="45"/>
      <c r="V88" s="45"/>
      <c r="W88" s="45"/>
      <c r="X88" s="45"/>
    </row>
    <row r="89" spans="4:24" ht="15" customHeight="1" x14ac:dyDescent="0.35">
      <c r="D89" s="45"/>
      <c r="E89" s="45"/>
      <c r="F89" s="45"/>
      <c r="G89" s="45"/>
      <c r="H89" s="45"/>
      <c r="I89" s="45"/>
      <c r="J89" s="45"/>
      <c r="K89" s="45"/>
      <c r="L89" s="45"/>
      <c r="M89" s="45"/>
      <c r="N89" s="45"/>
      <c r="O89" s="45"/>
      <c r="P89" s="45"/>
      <c r="Q89" s="45"/>
      <c r="R89" s="45"/>
      <c r="S89" s="45"/>
      <c r="T89" s="45"/>
      <c r="U89" s="45"/>
      <c r="V89" s="45"/>
      <c r="W89" s="45"/>
      <c r="X89" s="45"/>
    </row>
    <row r="90" spans="4:24" ht="15" customHeight="1" x14ac:dyDescent="0.35">
      <c r="D90" s="45"/>
      <c r="E90" s="45"/>
      <c r="F90" s="45"/>
      <c r="G90" s="45"/>
      <c r="H90" s="45"/>
      <c r="I90" s="45"/>
      <c r="J90" s="45"/>
      <c r="K90" s="45"/>
      <c r="L90" s="45"/>
      <c r="M90" s="45"/>
      <c r="N90" s="45"/>
      <c r="O90" s="45"/>
      <c r="P90" s="45"/>
      <c r="Q90" s="45"/>
      <c r="R90" s="45"/>
      <c r="S90" s="45"/>
      <c r="T90" s="45"/>
      <c r="U90" s="45"/>
      <c r="V90" s="45"/>
      <c r="W90" s="45"/>
      <c r="X90" s="45"/>
    </row>
    <row r="91" spans="4:24" ht="15" customHeight="1" x14ac:dyDescent="0.35">
      <c r="D91" s="45"/>
      <c r="E91" s="45"/>
      <c r="F91" s="45"/>
      <c r="G91" s="45"/>
      <c r="H91" s="45"/>
      <c r="I91" s="45"/>
      <c r="J91" s="45"/>
      <c r="K91" s="45"/>
      <c r="L91" s="45"/>
      <c r="M91" s="45"/>
      <c r="N91" s="45"/>
      <c r="O91" s="45"/>
      <c r="P91" s="45"/>
      <c r="Q91" s="45"/>
      <c r="R91" s="45"/>
      <c r="S91" s="45"/>
      <c r="T91" s="45"/>
      <c r="U91" s="45"/>
      <c r="V91" s="45"/>
      <c r="W91" s="45"/>
      <c r="X91" s="45"/>
    </row>
    <row r="92" spans="4:24" ht="15" customHeight="1" x14ac:dyDescent="0.35">
      <c r="D92" s="45"/>
      <c r="E92" s="45"/>
      <c r="F92" s="45"/>
      <c r="G92" s="45"/>
      <c r="H92" s="45"/>
      <c r="I92" s="45"/>
      <c r="J92" s="45"/>
      <c r="K92" s="45"/>
      <c r="L92" s="45"/>
      <c r="M92" s="45"/>
      <c r="N92" s="45"/>
      <c r="O92" s="45"/>
      <c r="P92" s="45"/>
      <c r="Q92" s="45"/>
      <c r="R92" s="45"/>
      <c r="S92" s="45"/>
      <c r="T92" s="45"/>
      <c r="U92" s="45"/>
      <c r="V92" s="45"/>
      <c r="W92" s="45"/>
      <c r="X92" s="45"/>
    </row>
    <row r="93" spans="4:24" ht="15" customHeight="1" x14ac:dyDescent="0.35">
      <c r="D93" s="45"/>
      <c r="E93" s="45"/>
      <c r="F93" s="45"/>
      <c r="G93" s="45"/>
      <c r="H93" s="45"/>
      <c r="I93" s="45"/>
      <c r="J93" s="45"/>
      <c r="K93" s="45"/>
      <c r="L93" s="45"/>
      <c r="M93" s="45"/>
      <c r="N93" s="45"/>
      <c r="O93" s="45"/>
      <c r="P93" s="45"/>
      <c r="Q93" s="45"/>
      <c r="R93" s="45"/>
      <c r="S93" s="45"/>
      <c r="T93" s="45"/>
      <c r="U93" s="45"/>
      <c r="V93" s="45"/>
      <c r="W93" s="45"/>
      <c r="X93" s="45"/>
    </row>
    <row r="94" spans="4:24" ht="15" customHeight="1" x14ac:dyDescent="0.35">
      <c r="D94" s="45"/>
      <c r="E94" s="45"/>
      <c r="F94" s="45"/>
      <c r="G94" s="45"/>
      <c r="H94" s="45"/>
      <c r="I94" s="45"/>
      <c r="J94" s="45"/>
      <c r="K94" s="45"/>
      <c r="L94" s="45"/>
      <c r="M94" s="45"/>
      <c r="N94" s="45"/>
      <c r="O94" s="45"/>
      <c r="P94" s="45"/>
      <c r="Q94" s="45"/>
      <c r="R94" s="45"/>
      <c r="S94" s="45"/>
      <c r="T94" s="45"/>
      <c r="U94" s="45"/>
      <c r="V94" s="45"/>
      <c r="W94" s="45"/>
      <c r="X94" s="45"/>
    </row>
    <row r="95" spans="4:24" ht="15" customHeight="1" x14ac:dyDescent="0.35">
      <c r="D95" s="45"/>
      <c r="E95" s="45"/>
      <c r="F95" s="45"/>
      <c r="G95" s="45"/>
      <c r="H95" s="45"/>
      <c r="I95" s="45"/>
      <c r="J95" s="45"/>
      <c r="K95" s="45"/>
      <c r="L95" s="45"/>
      <c r="M95" s="45"/>
      <c r="N95" s="45"/>
      <c r="O95" s="45"/>
      <c r="P95" s="45"/>
      <c r="Q95" s="45"/>
      <c r="R95" s="45"/>
      <c r="S95" s="45"/>
      <c r="T95" s="45"/>
      <c r="U95" s="45"/>
      <c r="V95" s="45"/>
      <c r="W95" s="45"/>
      <c r="X95" s="45"/>
    </row>
    <row r="96" spans="4:24" ht="15" customHeight="1" x14ac:dyDescent="0.35">
      <c r="D96" s="45"/>
      <c r="E96" s="45"/>
      <c r="F96" s="45"/>
      <c r="G96" s="45"/>
      <c r="H96" s="45"/>
      <c r="I96" s="45"/>
      <c r="J96" s="45"/>
      <c r="K96" s="45"/>
      <c r="L96" s="45"/>
      <c r="M96" s="45"/>
      <c r="N96" s="45"/>
      <c r="O96" s="45"/>
      <c r="P96" s="45"/>
      <c r="Q96" s="45"/>
      <c r="R96" s="45"/>
      <c r="S96" s="45"/>
      <c r="T96" s="45"/>
      <c r="U96" s="45"/>
      <c r="V96" s="45"/>
      <c r="W96" s="45"/>
      <c r="X96" s="45"/>
    </row>
    <row r="97" spans="4:24" ht="15" customHeight="1" x14ac:dyDescent="0.35">
      <c r="D97" s="45"/>
      <c r="E97" s="45"/>
      <c r="F97" s="45"/>
      <c r="G97" s="45"/>
      <c r="H97" s="45"/>
      <c r="I97" s="45"/>
      <c r="J97" s="45"/>
      <c r="K97" s="45"/>
      <c r="L97" s="45"/>
      <c r="M97" s="45"/>
      <c r="N97" s="45"/>
      <c r="O97" s="45"/>
      <c r="P97" s="45"/>
      <c r="Q97" s="45"/>
      <c r="R97" s="45"/>
      <c r="S97" s="45"/>
      <c r="T97" s="45"/>
      <c r="U97" s="45"/>
      <c r="V97" s="45"/>
      <c r="W97" s="45"/>
      <c r="X97" s="45"/>
    </row>
    <row r="98" spans="4:24" ht="15" customHeight="1" x14ac:dyDescent="0.35">
      <c r="D98" s="45"/>
      <c r="E98" s="45"/>
      <c r="F98" s="45"/>
      <c r="G98" s="45"/>
      <c r="H98" s="45"/>
      <c r="I98" s="45"/>
      <c r="J98" s="45"/>
      <c r="K98" s="45"/>
      <c r="L98" s="45"/>
      <c r="M98" s="45"/>
      <c r="N98" s="45"/>
      <c r="O98" s="45"/>
      <c r="P98" s="45"/>
      <c r="Q98" s="45"/>
      <c r="R98" s="45"/>
      <c r="S98" s="45"/>
      <c r="T98" s="45"/>
      <c r="U98" s="45"/>
      <c r="V98" s="45"/>
      <c r="W98" s="45"/>
      <c r="X98" s="45"/>
    </row>
    <row r="99" spans="4:24" ht="15" customHeight="1" x14ac:dyDescent="0.35">
      <c r="D99" s="45"/>
      <c r="E99" s="45"/>
      <c r="F99" s="45"/>
      <c r="G99" s="45"/>
      <c r="H99" s="45"/>
      <c r="I99" s="45"/>
      <c r="J99" s="45"/>
      <c r="K99" s="45"/>
      <c r="L99" s="45"/>
      <c r="M99" s="45"/>
      <c r="N99" s="45"/>
      <c r="O99" s="45"/>
      <c r="P99" s="45"/>
      <c r="Q99" s="45"/>
      <c r="R99" s="45"/>
      <c r="S99" s="45"/>
      <c r="T99" s="45"/>
      <c r="U99" s="45"/>
      <c r="V99" s="45"/>
      <c r="W99" s="45"/>
      <c r="X99" s="45"/>
    </row>
    <row r="100" spans="4:24" ht="15" customHeight="1" x14ac:dyDescent="0.35">
      <c r="D100" s="45"/>
      <c r="E100" s="45"/>
      <c r="F100" s="45"/>
      <c r="G100" s="45"/>
      <c r="H100" s="45"/>
      <c r="I100" s="45"/>
      <c r="J100" s="45"/>
      <c r="K100" s="45"/>
      <c r="L100" s="45"/>
      <c r="M100" s="45"/>
      <c r="N100" s="45"/>
      <c r="O100" s="45"/>
      <c r="P100" s="45"/>
      <c r="Q100" s="45"/>
      <c r="R100" s="45"/>
      <c r="S100" s="45"/>
      <c r="T100" s="45"/>
      <c r="U100" s="45"/>
      <c r="V100" s="45"/>
      <c r="W100" s="45"/>
      <c r="X100" s="45"/>
    </row>
    <row r="101" spans="4:24" ht="15" customHeight="1" x14ac:dyDescent="0.35">
      <c r="D101" s="45"/>
      <c r="E101" s="45"/>
      <c r="F101" s="45"/>
      <c r="G101" s="45"/>
      <c r="H101" s="45"/>
      <c r="I101" s="45"/>
      <c r="J101" s="45"/>
      <c r="K101" s="45"/>
      <c r="L101" s="45"/>
      <c r="M101" s="45"/>
      <c r="N101" s="45"/>
      <c r="O101" s="45"/>
      <c r="P101" s="45"/>
      <c r="Q101" s="45"/>
      <c r="R101" s="45"/>
      <c r="S101" s="45"/>
      <c r="T101" s="45"/>
      <c r="U101" s="45"/>
      <c r="V101" s="45"/>
      <c r="W101" s="45"/>
      <c r="X101" s="45"/>
    </row>
    <row r="102" spans="4:24" ht="15" customHeight="1" x14ac:dyDescent="0.35">
      <c r="D102" s="45"/>
      <c r="E102" s="45"/>
      <c r="F102" s="45"/>
      <c r="G102" s="45"/>
      <c r="H102" s="45"/>
      <c r="I102" s="45"/>
      <c r="J102" s="45"/>
      <c r="K102" s="45"/>
      <c r="L102" s="45"/>
      <c r="M102" s="45"/>
      <c r="N102" s="45"/>
      <c r="O102" s="45"/>
      <c r="P102" s="45"/>
      <c r="Q102" s="45"/>
      <c r="R102" s="45"/>
      <c r="S102" s="45"/>
      <c r="T102" s="45"/>
      <c r="U102" s="45"/>
      <c r="V102" s="45"/>
      <c r="W102" s="45"/>
      <c r="X102" s="45"/>
    </row>
    <row r="103" spans="4:24" ht="15" customHeight="1" x14ac:dyDescent="0.35">
      <c r="D103" s="45"/>
      <c r="E103" s="45"/>
      <c r="F103" s="45"/>
      <c r="G103" s="45"/>
      <c r="H103" s="45"/>
      <c r="I103" s="45"/>
      <c r="J103" s="45"/>
      <c r="K103" s="45"/>
      <c r="L103" s="45"/>
      <c r="M103" s="45"/>
      <c r="N103" s="45"/>
      <c r="O103" s="45"/>
      <c r="P103" s="45"/>
      <c r="Q103" s="45"/>
      <c r="R103" s="45"/>
      <c r="S103" s="45"/>
      <c r="T103" s="45"/>
      <c r="U103" s="45"/>
      <c r="V103" s="45"/>
      <c r="W103" s="45"/>
      <c r="X103" s="45"/>
    </row>
    <row r="104" spans="4:24" ht="15" customHeight="1" x14ac:dyDescent="0.35">
      <c r="D104" s="45"/>
      <c r="E104" s="45"/>
      <c r="F104" s="45"/>
      <c r="G104" s="45"/>
      <c r="H104" s="45"/>
      <c r="I104" s="45"/>
      <c r="J104" s="45"/>
      <c r="K104" s="45"/>
      <c r="L104" s="45"/>
      <c r="M104" s="45"/>
      <c r="N104" s="45"/>
      <c r="O104" s="45"/>
      <c r="P104" s="45"/>
      <c r="Q104" s="45"/>
      <c r="R104" s="45"/>
      <c r="S104" s="45"/>
      <c r="T104" s="45"/>
      <c r="U104" s="45"/>
      <c r="V104" s="45"/>
      <c r="W104" s="45"/>
      <c r="X104" s="45"/>
    </row>
    <row r="105" spans="4:24" ht="15" customHeight="1" x14ac:dyDescent="0.35">
      <c r="D105" s="45"/>
      <c r="E105" s="45"/>
      <c r="F105" s="45"/>
      <c r="G105" s="45"/>
      <c r="H105" s="45"/>
      <c r="I105" s="45"/>
      <c r="J105" s="45"/>
      <c r="K105" s="45"/>
      <c r="L105" s="45"/>
      <c r="M105" s="45"/>
      <c r="N105" s="45"/>
      <c r="O105" s="45"/>
      <c r="P105" s="45"/>
      <c r="Q105" s="45"/>
      <c r="R105" s="45"/>
      <c r="S105" s="45"/>
      <c r="T105" s="45"/>
      <c r="U105" s="45"/>
      <c r="V105" s="45"/>
      <c r="W105" s="45"/>
      <c r="X105" s="45"/>
    </row>
    <row r="106" spans="4:24" ht="15" customHeight="1" x14ac:dyDescent="0.35">
      <c r="D106" s="45"/>
      <c r="E106" s="45"/>
      <c r="F106" s="45"/>
      <c r="G106" s="45"/>
      <c r="H106" s="45"/>
      <c r="I106" s="45"/>
      <c r="J106" s="45"/>
      <c r="K106" s="45"/>
      <c r="L106" s="45"/>
      <c r="M106" s="45"/>
      <c r="N106" s="45"/>
      <c r="O106" s="45"/>
      <c r="P106" s="45"/>
      <c r="Q106" s="45"/>
      <c r="R106" s="45"/>
      <c r="S106" s="45"/>
      <c r="T106" s="45"/>
      <c r="U106" s="45"/>
      <c r="V106" s="45"/>
      <c r="W106" s="45"/>
      <c r="X106" s="45"/>
    </row>
    <row r="107" spans="4:24" ht="15" customHeight="1" x14ac:dyDescent="0.35">
      <c r="D107" s="45"/>
      <c r="E107" s="45"/>
      <c r="F107" s="45"/>
      <c r="G107" s="45"/>
      <c r="H107" s="45"/>
      <c r="I107" s="45"/>
      <c r="J107" s="45"/>
      <c r="K107" s="45"/>
      <c r="L107" s="45"/>
      <c r="M107" s="45"/>
      <c r="N107" s="45"/>
      <c r="O107" s="45"/>
      <c r="P107" s="45"/>
      <c r="Q107" s="45"/>
      <c r="R107" s="45"/>
      <c r="S107" s="45"/>
      <c r="T107" s="45"/>
      <c r="U107" s="45"/>
      <c r="V107" s="45"/>
      <c r="W107" s="45"/>
      <c r="X107" s="45"/>
    </row>
    <row r="108" spans="4:24" ht="15" customHeight="1" x14ac:dyDescent="0.35">
      <c r="D108" s="45"/>
      <c r="E108" s="45"/>
      <c r="F108" s="45"/>
      <c r="G108" s="45"/>
      <c r="H108" s="45"/>
      <c r="I108" s="45"/>
      <c r="J108" s="45"/>
      <c r="K108" s="45"/>
      <c r="L108" s="45"/>
      <c r="M108" s="45"/>
      <c r="N108" s="45"/>
      <c r="O108" s="45"/>
      <c r="P108" s="45"/>
      <c r="Q108" s="45"/>
      <c r="R108" s="45"/>
      <c r="S108" s="45"/>
      <c r="T108" s="45"/>
      <c r="U108" s="45"/>
      <c r="V108" s="45"/>
      <c r="W108" s="45"/>
      <c r="X108" s="45"/>
    </row>
    <row r="109" spans="4:24" ht="15" customHeight="1" x14ac:dyDescent="0.35">
      <c r="D109" s="45"/>
      <c r="E109" s="45"/>
      <c r="F109" s="45"/>
      <c r="G109" s="45"/>
      <c r="H109" s="45"/>
      <c r="I109" s="45"/>
      <c r="J109" s="45"/>
      <c r="K109" s="45"/>
      <c r="L109" s="45"/>
      <c r="M109" s="45"/>
      <c r="N109" s="45"/>
      <c r="O109" s="45"/>
      <c r="P109" s="45"/>
      <c r="Q109" s="45"/>
      <c r="R109" s="45"/>
      <c r="S109" s="45"/>
      <c r="T109" s="45"/>
      <c r="U109" s="45"/>
      <c r="V109" s="45"/>
      <c r="W109" s="45"/>
      <c r="X109" s="45"/>
    </row>
    <row r="110" spans="4:24" ht="15" customHeight="1" x14ac:dyDescent="0.35">
      <c r="D110" s="45"/>
      <c r="E110" s="45"/>
      <c r="F110" s="45"/>
      <c r="G110" s="45"/>
      <c r="H110" s="45"/>
      <c r="I110" s="45"/>
      <c r="J110" s="45"/>
      <c r="K110" s="45"/>
      <c r="L110" s="45"/>
      <c r="M110" s="45"/>
      <c r="N110" s="45"/>
      <c r="O110" s="45"/>
      <c r="P110" s="45"/>
      <c r="Q110" s="45"/>
      <c r="R110" s="45"/>
      <c r="S110" s="45"/>
      <c r="T110" s="45"/>
      <c r="U110" s="45"/>
      <c r="V110" s="45"/>
      <c r="W110" s="45"/>
      <c r="X110" s="45"/>
    </row>
    <row r="111" spans="4:24" ht="15" customHeight="1" x14ac:dyDescent="0.35">
      <c r="D111" s="45"/>
      <c r="E111" s="45"/>
      <c r="F111" s="45"/>
      <c r="G111" s="45"/>
      <c r="H111" s="45"/>
      <c r="I111" s="45"/>
      <c r="J111" s="45"/>
      <c r="K111" s="45"/>
      <c r="L111" s="45"/>
      <c r="M111" s="45"/>
      <c r="N111" s="45"/>
      <c r="O111" s="45"/>
      <c r="P111" s="45"/>
      <c r="Q111" s="45"/>
      <c r="R111" s="45"/>
      <c r="S111" s="45"/>
      <c r="T111" s="45"/>
      <c r="U111" s="45"/>
      <c r="V111" s="45"/>
      <c r="W111" s="45"/>
      <c r="X111" s="45"/>
    </row>
    <row r="112" spans="4:24" ht="15" customHeight="1" x14ac:dyDescent="0.35">
      <c r="D112" s="45"/>
      <c r="E112" s="45"/>
      <c r="F112" s="45"/>
      <c r="G112" s="45"/>
      <c r="H112" s="45"/>
      <c r="I112" s="45"/>
      <c r="J112" s="45"/>
      <c r="K112" s="45"/>
      <c r="L112" s="45"/>
      <c r="M112" s="45"/>
      <c r="N112" s="45"/>
      <c r="O112" s="45"/>
      <c r="P112" s="45"/>
      <c r="Q112" s="45"/>
      <c r="R112" s="45"/>
      <c r="S112" s="45"/>
      <c r="T112" s="45"/>
      <c r="U112" s="45"/>
      <c r="V112" s="45"/>
      <c r="W112" s="45"/>
      <c r="X112" s="45"/>
    </row>
    <row r="113" spans="4:24" ht="15" customHeight="1" x14ac:dyDescent="0.35">
      <c r="D113" s="45"/>
      <c r="E113" s="45"/>
      <c r="F113" s="45"/>
      <c r="G113" s="45"/>
      <c r="H113" s="45"/>
      <c r="I113" s="45"/>
      <c r="J113" s="45"/>
      <c r="K113" s="45"/>
      <c r="L113" s="45"/>
      <c r="M113" s="45"/>
      <c r="N113" s="45"/>
      <c r="O113" s="45"/>
      <c r="P113" s="45"/>
      <c r="Q113" s="45"/>
      <c r="R113" s="45"/>
      <c r="S113" s="45"/>
      <c r="T113" s="45"/>
      <c r="U113" s="45"/>
      <c r="V113" s="45"/>
      <c r="W113" s="45"/>
      <c r="X113" s="45"/>
    </row>
    <row r="114" spans="4:24" ht="15" customHeight="1" x14ac:dyDescent="0.35">
      <c r="D114" s="45"/>
      <c r="E114" s="45"/>
      <c r="F114" s="45"/>
      <c r="G114" s="45"/>
      <c r="H114" s="45"/>
      <c r="I114" s="45"/>
      <c r="J114" s="45"/>
      <c r="K114" s="45"/>
      <c r="L114" s="45"/>
      <c r="M114" s="45"/>
      <c r="N114" s="45"/>
      <c r="O114" s="45"/>
      <c r="P114" s="45"/>
      <c r="Q114" s="45"/>
      <c r="R114" s="45"/>
      <c r="S114" s="45"/>
      <c r="T114" s="45"/>
      <c r="U114" s="45"/>
      <c r="V114" s="45"/>
      <c r="W114" s="45"/>
      <c r="X114" s="45"/>
    </row>
    <row r="115" spans="4:24" ht="15" customHeight="1" x14ac:dyDescent="0.35">
      <c r="D115" s="45"/>
      <c r="E115" s="45"/>
      <c r="F115" s="45"/>
      <c r="G115" s="45"/>
      <c r="H115" s="45"/>
      <c r="I115" s="45"/>
      <c r="J115" s="45"/>
      <c r="K115" s="45"/>
      <c r="L115" s="45"/>
      <c r="M115" s="45"/>
      <c r="N115" s="45"/>
      <c r="O115" s="45"/>
      <c r="P115" s="45"/>
      <c r="Q115" s="45"/>
      <c r="R115" s="45"/>
      <c r="S115" s="45"/>
      <c r="T115" s="45"/>
      <c r="U115" s="45"/>
      <c r="V115" s="45"/>
      <c r="W115" s="45"/>
      <c r="X115" s="45"/>
    </row>
    <row r="116" spans="4:24" ht="15" customHeight="1" x14ac:dyDescent="0.35">
      <c r="D116" s="45"/>
      <c r="E116" s="45"/>
      <c r="F116" s="45"/>
      <c r="G116" s="45"/>
      <c r="H116" s="45"/>
      <c r="I116" s="45"/>
      <c r="J116" s="45"/>
      <c r="K116" s="45"/>
      <c r="L116" s="45"/>
      <c r="M116" s="45"/>
      <c r="N116" s="45"/>
      <c r="O116" s="45"/>
      <c r="P116" s="45"/>
      <c r="Q116" s="45"/>
      <c r="R116" s="45"/>
      <c r="S116" s="45"/>
      <c r="T116" s="45"/>
      <c r="U116" s="45"/>
      <c r="V116" s="45"/>
      <c r="W116" s="45"/>
      <c r="X116" s="45"/>
    </row>
    <row r="117" spans="4:24" ht="15" customHeight="1" x14ac:dyDescent="0.35">
      <c r="D117" s="45"/>
      <c r="E117" s="45"/>
      <c r="F117" s="45"/>
      <c r="G117" s="45"/>
      <c r="H117" s="45"/>
      <c r="I117" s="45"/>
      <c r="J117" s="45"/>
      <c r="K117" s="45"/>
      <c r="L117" s="45"/>
      <c r="M117" s="45"/>
      <c r="N117" s="45"/>
      <c r="O117" s="45"/>
      <c r="P117" s="45"/>
      <c r="Q117" s="45"/>
      <c r="R117" s="45"/>
      <c r="S117" s="45"/>
      <c r="T117" s="45"/>
      <c r="U117" s="45"/>
      <c r="V117" s="45"/>
      <c r="W117" s="45"/>
      <c r="X117" s="45"/>
    </row>
    <row r="118" spans="4:24" ht="15" customHeight="1" x14ac:dyDescent="0.35">
      <c r="D118" s="45"/>
      <c r="E118" s="45"/>
      <c r="F118" s="45"/>
      <c r="G118" s="45"/>
      <c r="H118" s="45"/>
      <c r="I118" s="45"/>
      <c r="J118" s="45"/>
      <c r="K118" s="45"/>
      <c r="L118" s="45"/>
      <c r="M118" s="45"/>
      <c r="N118" s="45"/>
      <c r="O118" s="45"/>
      <c r="P118" s="45"/>
      <c r="Q118" s="45"/>
      <c r="R118" s="45"/>
      <c r="S118" s="45"/>
      <c r="T118" s="45"/>
      <c r="U118" s="45"/>
      <c r="V118" s="45"/>
      <c r="W118" s="45"/>
      <c r="X118" s="45"/>
    </row>
    <row r="119" spans="4:24" ht="15" customHeight="1" x14ac:dyDescent="0.35">
      <c r="D119" s="45"/>
      <c r="E119" s="45"/>
      <c r="F119" s="45"/>
      <c r="G119" s="45"/>
      <c r="H119" s="45"/>
      <c r="I119" s="45"/>
      <c r="J119" s="45"/>
      <c r="K119" s="45"/>
      <c r="L119" s="45"/>
      <c r="M119" s="45"/>
      <c r="N119" s="45"/>
      <c r="O119" s="45"/>
      <c r="P119" s="45"/>
      <c r="Q119" s="45"/>
      <c r="R119" s="45"/>
      <c r="S119" s="45"/>
      <c r="T119" s="45"/>
      <c r="U119" s="45"/>
      <c r="V119" s="45"/>
      <c r="W119" s="45"/>
      <c r="X119" s="45"/>
    </row>
    <row r="120" spans="4:24" ht="15" customHeight="1" x14ac:dyDescent="0.35">
      <c r="D120" s="45"/>
      <c r="E120" s="45"/>
      <c r="F120" s="45"/>
      <c r="G120" s="45"/>
      <c r="H120" s="45"/>
      <c r="I120" s="45"/>
      <c r="J120" s="45"/>
      <c r="K120" s="45"/>
      <c r="L120" s="45"/>
      <c r="M120" s="45"/>
      <c r="N120" s="45"/>
      <c r="O120" s="45"/>
      <c r="P120" s="45"/>
      <c r="Q120" s="45"/>
      <c r="R120" s="45"/>
      <c r="S120" s="45"/>
      <c r="T120" s="45"/>
      <c r="U120" s="45"/>
      <c r="V120" s="45"/>
      <c r="W120" s="45"/>
      <c r="X120" s="45"/>
    </row>
    <row r="121" spans="4:24" ht="15" customHeight="1" x14ac:dyDescent="0.35">
      <c r="D121" s="45"/>
      <c r="E121" s="45"/>
      <c r="F121" s="45"/>
      <c r="G121" s="45"/>
      <c r="H121" s="45"/>
      <c r="I121" s="45"/>
      <c r="J121" s="45"/>
      <c r="K121" s="45"/>
      <c r="L121" s="45"/>
      <c r="M121" s="45"/>
      <c r="N121" s="45"/>
      <c r="O121" s="45"/>
      <c r="P121" s="45"/>
      <c r="Q121" s="45"/>
      <c r="R121" s="45"/>
      <c r="S121" s="45"/>
      <c r="T121" s="45"/>
      <c r="U121" s="45"/>
      <c r="V121" s="45"/>
      <c r="W121" s="45"/>
      <c r="X121" s="45"/>
    </row>
    <row r="122" spans="4:24" ht="15" customHeight="1" x14ac:dyDescent="0.35">
      <c r="D122" s="45"/>
      <c r="E122" s="45"/>
      <c r="F122" s="45"/>
      <c r="G122" s="45"/>
      <c r="H122" s="45"/>
      <c r="I122" s="45"/>
      <c r="J122" s="45"/>
      <c r="K122" s="45"/>
      <c r="L122" s="45"/>
      <c r="M122" s="45"/>
      <c r="N122" s="45"/>
      <c r="O122" s="45"/>
      <c r="P122" s="45"/>
      <c r="Q122" s="45"/>
      <c r="R122" s="45"/>
      <c r="S122" s="45"/>
      <c r="T122" s="45"/>
      <c r="U122" s="45"/>
      <c r="V122" s="45"/>
      <c r="W122" s="45"/>
      <c r="X122" s="45"/>
    </row>
    <row r="123" spans="4:24" ht="15" customHeight="1" x14ac:dyDescent="0.35">
      <c r="D123" s="45"/>
      <c r="E123" s="45"/>
      <c r="F123" s="45"/>
      <c r="G123" s="45"/>
      <c r="H123" s="45"/>
      <c r="I123" s="45"/>
      <c r="J123" s="45"/>
      <c r="K123" s="45"/>
      <c r="L123" s="45"/>
      <c r="M123" s="45"/>
      <c r="N123" s="45"/>
      <c r="O123" s="45"/>
      <c r="P123" s="45"/>
      <c r="Q123" s="45"/>
      <c r="R123" s="45"/>
      <c r="S123" s="45"/>
      <c r="T123" s="45"/>
      <c r="U123" s="45"/>
      <c r="V123" s="45"/>
      <c r="W123" s="45"/>
      <c r="X123" s="45"/>
    </row>
    <row r="124" spans="4:24" ht="15" customHeight="1" x14ac:dyDescent="0.35">
      <c r="D124" s="45"/>
      <c r="E124" s="45"/>
      <c r="F124" s="45"/>
      <c r="G124" s="45"/>
      <c r="H124" s="45"/>
      <c r="I124" s="45"/>
      <c r="J124" s="45"/>
      <c r="K124" s="45"/>
      <c r="L124" s="45"/>
      <c r="M124" s="45"/>
      <c r="N124" s="45"/>
      <c r="O124" s="45"/>
      <c r="P124" s="45"/>
      <c r="Q124" s="45"/>
      <c r="R124" s="45"/>
      <c r="S124" s="45"/>
      <c r="T124" s="45"/>
      <c r="U124" s="45"/>
      <c r="V124" s="45"/>
      <c r="W124" s="45"/>
      <c r="X124" s="45"/>
    </row>
    <row r="125" spans="4:24" ht="15" customHeight="1" x14ac:dyDescent="0.35">
      <c r="D125" s="45"/>
      <c r="E125" s="45"/>
      <c r="F125" s="45"/>
      <c r="G125" s="45"/>
      <c r="H125" s="45"/>
      <c r="I125" s="45"/>
      <c r="J125" s="45"/>
      <c r="K125" s="45"/>
      <c r="L125" s="45"/>
      <c r="M125" s="45"/>
      <c r="N125" s="45"/>
      <c r="O125" s="45"/>
      <c r="P125" s="45"/>
      <c r="Q125" s="45"/>
      <c r="R125" s="45"/>
      <c r="S125" s="45"/>
      <c r="T125" s="45"/>
      <c r="U125" s="45"/>
      <c r="V125" s="45"/>
      <c r="W125" s="45"/>
      <c r="X125" s="45"/>
    </row>
    <row r="126" spans="4:24" ht="15" customHeight="1" x14ac:dyDescent="0.35">
      <c r="D126" s="45"/>
      <c r="E126" s="45"/>
      <c r="F126" s="45"/>
      <c r="G126" s="45"/>
      <c r="H126" s="45"/>
      <c r="I126" s="45"/>
      <c r="J126" s="45"/>
      <c r="K126" s="45"/>
      <c r="L126" s="45"/>
      <c r="M126" s="45"/>
      <c r="N126" s="45"/>
      <c r="O126" s="45"/>
      <c r="P126" s="45"/>
      <c r="Q126" s="45"/>
      <c r="R126" s="45"/>
      <c r="S126" s="45"/>
      <c r="T126" s="45"/>
      <c r="U126" s="45"/>
      <c r="V126" s="45"/>
      <c r="W126" s="45"/>
      <c r="X126" s="45"/>
    </row>
    <row r="127" spans="4:24" ht="15" customHeight="1" x14ac:dyDescent="0.35">
      <c r="D127" s="45"/>
      <c r="E127" s="45"/>
      <c r="F127" s="45"/>
      <c r="G127" s="45"/>
      <c r="H127" s="45"/>
      <c r="I127" s="45"/>
      <c r="J127" s="45"/>
      <c r="K127" s="45"/>
      <c r="L127" s="45"/>
      <c r="M127" s="45"/>
      <c r="N127" s="45"/>
      <c r="O127" s="45"/>
      <c r="P127" s="45"/>
      <c r="Q127" s="45"/>
      <c r="R127" s="45"/>
      <c r="S127" s="45"/>
      <c r="T127" s="45"/>
      <c r="U127" s="45"/>
      <c r="V127" s="45"/>
      <c r="W127" s="45"/>
      <c r="X127" s="45"/>
    </row>
    <row r="128" spans="4:24" ht="15" customHeight="1" x14ac:dyDescent="0.35">
      <c r="D128" s="45"/>
      <c r="E128" s="45"/>
      <c r="F128" s="45"/>
      <c r="G128" s="45"/>
      <c r="H128" s="45"/>
      <c r="I128" s="45"/>
      <c r="J128" s="45"/>
      <c r="K128" s="45"/>
      <c r="L128" s="45"/>
      <c r="M128" s="45"/>
      <c r="N128" s="45"/>
      <c r="O128" s="45"/>
      <c r="P128" s="45"/>
      <c r="Q128" s="45"/>
      <c r="R128" s="45"/>
      <c r="S128" s="45"/>
      <c r="T128" s="45"/>
      <c r="U128" s="45"/>
      <c r="V128" s="45"/>
      <c r="W128" s="45"/>
      <c r="X128" s="45"/>
    </row>
    <row r="129" spans="4:24" ht="15" customHeight="1" x14ac:dyDescent="0.35">
      <c r="D129" s="45"/>
      <c r="E129" s="45"/>
      <c r="F129" s="45"/>
      <c r="G129" s="45"/>
      <c r="H129" s="45"/>
      <c r="I129" s="45"/>
      <c r="J129" s="45"/>
      <c r="K129" s="45"/>
      <c r="L129" s="45"/>
      <c r="M129" s="45"/>
      <c r="N129" s="45"/>
      <c r="O129" s="45"/>
      <c r="P129" s="45"/>
      <c r="Q129" s="45"/>
      <c r="R129" s="45"/>
      <c r="S129" s="45"/>
      <c r="T129" s="45"/>
      <c r="U129" s="45"/>
      <c r="V129" s="45"/>
      <c r="W129" s="45"/>
      <c r="X129" s="45"/>
    </row>
    <row r="130" spans="4:24" ht="15" customHeight="1" x14ac:dyDescent="0.35">
      <c r="D130" s="45"/>
      <c r="E130" s="45"/>
      <c r="F130" s="45"/>
      <c r="G130" s="45"/>
      <c r="H130" s="45"/>
      <c r="I130" s="45"/>
      <c r="J130" s="45"/>
      <c r="K130" s="45"/>
      <c r="L130" s="45"/>
      <c r="M130" s="45"/>
      <c r="N130" s="45"/>
      <c r="O130" s="45"/>
      <c r="P130" s="45"/>
      <c r="Q130" s="45"/>
      <c r="R130" s="45"/>
      <c r="S130" s="45"/>
      <c r="T130" s="45"/>
      <c r="U130" s="45"/>
      <c r="V130" s="45"/>
      <c r="W130" s="45"/>
      <c r="X130" s="45"/>
    </row>
    <row r="131" spans="4:24" ht="15" customHeight="1" x14ac:dyDescent="0.35">
      <c r="D131" s="45"/>
      <c r="E131" s="45"/>
      <c r="F131" s="45"/>
      <c r="G131" s="45"/>
      <c r="H131" s="45"/>
      <c r="I131" s="45"/>
      <c r="J131" s="45"/>
      <c r="K131" s="45"/>
      <c r="L131" s="45"/>
      <c r="M131" s="45"/>
      <c r="N131" s="45"/>
      <c r="O131" s="45"/>
      <c r="P131" s="45"/>
      <c r="Q131" s="45"/>
      <c r="R131" s="45"/>
      <c r="S131" s="45"/>
      <c r="T131" s="45"/>
      <c r="U131" s="45"/>
      <c r="V131" s="45"/>
      <c r="W131" s="45"/>
      <c r="X131" s="45"/>
    </row>
    <row r="132" spans="4:24" ht="15" customHeight="1" x14ac:dyDescent="0.35">
      <c r="D132" s="45"/>
      <c r="E132" s="45"/>
      <c r="F132" s="45"/>
      <c r="G132" s="45"/>
      <c r="H132" s="45"/>
      <c r="I132" s="45"/>
      <c r="J132" s="45"/>
      <c r="K132" s="45"/>
      <c r="L132" s="45"/>
      <c r="M132" s="45"/>
      <c r="N132" s="45"/>
      <c r="O132" s="45"/>
      <c r="P132" s="45"/>
      <c r="Q132" s="45"/>
      <c r="R132" s="45"/>
      <c r="S132" s="45"/>
      <c r="T132" s="45"/>
      <c r="U132" s="45"/>
      <c r="V132" s="45"/>
      <c r="W132" s="45"/>
      <c r="X132" s="45"/>
    </row>
    <row r="133" spans="4:24" ht="15" customHeight="1" x14ac:dyDescent="0.35">
      <c r="D133" s="45"/>
      <c r="E133" s="45"/>
      <c r="F133" s="45"/>
      <c r="G133" s="45"/>
      <c r="H133" s="45"/>
      <c r="I133" s="45"/>
      <c r="J133" s="45"/>
      <c r="K133" s="45"/>
      <c r="L133" s="45"/>
      <c r="M133" s="45"/>
      <c r="N133" s="45"/>
      <c r="O133" s="45"/>
      <c r="P133" s="45"/>
      <c r="Q133" s="45"/>
      <c r="R133" s="45"/>
      <c r="S133" s="45"/>
      <c r="T133" s="45"/>
      <c r="U133" s="45"/>
      <c r="V133" s="45"/>
      <c r="W133" s="45"/>
      <c r="X133" s="45"/>
    </row>
    <row r="134" spans="4:24" ht="15" customHeight="1" x14ac:dyDescent="0.35">
      <c r="D134" s="45"/>
      <c r="E134" s="45"/>
      <c r="F134" s="45"/>
      <c r="G134" s="45"/>
      <c r="H134" s="45"/>
      <c r="I134" s="45"/>
      <c r="J134" s="45"/>
      <c r="K134" s="45"/>
      <c r="L134" s="45"/>
      <c r="M134" s="45"/>
      <c r="N134" s="45"/>
      <c r="O134" s="45"/>
      <c r="P134" s="45"/>
      <c r="Q134" s="45"/>
      <c r="R134" s="45"/>
      <c r="S134" s="45"/>
      <c r="T134" s="45"/>
      <c r="U134" s="45"/>
      <c r="V134" s="45"/>
      <c r="W134" s="45"/>
      <c r="X134" s="45"/>
    </row>
    <row r="135" spans="4:24" ht="15" customHeight="1" x14ac:dyDescent="0.35">
      <c r="D135" s="45"/>
      <c r="E135" s="45"/>
      <c r="F135" s="45"/>
      <c r="G135" s="45"/>
      <c r="H135" s="45"/>
      <c r="I135" s="45"/>
      <c r="J135" s="45"/>
      <c r="K135" s="45"/>
      <c r="L135" s="45"/>
      <c r="M135" s="45"/>
      <c r="N135" s="45"/>
      <c r="O135" s="45"/>
      <c r="P135" s="45"/>
      <c r="Q135" s="45"/>
      <c r="R135" s="45"/>
      <c r="S135" s="45"/>
      <c r="T135" s="45"/>
      <c r="U135" s="45"/>
      <c r="V135" s="45"/>
      <c r="W135" s="45"/>
      <c r="X135" s="45"/>
    </row>
    <row r="136" spans="4:24" ht="15" customHeight="1" x14ac:dyDescent="0.35">
      <c r="D136" s="45"/>
      <c r="E136" s="45"/>
      <c r="F136" s="45"/>
      <c r="G136" s="45"/>
      <c r="H136" s="45"/>
      <c r="I136" s="45"/>
      <c r="J136" s="45"/>
      <c r="K136" s="45"/>
      <c r="L136" s="45"/>
      <c r="M136" s="45"/>
      <c r="N136" s="45"/>
      <c r="O136" s="45"/>
      <c r="P136" s="45"/>
      <c r="Q136" s="45"/>
      <c r="R136" s="45"/>
      <c r="S136" s="45"/>
      <c r="T136" s="45"/>
      <c r="U136" s="45"/>
      <c r="V136" s="45"/>
      <c r="W136" s="45"/>
      <c r="X136" s="45"/>
    </row>
    <row r="137" spans="4:24" ht="15" customHeight="1" x14ac:dyDescent="0.35">
      <c r="D137" s="45"/>
      <c r="E137" s="45"/>
      <c r="F137" s="45"/>
      <c r="G137" s="45"/>
      <c r="H137" s="45"/>
      <c r="I137" s="45"/>
      <c r="J137" s="45"/>
      <c r="K137" s="45"/>
      <c r="L137" s="45"/>
      <c r="M137" s="45"/>
      <c r="N137" s="45"/>
      <c r="O137" s="45"/>
      <c r="P137" s="45"/>
      <c r="Q137" s="45"/>
      <c r="R137" s="45"/>
      <c r="S137" s="45"/>
      <c r="T137" s="45"/>
      <c r="U137" s="45"/>
      <c r="V137" s="45"/>
      <c r="W137" s="45"/>
      <c r="X137" s="45"/>
    </row>
    <row r="138" spans="4:24" ht="15" customHeight="1" x14ac:dyDescent="0.35">
      <c r="D138" s="45"/>
      <c r="E138" s="45"/>
      <c r="F138" s="45"/>
      <c r="G138" s="45"/>
      <c r="H138" s="45"/>
      <c r="I138" s="45"/>
      <c r="J138" s="45"/>
      <c r="K138" s="45"/>
      <c r="L138" s="45"/>
      <c r="M138" s="45"/>
      <c r="N138" s="45"/>
      <c r="O138" s="45"/>
      <c r="P138" s="45"/>
      <c r="Q138" s="45"/>
      <c r="R138" s="45"/>
      <c r="S138" s="45"/>
      <c r="T138" s="45"/>
      <c r="U138" s="45"/>
      <c r="V138" s="45"/>
      <c r="W138" s="45"/>
      <c r="X138" s="45"/>
    </row>
    <row r="139" spans="4:24" ht="15" customHeight="1" x14ac:dyDescent="0.35">
      <c r="D139" s="45"/>
      <c r="E139" s="45"/>
      <c r="F139" s="45"/>
      <c r="G139" s="45"/>
      <c r="H139" s="45"/>
      <c r="I139" s="45"/>
      <c r="J139" s="45"/>
      <c r="K139" s="45"/>
      <c r="L139" s="45"/>
      <c r="M139" s="45"/>
      <c r="N139" s="45"/>
      <c r="O139" s="45"/>
      <c r="P139" s="45"/>
      <c r="Q139" s="45"/>
      <c r="R139" s="45"/>
      <c r="S139" s="45"/>
      <c r="T139" s="45"/>
      <c r="U139" s="45"/>
      <c r="V139" s="45"/>
      <c r="W139" s="45"/>
      <c r="X139" s="45"/>
    </row>
    <row r="140" spans="4:24" ht="15" customHeight="1" x14ac:dyDescent="0.35">
      <c r="D140" s="45"/>
      <c r="E140" s="45"/>
      <c r="F140" s="45"/>
      <c r="G140" s="45"/>
      <c r="H140" s="45"/>
      <c r="I140" s="45"/>
      <c r="J140" s="45"/>
      <c r="K140" s="45"/>
      <c r="L140" s="45"/>
      <c r="M140" s="45"/>
      <c r="N140" s="45"/>
      <c r="O140" s="45"/>
      <c r="P140" s="45"/>
      <c r="Q140" s="45"/>
      <c r="R140" s="45"/>
      <c r="S140" s="45"/>
      <c r="T140" s="45"/>
      <c r="U140" s="45"/>
      <c r="V140" s="45"/>
      <c r="W140" s="45"/>
      <c r="X140" s="45"/>
    </row>
    <row r="141" spans="4:24" ht="15" customHeight="1" x14ac:dyDescent="0.35">
      <c r="D141" s="45"/>
      <c r="E141" s="45"/>
      <c r="F141" s="45"/>
      <c r="G141" s="45"/>
      <c r="H141" s="45"/>
      <c r="I141" s="45"/>
      <c r="J141" s="45"/>
      <c r="K141" s="45"/>
      <c r="L141" s="45"/>
      <c r="M141" s="45"/>
      <c r="N141" s="45"/>
      <c r="O141" s="45"/>
      <c r="P141" s="45"/>
      <c r="Q141" s="45"/>
      <c r="R141" s="45"/>
      <c r="S141" s="45"/>
      <c r="T141" s="45"/>
      <c r="U141" s="45"/>
      <c r="V141" s="45"/>
      <c r="W141" s="45"/>
      <c r="X141" s="45"/>
    </row>
    <row r="142" spans="4:24" ht="15" customHeight="1" x14ac:dyDescent="0.35">
      <c r="D142" s="45"/>
      <c r="E142" s="45"/>
      <c r="F142" s="45"/>
      <c r="G142" s="45"/>
      <c r="H142" s="45"/>
      <c r="I142" s="45"/>
      <c r="J142" s="45"/>
      <c r="K142" s="45"/>
      <c r="L142" s="45"/>
      <c r="M142" s="45"/>
      <c r="N142" s="45"/>
      <c r="O142" s="45"/>
      <c r="P142" s="45"/>
      <c r="Q142" s="45"/>
      <c r="R142" s="45"/>
      <c r="S142" s="45"/>
      <c r="T142" s="45"/>
      <c r="U142" s="45"/>
      <c r="V142" s="45"/>
      <c r="W142" s="45"/>
      <c r="X142" s="45"/>
    </row>
    <row r="143" spans="4:24" ht="15" customHeight="1" x14ac:dyDescent="0.35">
      <c r="D143" s="45"/>
      <c r="E143" s="45"/>
      <c r="F143" s="45"/>
      <c r="G143" s="45"/>
      <c r="H143" s="45"/>
      <c r="I143" s="45"/>
      <c r="J143" s="45"/>
      <c r="K143" s="45"/>
      <c r="L143" s="45"/>
      <c r="M143" s="45"/>
      <c r="N143" s="45"/>
      <c r="O143" s="45"/>
      <c r="P143" s="45"/>
      <c r="Q143" s="45"/>
      <c r="R143" s="45"/>
      <c r="S143" s="45"/>
      <c r="T143" s="45"/>
      <c r="U143" s="45"/>
      <c r="V143" s="45"/>
      <c r="W143" s="45"/>
      <c r="X143" s="45"/>
    </row>
    <row r="144" spans="4:24" ht="15" customHeight="1" x14ac:dyDescent="0.35">
      <c r="D144" s="45"/>
      <c r="E144" s="45"/>
      <c r="F144" s="45"/>
      <c r="G144" s="45"/>
      <c r="H144" s="45"/>
      <c r="I144" s="45"/>
      <c r="J144" s="45"/>
      <c r="K144" s="45"/>
      <c r="L144" s="45"/>
      <c r="M144" s="45"/>
      <c r="N144" s="45"/>
      <c r="O144" s="45"/>
      <c r="P144" s="45"/>
      <c r="Q144" s="45"/>
      <c r="R144" s="45"/>
      <c r="S144" s="45"/>
      <c r="T144" s="45"/>
      <c r="U144" s="45"/>
      <c r="V144" s="45"/>
      <c r="W144" s="45"/>
      <c r="X144" s="45"/>
    </row>
    <row r="145" spans="4:24" ht="15" customHeight="1" x14ac:dyDescent="0.35">
      <c r="D145" s="45"/>
      <c r="E145" s="45"/>
      <c r="F145" s="45"/>
      <c r="G145" s="45"/>
      <c r="H145" s="45"/>
      <c r="I145" s="45"/>
      <c r="J145" s="45"/>
      <c r="K145" s="45"/>
      <c r="L145" s="45"/>
      <c r="M145" s="45"/>
      <c r="N145" s="45"/>
      <c r="O145" s="45"/>
      <c r="P145" s="45"/>
      <c r="Q145" s="45"/>
      <c r="R145" s="45"/>
      <c r="S145" s="45"/>
      <c r="T145" s="45"/>
      <c r="U145" s="45"/>
      <c r="V145" s="45"/>
      <c r="W145" s="45"/>
      <c r="X145" s="45"/>
    </row>
    <row r="146" spans="4:24" ht="15" customHeight="1" x14ac:dyDescent="0.35">
      <c r="D146" s="45"/>
      <c r="E146" s="45"/>
      <c r="F146" s="45"/>
      <c r="G146" s="45"/>
      <c r="H146" s="45"/>
      <c r="I146" s="45"/>
      <c r="J146" s="45"/>
      <c r="K146" s="45"/>
      <c r="L146" s="45"/>
      <c r="M146" s="45"/>
      <c r="N146" s="45"/>
      <c r="O146" s="45"/>
      <c r="P146" s="45"/>
      <c r="Q146" s="45"/>
      <c r="R146" s="45"/>
      <c r="S146" s="45"/>
      <c r="T146" s="45"/>
      <c r="U146" s="45"/>
      <c r="V146" s="45"/>
      <c r="W146" s="45"/>
      <c r="X146" s="45"/>
    </row>
    <row r="147" spans="4:24" ht="15" customHeight="1" x14ac:dyDescent="0.35">
      <c r="D147" s="45"/>
      <c r="E147" s="45"/>
      <c r="F147" s="45"/>
      <c r="G147" s="45"/>
      <c r="H147" s="45"/>
      <c r="I147" s="45"/>
      <c r="J147" s="45"/>
      <c r="K147" s="45"/>
      <c r="L147" s="45"/>
      <c r="M147" s="45"/>
      <c r="N147" s="45"/>
      <c r="O147" s="45"/>
      <c r="P147" s="45"/>
      <c r="Q147" s="45"/>
      <c r="R147" s="45"/>
      <c r="S147" s="45"/>
      <c r="T147" s="45"/>
      <c r="U147" s="45"/>
      <c r="V147" s="45"/>
      <c r="W147" s="45"/>
      <c r="X147" s="45"/>
    </row>
    <row r="148" spans="4:24" ht="15" customHeight="1" x14ac:dyDescent="0.35">
      <c r="D148" s="45"/>
      <c r="E148" s="45"/>
      <c r="F148" s="45"/>
      <c r="G148" s="45"/>
      <c r="H148" s="45"/>
      <c r="I148" s="45"/>
      <c r="J148" s="45"/>
      <c r="K148" s="45"/>
      <c r="L148" s="45"/>
      <c r="M148" s="45"/>
      <c r="N148" s="45"/>
      <c r="O148" s="45"/>
      <c r="P148" s="45"/>
      <c r="Q148" s="45"/>
      <c r="R148" s="45"/>
      <c r="S148" s="45"/>
      <c r="T148" s="45"/>
      <c r="U148" s="45"/>
      <c r="V148" s="45"/>
      <c r="W148" s="45"/>
      <c r="X148" s="45"/>
    </row>
    <row r="149" spans="4:24" ht="15" customHeight="1" x14ac:dyDescent="0.35">
      <c r="D149" s="45"/>
      <c r="E149" s="45"/>
      <c r="F149" s="45"/>
      <c r="G149" s="45"/>
      <c r="H149" s="45"/>
      <c r="I149" s="45"/>
      <c r="J149" s="45"/>
      <c r="K149" s="45"/>
      <c r="L149" s="45"/>
      <c r="M149" s="45"/>
      <c r="N149" s="45"/>
      <c r="O149" s="45"/>
      <c r="P149" s="45"/>
      <c r="Q149" s="45"/>
      <c r="R149" s="45"/>
      <c r="S149" s="45"/>
      <c r="T149" s="45"/>
      <c r="U149" s="45"/>
      <c r="V149" s="45"/>
      <c r="W149" s="45"/>
      <c r="X149" s="45"/>
    </row>
    <row r="150" spans="4:24" ht="15" customHeight="1" x14ac:dyDescent="0.35">
      <c r="D150" s="45"/>
      <c r="E150" s="45"/>
      <c r="F150" s="45"/>
      <c r="G150" s="45"/>
      <c r="H150" s="45"/>
      <c r="I150" s="45"/>
      <c r="J150" s="45"/>
      <c r="K150" s="45"/>
      <c r="L150" s="45"/>
      <c r="M150" s="45"/>
      <c r="N150" s="45"/>
      <c r="O150" s="45"/>
      <c r="P150" s="45"/>
      <c r="Q150" s="45"/>
      <c r="R150" s="45"/>
      <c r="S150" s="45"/>
      <c r="T150" s="45"/>
      <c r="U150" s="45"/>
      <c r="V150" s="45"/>
      <c r="W150" s="45"/>
      <c r="X150" s="45"/>
    </row>
    <row r="151" spans="4:24" ht="15" customHeight="1" x14ac:dyDescent="0.35">
      <c r="D151" s="45"/>
      <c r="E151" s="45"/>
      <c r="F151" s="45"/>
      <c r="G151" s="45"/>
      <c r="H151" s="45"/>
      <c r="I151" s="45"/>
      <c r="J151" s="45"/>
      <c r="K151" s="45"/>
      <c r="L151" s="45"/>
      <c r="M151" s="45"/>
      <c r="N151" s="45"/>
      <c r="O151" s="45"/>
      <c r="P151" s="45"/>
      <c r="Q151" s="45"/>
      <c r="R151" s="45"/>
      <c r="S151" s="45"/>
      <c r="T151" s="45"/>
      <c r="U151" s="45"/>
      <c r="V151" s="45"/>
      <c r="W151" s="45"/>
      <c r="X151" s="45"/>
    </row>
    <row r="152" spans="4:24" ht="15" customHeight="1" x14ac:dyDescent="0.35">
      <c r="D152" s="45"/>
      <c r="E152" s="45"/>
      <c r="F152" s="45"/>
      <c r="G152" s="45"/>
      <c r="H152" s="45"/>
      <c r="I152" s="45"/>
      <c r="J152" s="45"/>
      <c r="K152" s="45"/>
      <c r="L152" s="45"/>
      <c r="M152" s="45"/>
      <c r="N152" s="45"/>
      <c r="O152" s="45"/>
      <c r="P152" s="45"/>
      <c r="Q152" s="45"/>
      <c r="R152" s="45"/>
      <c r="S152" s="45"/>
      <c r="T152" s="45"/>
      <c r="U152" s="45"/>
      <c r="V152" s="45"/>
      <c r="W152" s="45"/>
      <c r="X152" s="45"/>
    </row>
    <row r="153" spans="4:24" ht="15" customHeight="1" x14ac:dyDescent="0.35">
      <c r="D153" s="45"/>
      <c r="E153" s="45"/>
      <c r="F153" s="45"/>
      <c r="G153" s="45"/>
      <c r="H153" s="45"/>
      <c r="I153" s="45"/>
      <c r="J153" s="45"/>
      <c r="K153" s="45"/>
      <c r="L153" s="45"/>
      <c r="M153" s="45"/>
      <c r="N153" s="45"/>
      <c r="O153" s="45"/>
      <c r="P153" s="45"/>
      <c r="Q153" s="45"/>
      <c r="R153" s="45"/>
      <c r="S153" s="45"/>
      <c r="T153" s="45"/>
      <c r="U153" s="45"/>
      <c r="V153" s="45"/>
      <c r="W153" s="45"/>
      <c r="X153" s="45"/>
    </row>
    <row r="154" spans="4:24" ht="15" customHeight="1" x14ac:dyDescent="0.35">
      <c r="D154" s="45"/>
      <c r="E154" s="45"/>
      <c r="F154" s="45"/>
      <c r="G154" s="45"/>
      <c r="H154" s="45"/>
      <c r="I154" s="45"/>
      <c r="J154" s="45"/>
      <c r="K154" s="45"/>
      <c r="L154" s="45"/>
      <c r="M154" s="45"/>
      <c r="N154" s="45"/>
      <c r="O154" s="45"/>
      <c r="P154" s="45"/>
      <c r="Q154" s="45"/>
      <c r="R154" s="45"/>
      <c r="S154" s="45"/>
      <c r="T154" s="45"/>
      <c r="U154" s="45"/>
      <c r="V154" s="45"/>
      <c r="W154" s="45"/>
      <c r="X154" s="45"/>
    </row>
    <row r="155" spans="4:24" ht="15" customHeight="1" x14ac:dyDescent="0.35">
      <c r="D155" s="45"/>
      <c r="E155" s="45"/>
      <c r="F155" s="45"/>
      <c r="G155" s="45"/>
      <c r="H155" s="45"/>
      <c r="I155" s="45"/>
      <c r="J155" s="45"/>
      <c r="K155" s="45"/>
      <c r="L155" s="45"/>
      <c r="M155" s="45"/>
      <c r="N155" s="45"/>
      <c r="O155" s="45"/>
      <c r="P155" s="45"/>
      <c r="Q155" s="45"/>
      <c r="R155" s="45"/>
      <c r="S155" s="45"/>
      <c r="T155" s="45"/>
      <c r="U155" s="45"/>
      <c r="V155" s="45"/>
      <c r="W155" s="45"/>
      <c r="X155" s="45"/>
    </row>
    <row r="156" spans="4:24" ht="15" customHeight="1" x14ac:dyDescent="0.35">
      <c r="D156" s="45"/>
      <c r="E156" s="45"/>
      <c r="F156" s="45"/>
      <c r="G156" s="45"/>
      <c r="H156" s="45"/>
      <c r="I156" s="45"/>
      <c r="J156" s="45"/>
      <c r="K156" s="45"/>
      <c r="L156" s="45"/>
      <c r="M156" s="45"/>
      <c r="N156" s="45"/>
      <c r="O156" s="45"/>
      <c r="P156" s="45"/>
      <c r="Q156" s="45"/>
      <c r="R156" s="45"/>
      <c r="S156" s="45"/>
      <c r="T156" s="45"/>
      <c r="U156" s="45"/>
      <c r="V156" s="45"/>
      <c r="W156" s="45"/>
      <c r="X156" s="45"/>
    </row>
    <row r="157" spans="4:24" ht="15" customHeight="1" x14ac:dyDescent="0.35">
      <c r="D157" s="45"/>
      <c r="E157" s="45"/>
      <c r="F157" s="45"/>
      <c r="G157" s="45"/>
      <c r="H157" s="45"/>
      <c r="I157" s="45"/>
      <c r="J157" s="45"/>
      <c r="K157" s="45"/>
      <c r="L157" s="45"/>
      <c r="M157" s="45"/>
      <c r="N157" s="45"/>
      <c r="O157" s="45"/>
      <c r="P157" s="45"/>
      <c r="Q157" s="45"/>
      <c r="R157" s="45"/>
      <c r="S157" s="45"/>
      <c r="T157" s="45"/>
      <c r="U157" s="45"/>
      <c r="V157" s="45"/>
      <c r="W157" s="45"/>
      <c r="X157" s="45"/>
    </row>
    <row r="158" spans="4:24" ht="15" customHeight="1" x14ac:dyDescent="0.35">
      <c r="D158" s="45"/>
      <c r="E158" s="45"/>
      <c r="F158" s="45"/>
      <c r="G158" s="45"/>
      <c r="H158" s="45"/>
      <c r="I158" s="45"/>
      <c r="J158" s="45"/>
      <c r="K158" s="45"/>
      <c r="L158" s="45"/>
      <c r="M158" s="45"/>
      <c r="N158" s="45"/>
      <c r="O158" s="45"/>
      <c r="P158" s="45"/>
      <c r="Q158" s="45"/>
      <c r="R158" s="45"/>
      <c r="S158" s="45"/>
      <c r="T158" s="45"/>
      <c r="U158" s="45"/>
      <c r="V158" s="45"/>
      <c r="W158" s="45"/>
      <c r="X158" s="45"/>
    </row>
    <row r="159" spans="4:24" ht="15" customHeight="1" x14ac:dyDescent="0.35">
      <c r="D159" s="45"/>
      <c r="E159" s="45"/>
      <c r="F159" s="45"/>
      <c r="G159" s="45"/>
      <c r="H159" s="45"/>
      <c r="I159" s="45"/>
      <c r="J159" s="45"/>
      <c r="K159" s="45"/>
      <c r="L159" s="45"/>
      <c r="M159" s="45"/>
      <c r="N159" s="45"/>
      <c r="O159" s="45"/>
      <c r="P159" s="45"/>
      <c r="Q159" s="45"/>
      <c r="R159" s="45"/>
      <c r="S159" s="45"/>
      <c r="T159" s="45"/>
      <c r="U159" s="45"/>
      <c r="V159" s="45"/>
      <c r="W159" s="45"/>
      <c r="X159" s="45"/>
    </row>
    <row r="160" spans="4:24" ht="15" customHeight="1" x14ac:dyDescent="0.35">
      <c r="D160" s="45"/>
      <c r="E160" s="45"/>
      <c r="F160" s="45"/>
      <c r="G160" s="45"/>
      <c r="H160" s="45"/>
      <c r="I160" s="45"/>
      <c r="J160" s="45"/>
      <c r="K160" s="45"/>
      <c r="L160" s="45"/>
      <c r="M160" s="45"/>
      <c r="N160" s="45"/>
      <c r="O160" s="45"/>
      <c r="P160" s="45"/>
      <c r="Q160" s="45"/>
      <c r="R160" s="45"/>
      <c r="S160" s="45"/>
      <c r="T160" s="45"/>
      <c r="U160" s="45"/>
      <c r="V160" s="45"/>
      <c r="W160" s="45"/>
      <c r="X160" s="45"/>
    </row>
    <row r="161" spans="4:24" ht="15" customHeight="1" x14ac:dyDescent="0.35">
      <c r="D161" s="45"/>
      <c r="E161" s="45"/>
      <c r="F161" s="45"/>
      <c r="G161" s="45"/>
      <c r="H161" s="45"/>
      <c r="I161" s="45"/>
      <c r="J161" s="45"/>
      <c r="K161" s="45"/>
      <c r="L161" s="45"/>
      <c r="M161" s="45"/>
      <c r="N161" s="45"/>
      <c r="O161" s="45"/>
      <c r="P161" s="45"/>
      <c r="Q161" s="45"/>
      <c r="R161" s="45"/>
      <c r="S161" s="45"/>
      <c r="T161" s="45"/>
      <c r="U161" s="45"/>
      <c r="V161" s="45"/>
      <c r="W161" s="45"/>
      <c r="X161" s="45"/>
    </row>
    <row r="162" spans="4:24" ht="15" customHeight="1" x14ac:dyDescent="0.35">
      <c r="D162" s="45"/>
      <c r="E162" s="45"/>
      <c r="F162" s="45"/>
      <c r="G162" s="45"/>
      <c r="H162" s="45"/>
      <c r="I162" s="45"/>
      <c r="J162" s="45"/>
      <c r="K162" s="45"/>
      <c r="L162" s="45"/>
      <c r="M162" s="45"/>
      <c r="N162" s="45"/>
      <c r="O162" s="45"/>
      <c r="P162" s="45"/>
      <c r="Q162" s="45"/>
      <c r="R162" s="45"/>
      <c r="S162" s="45"/>
      <c r="T162" s="45"/>
      <c r="U162" s="45"/>
      <c r="V162" s="45"/>
      <c r="W162" s="45"/>
      <c r="X162" s="45"/>
    </row>
    <row r="163" spans="4:24" ht="15" customHeight="1" x14ac:dyDescent="0.35">
      <c r="D163" s="45"/>
      <c r="E163" s="45"/>
      <c r="F163" s="45"/>
      <c r="G163" s="45"/>
      <c r="H163" s="45"/>
      <c r="I163" s="45"/>
      <c r="J163" s="45"/>
      <c r="K163" s="45"/>
      <c r="L163" s="45"/>
      <c r="M163" s="45"/>
      <c r="N163" s="45"/>
      <c r="O163" s="45"/>
      <c r="P163" s="45"/>
      <c r="Q163" s="45"/>
      <c r="R163" s="45"/>
      <c r="S163" s="45"/>
      <c r="T163" s="45"/>
      <c r="U163" s="45"/>
      <c r="V163" s="45"/>
      <c r="W163" s="45"/>
      <c r="X163" s="45"/>
    </row>
    <row r="164" spans="4:24" ht="15" customHeight="1" x14ac:dyDescent="0.35">
      <c r="D164" s="45"/>
      <c r="E164" s="45"/>
      <c r="F164" s="45"/>
      <c r="G164" s="45"/>
      <c r="H164" s="45"/>
      <c r="I164" s="45"/>
      <c r="J164" s="45"/>
      <c r="K164" s="45"/>
      <c r="L164" s="45"/>
      <c r="M164" s="45"/>
      <c r="N164" s="45"/>
      <c r="O164" s="45"/>
      <c r="P164" s="45"/>
      <c r="Q164" s="45"/>
      <c r="R164" s="45"/>
      <c r="S164" s="45"/>
      <c r="T164" s="45"/>
      <c r="U164" s="45"/>
      <c r="V164" s="45"/>
      <c r="W164" s="45"/>
      <c r="X164" s="45"/>
    </row>
    <row r="165" spans="4:24" ht="15" customHeight="1" x14ac:dyDescent="0.35">
      <c r="D165" s="45"/>
      <c r="E165" s="45"/>
      <c r="F165" s="45"/>
      <c r="G165" s="45"/>
      <c r="H165" s="45"/>
      <c r="I165" s="45"/>
      <c r="J165" s="45"/>
      <c r="K165" s="45"/>
      <c r="L165" s="45"/>
      <c r="M165" s="45"/>
      <c r="N165" s="45"/>
      <c r="O165" s="45"/>
      <c r="P165" s="45"/>
      <c r="Q165" s="45"/>
      <c r="R165" s="45"/>
      <c r="S165" s="45"/>
      <c r="T165" s="45"/>
      <c r="U165" s="45"/>
      <c r="V165" s="45"/>
      <c r="W165" s="45"/>
      <c r="X165" s="45"/>
    </row>
    <row r="166" spans="4:24" ht="15" customHeight="1" x14ac:dyDescent="0.35">
      <c r="D166" s="45"/>
      <c r="E166" s="45"/>
      <c r="F166" s="45"/>
      <c r="G166" s="45"/>
      <c r="H166" s="45"/>
      <c r="I166" s="45"/>
      <c r="J166" s="45"/>
      <c r="K166" s="45"/>
      <c r="L166" s="45"/>
      <c r="M166" s="45"/>
      <c r="N166" s="45"/>
      <c r="O166" s="45"/>
      <c r="P166" s="45"/>
      <c r="Q166" s="45"/>
      <c r="R166" s="45"/>
      <c r="S166" s="45"/>
      <c r="T166" s="45"/>
      <c r="U166" s="45"/>
      <c r="V166" s="45"/>
      <c r="W166" s="45"/>
      <c r="X166" s="45"/>
    </row>
    <row r="167" spans="4:24" ht="15" customHeight="1" x14ac:dyDescent="0.35">
      <c r="D167" s="45"/>
      <c r="E167" s="45"/>
      <c r="F167" s="45"/>
      <c r="G167" s="45"/>
      <c r="H167" s="45"/>
      <c r="I167" s="45"/>
      <c r="J167" s="45"/>
      <c r="K167" s="45"/>
      <c r="L167" s="45"/>
      <c r="M167" s="45"/>
      <c r="N167" s="45"/>
      <c r="O167" s="45"/>
      <c r="P167" s="45"/>
      <c r="Q167" s="45"/>
      <c r="R167" s="45"/>
      <c r="S167" s="45"/>
      <c r="T167" s="45"/>
      <c r="U167" s="45"/>
      <c r="V167" s="45"/>
      <c r="W167" s="45"/>
      <c r="X167" s="45"/>
    </row>
    <row r="168" spans="4:24" ht="15" customHeight="1" x14ac:dyDescent="0.35">
      <c r="D168" s="45"/>
      <c r="E168" s="45"/>
      <c r="F168" s="45"/>
      <c r="G168" s="45"/>
      <c r="H168" s="45"/>
      <c r="I168" s="45"/>
      <c r="J168" s="45"/>
      <c r="K168" s="45"/>
      <c r="L168" s="45"/>
      <c r="M168" s="45"/>
      <c r="N168" s="45"/>
      <c r="O168" s="45"/>
      <c r="P168" s="45"/>
      <c r="Q168" s="45"/>
      <c r="R168" s="45"/>
      <c r="S168" s="45"/>
      <c r="T168" s="45"/>
      <c r="U168" s="45"/>
      <c r="V168" s="45"/>
      <c r="W168" s="45"/>
      <c r="X168" s="45"/>
    </row>
    <row r="169" spans="4:24" ht="15" customHeight="1" x14ac:dyDescent="0.35">
      <c r="D169" s="45"/>
      <c r="E169" s="45"/>
      <c r="F169" s="45"/>
      <c r="G169" s="45"/>
      <c r="H169" s="45"/>
      <c r="I169" s="45"/>
      <c r="J169" s="45"/>
      <c r="K169" s="45"/>
      <c r="L169" s="45"/>
      <c r="M169" s="45"/>
      <c r="N169" s="45"/>
      <c r="O169" s="45"/>
      <c r="P169" s="45"/>
      <c r="Q169" s="45"/>
      <c r="R169" s="45"/>
      <c r="S169" s="45"/>
      <c r="T169" s="45"/>
      <c r="U169" s="45"/>
      <c r="V169" s="45"/>
      <c r="W169" s="45"/>
      <c r="X169" s="45"/>
    </row>
    <row r="170" spans="4:24" ht="15" customHeight="1" x14ac:dyDescent="0.35">
      <c r="D170" s="45"/>
      <c r="E170" s="45"/>
      <c r="F170" s="45"/>
      <c r="G170" s="45"/>
      <c r="H170" s="45"/>
      <c r="I170" s="45"/>
      <c r="J170" s="45"/>
      <c r="K170" s="45"/>
      <c r="L170" s="45"/>
      <c r="M170" s="45"/>
      <c r="N170" s="45"/>
      <c r="O170" s="45"/>
      <c r="P170" s="45"/>
      <c r="Q170" s="45"/>
      <c r="R170" s="45"/>
      <c r="S170" s="45"/>
      <c r="T170" s="45"/>
      <c r="U170" s="45"/>
      <c r="V170" s="45"/>
      <c r="W170" s="45"/>
      <c r="X170" s="45"/>
    </row>
    <row r="171" spans="4:24" ht="15" customHeight="1" x14ac:dyDescent="0.35">
      <c r="D171" s="45"/>
      <c r="E171" s="45"/>
      <c r="F171" s="45"/>
      <c r="G171" s="45"/>
      <c r="H171" s="45"/>
      <c r="I171" s="45"/>
      <c r="J171" s="45"/>
      <c r="K171" s="45"/>
      <c r="L171" s="45"/>
      <c r="M171" s="45"/>
      <c r="N171" s="45"/>
      <c r="O171" s="45"/>
      <c r="P171" s="45"/>
      <c r="Q171" s="45"/>
      <c r="R171" s="45"/>
      <c r="S171" s="45"/>
      <c r="T171" s="45"/>
      <c r="U171" s="45"/>
      <c r="V171" s="45"/>
      <c r="W171" s="45"/>
      <c r="X171" s="45"/>
    </row>
    <row r="172" spans="4:24" ht="15" customHeight="1" x14ac:dyDescent="0.35">
      <c r="D172" s="45"/>
      <c r="E172" s="45"/>
      <c r="F172" s="45"/>
      <c r="G172" s="45"/>
      <c r="H172" s="45"/>
      <c r="I172" s="45"/>
      <c r="J172" s="45"/>
      <c r="K172" s="45"/>
      <c r="L172" s="45"/>
      <c r="M172" s="45"/>
      <c r="N172" s="45"/>
      <c r="O172" s="45"/>
      <c r="P172" s="45"/>
      <c r="Q172" s="45"/>
      <c r="R172" s="45"/>
      <c r="S172" s="45"/>
      <c r="T172" s="45"/>
      <c r="U172" s="45"/>
      <c r="V172" s="45"/>
      <c r="W172" s="45"/>
      <c r="X172" s="45"/>
    </row>
    <row r="173" spans="4:24" ht="15" customHeight="1" x14ac:dyDescent="0.35">
      <c r="D173" s="45"/>
      <c r="E173" s="45"/>
      <c r="F173" s="45"/>
      <c r="G173" s="45"/>
      <c r="H173" s="45"/>
      <c r="I173" s="45"/>
      <c r="J173" s="45"/>
      <c r="K173" s="45"/>
      <c r="L173" s="45"/>
      <c r="M173" s="45"/>
      <c r="N173" s="45"/>
      <c r="O173" s="45"/>
      <c r="P173" s="45"/>
      <c r="Q173" s="45"/>
      <c r="R173" s="45"/>
      <c r="S173" s="45"/>
      <c r="T173" s="45"/>
      <c r="U173" s="45"/>
      <c r="V173" s="45"/>
      <c r="W173" s="45"/>
      <c r="X173" s="45"/>
    </row>
    <row r="174" spans="4:24" ht="15" customHeight="1" x14ac:dyDescent="0.35">
      <c r="D174" s="45"/>
      <c r="E174" s="45"/>
      <c r="F174" s="45"/>
      <c r="G174" s="45"/>
      <c r="H174" s="45"/>
      <c r="I174" s="45"/>
      <c r="J174" s="45"/>
      <c r="K174" s="45"/>
      <c r="L174" s="45"/>
      <c r="M174" s="45"/>
      <c r="N174" s="45"/>
      <c r="O174" s="45"/>
      <c r="P174" s="45"/>
      <c r="Q174" s="45"/>
      <c r="R174" s="45"/>
      <c r="S174" s="45"/>
      <c r="T174" s="45"/>
      <c r="U174" s="45"/>
      <c r="V174" s="45"/>
      <c r="W174" s="45"/>
      <c r="X174" s="45"/>
    </row>
    <row r="175" spans="4:24" ht="15" customHeight="1" x14ac:dyDescent="0.35">
      <c r="D175" s="45"/>
      <c r="E175" s="45"/>
      <c r="F175" s="45"/>
      <c r="G175" s="45"/>
      <c r="H175" s="45"/>
      <c r="I175" s="45"/>
      <c r="J175" s="45"/>
      <c r="K175" s="45"/>
      <c r="L175" s="45"/>
      <c r="M175" s="45"/>
      <c r="N175" s="45"/>
      <c r="O175" s="45"/>
      <c r="P175" s="45"/>
      <c r="Q175" s="45"/>
      <c r="R175" s="45"/>
      <c r="S175" s="45"/>
      <c r="T175" s="45"/>
      <c r="U175" s="45"/>
      <c r="V175" s="45"/>
      <c r="W175" s="45"/>
      <c r="X175" s="45"/>
    </row>
    <row r="176" spans="4:24" ht="15" customHeight="1" x14ac:dyDescent="0.35">
      <c r="D176" s="45"/>
      <c r="E176" s="45"/>
      <c r="F176" s="45"/>
      <c r="G176" s="45"/>
      <c r="H176" s="45"/>
      <c r="I176" s="45"/>
      <c r="J176" s="45"/>
      <c r="K176" s="45"/>
      <c r="L176" s="45"/>
      <c r="M176" s="45"/>
      <c r="N176" s="45"/>
      <c r="O176" s="45"/>
      <c r="P176" s="45"/>
      <c r="Q176" s="45"/>
      <c r="R176" s="45"/>
      <c r="S176" s="45"/>
      <c r="T176" s="45"/>
      <c r="U176" s="45"/>
      <c r="V176" s="45"/>
      <c r="W176" s="45"/>
      <c r="X176" s="45"/>
    </row>
    <row r="177" spans="4:24" ht="15" customHeight="1" x14ac:dyDescent="0.35">
      <c r="D177" s="45"/>
      <c r="E177" s="45"/>
      <c r="F177" s="45"/>
      <c r="G177" s="45"/>
      <c r="H177" s="45"/>
      <c r="I177" s="45"/>
      <c r="J177" s="45"/>
      <c r="K177" s="45"/>
      <c r="L177" s="45"/>
      <c r="M177" s="45"/>
      <c r="N177" s="45"/>
      <c r="O177" s="45"/>
      <c r="P177" s="45"/>
      <c r="Q177" s="45"/>
      <c r="R177" s="45"/>
      <c r="S177" s="45"/>
      <c r="T177" s="45"/>
      <c r="U177" s="45"/>
      <c r="V177" s="45"/>
      <c r="W177" s="45"/>
      <c r="X177" s="45"/>
    </row>
    <row r="178" spans="4:24" ht="15" customHeight="1" x14ac:dyDescent="0.35">
      <c r="D178" s="45"/>
      <c r="E178" s="45"/>
      <c r="F178" s="45"/>
      <c r="G178" s="45"/>
      <c r="H178" s="45"/>
      <c r="I178" s="45"/>
      <c r="J178" s="45"/>
      <c r="K178" s="45"/>
      <c r="L178" s="45"/>
      <c r="M178" s="45"/>
      <c r="N178" s="45"/>
      <c r="O178" s="45"/>
      <c r="P178" s="45"/>
      <c r="Q178" s="45"/>
      <c r="R178" s="45"/>
      <c r="S178" s="45"/>
      <c r="T178" s="45"/>
      <c r="U178" s="45"/>
      <c r="V178" s="45"/>
      <c r="W178" s="45"/>
      <c r="X178" s="45"/>
    </row>
    <row r="179" spans="4:24" ht="15" customHeight="1" x14ac:dyDescent="0.35">
      <c r="D179" s="45"/>
      <c r="E179" s="45"/>
      <c r="F179" s="45"/>
      <c r="G179" s="45"/>
      <c r="H179" s="45"/>
      <c r="I179" s="45"/>
      <c r="J179" s="45"/>
      <c r="K179" s="45"/>
      <c r="L179" s="45"/>
      <c r="M179" s="45"/>
      <c r="N179" s="45"/>
      <c r="O179" s="45"/>
      <c r="P179" s="45"/>
      <c r="Q179" s="45"/>
      <c r="R179" s="45"/>
      <c r="S179" s="45"/>
      <c r="T179" s="45"/>
      <c r="U179" s="45"/>
      <c r="V179" s="45"/>
      <c r="W179" s="45"/>
      <c r="X179" s="45"/>
    </row>
    <row r="180" spans="4:24" ht="15" customHeight="1" x14ac:dyDescent="0.35">
      <c r="D180" s="45"/>
      <c r="E180" s="45"/>
      <c r="F180" s="45"/>
      <c r="G180" s="45"/>
      <c r="H180" s="45"/>
      <c r="I180" s="45"/>
      <c r="J180" s="45"/>
      <c r="K180" s="45"/>
      <c r="L180" s="45"/>
      <c r="M180" s="45"/>
      <c r="N180" s="45"/>
      <c r="O180" s="45"/>
      <c r="P180" s="45"/>
      <c r="Q180" s="45"/>
      <c r="R180" s="45"/>
      <c r="S180" s="45"/>
      <c r="T180" s="45"/>
      <c r="U180" s="45"/>
      <c r="V180" s="45"/>
      <c r="W180" s="45"/>
      <c r="X180" s="45"/>
    </row>
    <row r="181" spans="4:24" ht="15" customHeight="1" x14ac:dyDescent="0.35">
      <c r="D181" s="45"/>
      <c r="E181" s="45"/>
      <c r="F181" s="45"/>
      <c r="G181" s="45"/>
      <c r="H181" s="45"/>
      <c r="I181" s="45"/>
      <c r="J181" s="45"/>
      <c r="K181" s="45"/>
      <c r="L181" s="45"/>
      <c r="M181" s="45"/>
      <c r="N181" s="45"/>
      <c r="O181" s="45"/>
      <c r="P181" s="45"/>
      <c r="Q181" s="45"/>
      <c r="R181" s="45"/>
      <c r="S181" s="45"/>
      <c r="T181" s="45"/>
      <c r="U181" s="45"/>
      <c r="V181" s="45"/>
      <c r="W181" s="45"/>
      <c r="X181" s="45"/>
    </row>
    <row r="182" spans="4:24" ht="15" customHeight="1" x14ac:dyDescent="0.35">
      <c r="D182" s="45"/>
      <c r="E182" s="45"/>
      <c r="F182" s="45"/>
      <c r="G182" s="45"/>
      <c r="H182" s="45"/>
      <c r="I182" s="45"/>
      <c r="J182" s="45"/>
      <c r="K182" s="45"/>
      <c r="L182" s="45"/>
      <c r="M182" s="45"/>
      <c r="N182" s="45"/>
      <c r="O182" s="45"/>
      <c r="P182" s="45"/>
      <c r="Q182" s="45"/>
      <c r="R182" s="45"/>
      <c r="S182" s="45"/>
      <c r="T182" s="45"/>
      <c r="U182" s="45"/>
      <c r="V182" s="45"/>
      <c r="W182" s="45"/>
      <c r="X182" s="45"/>
    </row>
    <row r="183" spans="4:24" ht="15" customHeight="1" x14ac:dyDescent="0.35">
      <c r="D183" s="45"/>
      <c r="E183" s="45"/>
      <c r="F183" s="45"/>
      <c r="G183" s="45"/>
      <c r="H183" s="45"/>
      <c r="I183" s="45"/>
      <c r="J183" s="45"/>
      <c r="K183" s="45"/>
      <c r="L183" s="45"/>
      <c r="M183" s="45"/>
      <c r="N183" s="45"/>
      <c r="O183" s="45"/>
      <c r="P183" s="45"/>
      <c r="Q183" s="45"/>
      <c r="R183" s="45"/>
      <c r="S183" s="45"/>
      <c r="T183" s="45"/>
      <c r="U183" s="45"/>
      <c r="V183" s="45"/>
      <c r="W183" s="45"/>
      <c r="X183" s="45"/>
    </row>
    <row r="184" spans="4:24" ht="15" customHeight="1" x14ac:dyDescent="0.35">
      <c r="D184" s="45"/>
      <c r="E184" s="45"/>
      <c r="F184" s="45"/>
      <c r="G184" s="45"/>
      <c r="H184" s="45"/>
      <c r="I184" s="45"/>
      <c r="J184" s="45"/>
      <c r="K184" s="45"/>
      <c r="L184" s="45"/>
      <c r="M184" s="45"/>
      <c r="N184" s="45"/>
      <c r="O184" s="45"/>
      <c r="P184" s="45"/>
      <c r="Q184" s="45"/>
      <c r="R184" s="45"/>
      <c r="S184" s="45"/>
      <c r="T184" s="45"/>
      <c r="U184" s="45"/>
      <c r="V184" s="45"/>
      <c r="W184" s="45"/>
      <c r="X184" s="45"/>
    </row>
    <row r="185" spans="4:24" ht="15" customHeight="1" x14ac:dyDescent="0.35">
      <c r="D185" s="45"/>
      <c r="E185" s="45"/>
      <c r="F185" s="45"/>
      <c r="G185" s="45"/>
      <c r="H185" s="45"/>
      <c r="I185" s="45"/>
      <c r="J185" s="45"/>
      <c r="K185" s="45"/>
      <c r="L185" s="45"/>
      <c r="M185" s="45"/>
      <c r="N185" s="45"/>
      <c r="O185" s="45"/>
      <c r="P185" s="45"/>
      <c r="Q185" s="45"/>
      <c r="R185" s="45"/>
      <c r="S185" s="45"/>
      <c r="T185" s="45"/>
      <c r="U185" s="45"/>
      <c r="V185" s="45"/>
      <c r="W185" s="45"/>
      <c r="X185" s="45"/>
    </row>
    <row r="186" spans="4:24" ht="15" customHeight="1" x14ac:dyDescent="0.35">
      <c r="D186" s="45"/>
      <c r="E186" s="45"/>
      <c r="F186" s="45"/>
      <c r="G186" s="45"/>
      <c r="H186" s="45"/>
      <c r="I186" s="45"/>
      <c r="J186" s="45"/>
      <c r="K186" s="45"/>
      <c r="L186" s="45"/>
      <c r="M186" s="45"/>
      <c r="N186" s="45"/>
      <c r="O186" s="45"/>
      <c r="P186" s="45"/>
      <c r="Q186" s="45"/>
      <c r="R186" s="45"/>
      <c r="S186" s="45"/>
      <c r="T186" s="45"/>
      <c r="U186" s="45"/>
      <c r="V186" s="45"/>
      <c r="W186" s="45"/>
      <c r="X186" s="45"/>
    </row>
    <row r="187" spans="4:24" ht="15" customHeight="1" x14ac:dyDescent="0.35">
      <c r="D187" s="45"/>
      <c r="E187" s="45"/>
      <c r="F187" s="45"/>
      <c r="G187" s="45"/>
      <c r="H187" s="45"/>
      <c r="I187" s="45"/>
      <c r="J187" s="45"/>
      <c r="K187" s="45"/>
      <c r="L187" s="45"/>
      <c r="M187" s="45"/>
      <c r="N187" s="45"/>
      <c r="O187" s="45"/>
      <c r="P187" s="45"/>
      <c r="Q187" s="45"/>
      <c r="R187" s="45"/>
      <c r="S187" s="45"/>
      <c r="T187" s="45"/>
      <c r="U187" s="45"/>
      <c r="V187" s="45"/>
      <c r="W187" s="45"/>
      <c r="X187" s="45"/>
    </row>
    <row r="188" spans="4:24" ht="15" customHeight="1" x14ac:dyDescent="0.35">
      <c r="D188" s="45"/>
      <c r="E188" s="45"/>
      <c r="F188" s="45"/>
      <c r="G188" s="45"/>
      <c r="H188" s="45"/>
      <c r="I188" s="45"/>
      <c r="J188" s="45"/>
      <c r="K188" s="45"/>
      <c r="L188" s="45"/>
      <c r="M188" s="45"/>
      <c r="N188" s="45"/>
      <c r="O188" s="45"/>
      <c r="P188" s="45"/>
      <c r="Q188" s="45"/>
      <c r="R188" s="45"/>
      <c r="S188" s="45"/>
      <c r="T188" s="45"/>
      <c r="U188" s="45"/>
      <c r="V188" s="45"/>
      <c r="W188" s="45"/>
      <c r="X188" s="45"/>
    </row>
    <row r="189" spans="4:24" ht="15" customHeight="1" x14ac:dyDescent="0.35">
      <c r="D189" s="45"/>
      <c r="E189" s="45"/>
      <c r="F189" s="45"/>
      <c r="G189" s="45"/>
      <c r="H189" s="45"/>
      <c r="I189" s="45"/>
      <c r="J189" s="45"/>
      <c r="K189" s="45"/>
      <c r="L189" s="45"/>
      <c r="M189" s="45"/>
      <c r="N189" s="45"/>
      <c r="O189" s="45"/>
      <c r="P189" s="45"/>
      <c r="Q189" s="45"/>
      <c r="R189" s="45"/>
      <c r="S189" s="45"/>
      <c r="T189" s="45"/>
      <c r="U189" s="45"/>
      <c r="V189" s="45"/>
      <c r="W189" s="45"/>
      <c r="X189" s="45"/>
    </row>
    <row r="190" spans="4:24" ht="15" customHeight="1" x14ac:dyDescent="0.35">
      <c r="D190" s="45"/>
      <c r="E190" s="45"/>
      <c r="F190" s="45"/>
      <c r="G190" s="45"/>
      <c r="H190" s="45"/>
      <c r="I190" s="45"/>
      <c r="J190" s="45"/>
      <c r="K190" s="45"/>
      <c r="L190" s="45"/>
      <c r="M190" s="45"/>
      <c r="N190" s="45"/>
      <c r="O190" s="45"/>
      <c r="P190" s="45"/>
      <c r="Q190" s="45"/>
      <c r="R190" s="45"/>
      <c r="S190" s="45"/>
      <c r="T190" s="45"/>
      <c r="U190" s="45"/>
      <c r="V190" s="45"/>
      <c r="W190" s="45"/>
      <c r="X190" s="45"/>
    </row>
    <row r="191" spans="4:24" ht="15" customHeight="1" x14ac:dyDescent="0.35">
      <c r="D191" s="45"/>
      <c r="E191" s="45"/>
      <c r="F191" s="45"/>
      <c r="G191" s="45"/>
      <c r="H191" s="45"/>
      <c r="I191" s="45"/>
      <c r="J191" s="45"/>
      <c r="K191" s="45"/>
      <c r="L191" s="45"/>
      <c r="M191" s="45"/>
      <c r="N191" s="45"/>
      <c r="O191" s="45"/>
      <c r="P191" s="45"/>
      <c r="Q191" s="45"/>
      <c r="R191" s="45"/>
      <c r="S191" s="45"/>
      <c r="T191" s="45"/>
      <c r="U191" s="45"/>
      <c r="V191" s="45"/>
      <c r="W191" s="45"/>
      <c r="X191" s="45"/>
    </row>
    <row r="192" spans="4:24" ht="15" customHeight="1" x14ac:dyDescent="0.35">
      <c r="D192" s="45"/>
      <c r="E192" s="45"/>
      <c r="F192" s="45"/>
      <c r="G192" s="45"/>
      <c r="H192" s="45"/>
      <c r="I192" s="45"/>
      <c r="J192" s="45"/>
      <c r="K192" s="45"/>
      <c r="L192" s="45"/>
      <c r="M192" s="45"/>
      <c r="N192" s="45"/>
      <c r="O192" s="45"/>
      <c r="P192" s="45"/>
      <c r="Q192" s="45"/>
      <c r="R192" s="45"/>
      <c r="S192" s="45"/>
      <c r="T192" s="45"/>
      <c r="U192" s="45"/>
      <c r="V192" s="45"/>
      <c r="W192" s="45"/>
      <c r="X192" s="45"/>
    </row>
    <row r="193" spans="4:24" ht="15" customHeight="1" x14ac:dyDescent="0.35">
      <c r="D193" s="45"/>
      <c r="E193" s="45"/>
      <c r="F193" s="45"/>
      <c r="G193" s="45"/>
      <c r="H193" s="45"/>
      <c r="I193" s="45"/>
      <c r="J193" s="45"/>
      <c r="K193" s="45"/>
      <c r="L193" s="45"/>
      <c r="M193" s="45"/>
      <c r="N193" s="45"/>
      <c r="O193" s="45"/>
      <c r="P193" s="45"/>
      <c r="Q193" s="45"/>
      <c r="R193" s="45"/>
      <c r="S193" s="45"/>
      <c r="T193" s="45"/>
      <c r="U193" s="45"/>
      <c r="V193" s="45"/>
      <c r="W193" s="45"/>
      <c r="X193" s="45"/>
    </row>
    <row r="194" spans="4:24" ht="15" customHeight="1" x14ac:dyDescent="0.35">
      <c r="D194" s="45"/>
      <c r="E194" s="45"/>
      <c r="F194" s="45"/>
      <c r="G194" s="45"/>
      <c r="H194" s="45"/>
      <c r="I194" s="45"/>
      <c r="J194" s="45"/>
      <c r="K194" s="45"/>
      <c r="L194" s="45"/>
      <c r="M194" s="45"/>
      <c r="N194" s="45"/>
      <c r="O194" s="45"/>
      <c r="P194" s="45"/>
      <c r="Q194" s="45"/>
      <c r="R194" s="45"/>
      <c r="S194" s="45"/>
      <c r="T194" s="45"/>
      <c r="U194" s="45"/>
      <c r="V194" s="45"/>
      <c r="W194" s="45"/>
      <c r="X194" s="45"/>
    </row>
    <row r="195" spans="4:24" ht="15" customHeight="1" x14ac:dyDescent="0.35">
      <c r="D195" s="45"/>
      <c r="E195" s="45"/>
      <c r="F195" s="45"/>
      <c r="G195" s="45"/>
      <c r="H195" s="45"/>
      <c r="I195" s="45"/>
      <c r="J195" s="45"/>
      <c r="K195" s="45"/>
      <c r="L195" s="45"/>
      <c r="M195" s="45"/>
      <c r="N195" s="45"/>
      <c r="O195" s="45"/>
      <c r="P195" s="45"/>
      <c r="Q195" s="45"/>
      <c r="R195" s="45"/>
      <c r="S195" s="45"/>
      <c r="T195" s="45"/>
      <c r="U195" s="45"/>
      <c r="V195" s="45"/>
      <c r="W195" s="45"/>
      <c r="X195" s="45"/>
    </row>
    <row r="196" spans="4:24" ht="15" customHeight="1" x14ac:dyDescent="0.35">
      <c r="D196" s="45"/>
      <c r="E196" s="45"/>
      <c r="F196" s="45"/>
      <c r="G196" s="45"/>
      <c r="H196" s="45"/>
      <c r="I196" s="45"/>
      <c r="J196" s="45"/>
      <c r="K196" s="45"/>
      <c r="L196" s="45"/>
      <c r="M196" s="45"/>
      <c r="N196" s="45"/>
      <c r="O196" s="45"/>
      <c r="P196" s="45"/>
      <c r="Q196" s="45"/>
      <c r="R196" s="45"/>
      <c r="S196" s="45"/>
      <c r="T196" s="45"/>
      <c r="U196" s="45"/>
      <c r="V196" s="45"/>
      <c r="W196" s="45"/>
      <c r="X196" s="45"/>
    </row>
    <row r="197" spans="4:24" ht="15" customHeight="1" x14ac:dyDescent="0.35">
      <c r="D197" s="45"/>
      <c r="E197" s="45"/>
      <c r="F197" s="45"/>
      <c r="G197" s="45"/>
      <c r="H197" s="45"/>
      <c r="I197" s="45"/>
      <c r="J197" s="45"/>
      <c r="K197" s="45"/>
      <c r="L197" s="45"/>
      <c r="M197" s="45"/>
      <c r="N197" s="45"/>
      <c r="O197" s="45"/>
      <c r="P197" s="45"/>
      <c r="Q197" s="45"/>
      <c r="R197" s="45"/>
      <c r="S197" s="45"/>
      <c r="T197" s="45"/>
      <c r="U197" s="45"/>
      <c r="V197" s="45"/>
      <c r="W197" s="45"/>
      <c r="X197" s="45"/>
    </row>
    <row r="198" spans="4:24" ht="15" customHeight="1" x14ac:dyDescent="0.35">
      <c r="D198" s="45"/>
      <c r="E198" s="45"/>
      <c r="F198" s="45"/>
      <c r="G198" s="45"/>
      <c r="H198" s="45"/>
      <c r="I198" s="45"/>
      <c r="J198" s="45"/>
      <c r="K198" s="45"/>
      <c r="L198" s="45"/>
      <c r="M198" s="45"/>
      <c r="N198" s="45"/>
      <c r="O198" s="45"/>
      <c r="P198" s="45"/>
      <c r="Q198" s="45"/>
      <c r="R198" s="45"/>
      <c r="S198" s="45"/>
      <c r="T198" s="45"/>
      <c r="U198" s="45"/>
      <c r="V198" s="45"/>
      <c r="W198" s="45"/>
      <c r="X198" s="45"/>
    </row>
    <row r="199" spans="4:24" ht="15" customHeight="1" x14ac:dyDescent="0.35">
      <c r="D199" s="45"/>
      <c r="E199" s="45"/>
      <c r="F199" s="45"/>
      <c r="G199" s="45"/>
      <c r="H199" s="45"/>
      <c r="I199" s="45"/>
      <c r="J199" s="45"/>
      <c r="K199" s="45"/>
      <c r="L199" s="45"/>
      <c r="M199" s="45"/>
      <c r="N199" s="45"/>
      <c r="O199" s="45"/>
      <c r="P199" s="45"/>
      <c r="Q199" s="45"/>
      <c r="R199" s="45"/>
      <c r="S199" s="45"/>
      <c r="T199" s="45"/>
      <c r="U199" s="45"/>
      <c r="V199" s="45"/>
      <c r="W199" s="45"/>
      <c r="X199" s="45"/>
    </row>
    <row r="200" spans="4:24" ht="15" customHeight="1" x14ac:dyDescent="0.35">
      <c r="D200" s="45"/>
      <c r="E200" s="45"/>
      <c r="F200" s="45"/>
      <c r="G200" s="45"/>
      <c r="H200" s="45"/>
      <c r="I200" s="45"/>
      <c r="J200" s="45"/>
      <c r="K200" s="45"/>
      <c r="L200" s="45"/>
      <c r="M200" s="45"/>
      <c r="N200" s="45"/>
      <c r="O200" s="45"/>
      <c r="P200" s="45"/>
      <c r="Q200" s="45"/>
      <c r="R200" s="45"/>
      <c r="S200" s="45"/>
      <c r="T200" s="45"/>
      <c r="U200" s="45"/>
      <c r="V200" s="45"/>
      <c r="W200" s="45"/>
      <c r="X200" s="45"/>
    </row>
    <row r="201" spans="4:24" ht="15" customHeight="1" x14ac:dyDescent="0.35">
      <c r="D201" s="45"/>
      <c r="E201" s="45"/>
      <c r="F201" s="45"/>
      <c r="G201" s="45"/>
      <c r="H201" s="45"/>
      <c r="I201" s="45"/>
      <c r="J201" s="45"/>
      <c r="K201" s="45"/>
      <c r="L201" s="45"/>
      <c r="M201" s="45"/>
      <c r="N201" s="45"/>
      <c r="O201" s="45"/>
      <c r="P201" s="45"/>
      <c r="Q201" s="45"/>
      <c r="R201" s="45"/>
      <c r="S201" s="45"/>
      <c r="T201" s="45"/>
      <c r="U201" s="45"/>
      <c r="V201" s="45"/>
      <c r="W201" s="45"/>
      <c r="X201" s="45"/>
    </row>
    <row r="202" spans="4:24" ht="15" customHeight="1" x14ac:dyDescent="0.35">
      <c r="D202" s="45"/>
      <c r="E202" s="45"/>
      <c r="F202" s="45"/>
      <c r="G202" s="45"/>
      <c r="H202" s="45"/>
      <c r="I202" s="45"/>
      <c r="J202" s="45"/>
      <c r="K202" s="45"/>
      <c r="L202" s="45"/>
      <c r="M202" s="45"/>
      <c r="N202" s="45"/>
      <c r="O202" s="45"/>
      <c r="P202" s="45"/>
      <c r="Q202" s="45"/>
      <c r="R202" s="45"/>
      <c r="S202" s="45"/>
      <c r="T202" s="45"/>
      <c r="U202" s="45"/>
      <c r="V202" s="45"/>
      <c r="W202" s="45"/>
      <c r="X202" s="45"/>
    </row>
    <row r="203" spans="4:24" ht="15" customHeight="1" x14ac:dyDescent="0.35">
      <c r="D203" s="45"/>
      <c r="E203" s="45"/>
      <c r="F203" s="45"/>
      <c r="G203" s="45"/>
      <c r="H203" s="45"/>
      <c r="I203" s="45"/>
      <c r="J203" s="45"/>
      <c r="K203" s="45"/>
      <c r="L203" s="45"/>
      <c r="M203" s="45"/>
      <c r="N203" s="45"/>
      <c r="O203" s="45"/>
      <c r="P203" s="45"/>
      <c r="Q203" s="45"/>
      <c r="R203" s="45"/>
      <c r="S203" s="45"/>
      <c r="T203" s="45"/>
      <c r="U203" s="45"/>
      <c r="V203" s="45"/>
      <c r="W203" s="45"/>
      <c r="X203" s="45"/>
    </row>
    <row r="204" spans="4:24" ht="15" customHeight="1" x14ac:dyDescent="0.35">
      <c r="D204" s="45"/>
      <c r="E204" s="45"/>
      <c r="F204" s="45"/>
      <c r="G204" s="45"/>
      <c r="H204" s="45"/>
      <c r="I204" s="45"/>
      <c r="J204" s="45"/>
      <c r="K204" s="45"/>
      <c r="L204" s="45"/>
      <c r="M204" s="45"/>
      <c r="N204" s="45"/>
      <c r="O204" s="45"/>
      <c r="P204" s="45"/>
      <c r="Q204" s="45"/>
      <c r="R204" s="45"/>
      <c r="S204" s="45"/>
      <c r="T204" s="45"/>
      <c r="U204" s="45"/>
      <c r="V204" s="45"/>
      <c r="W204" s="45"/>
      <c r="X204" s="45"/>
    </row>
    <row r="205" spans="4:24" ht="15" customHeight="1" x14ac:dyDescent="0.35">
      <c r="D205" s="45"/>
      <c r="E205" s="45"/>
      <c r="F205" s="45"/>
      <c r="G205" s="45"/>
      <c r="H205" s="45"/>
      <c r="I205" s="45"/>
      <c r="J205" s="45"/>
      <c r="K205" s="45"/>
      <c r="L205" s="45"/>
      <c r="M205" s="45"/>
      <c r="N205" s="45"/>
      <c r="O205" s="45"/>
      <c r="P205" s="45"/>
      <c r="Q205" s="45"/>
      <c r="R205" s="45"/>
      <c r="S205" s="45"/>
      <c r="T205" s="45"/>
      <c r="U205" s="45"/>
      <c r="V205" s="45"/>
      <c r="W205" s="45"/>
      <c r="X205" s="45"/>
    </row>
    <row r="206" spans="4:24" ht="15" customHeight="1" x14ac:dyDescent="0.35">
      <c r="D206" s="45"/>
      <c r="E206" s="45"/>
      <c r="F206" s="45"/>
      <c r="G206" s="45"/>
      <c r="H206" s="45"/>
      <c r="I206" s="45"/>
      <c r="J206" s="45"/>
      <c r="K206" s="45"/>
      <c r="L206" s="45"/>
      <c r="M206" s="45"/>
      <c r="N206" s="45"/>
      <c r="O206" s="45"/>
      <c r="P206" s="45"/>
      <c r="Q206" s="45"/>
      <c r="R206" s="45"/>
      <c r="S206" s="45"/>
      <c r="T206" s="45"/>
      <c r="U206" s="45"/>
      <c r="V206" s="45"/>
      <c r="W206" s="45"/>
      <c r="X206" s="45"/>
    </row>
    <row r="207" spans="4:24" ht="15" customHeight="1" x14ac:dyDescent="0.35">
      <c r="D207" s="45"/>
      <c r="E207" s="45"/>
      <c r="F207" s="45"/>
      <c r="G207" s="45"/>
      <c r="H207" s="45"/>
      <c r="I207" s="45"/>
      <c r="J207" s="45"/>
      <c r="K207" s="45"/>
      <c r="L207" s="45"/>
      <c r="M207" s="45"/>
      <c r="N207" s="45"/>
      <c r="O207" s="45"/>
      <c r="P207" s="45"/>
      <c r="Q207" s="45"/>
      <c r="R207" s="45"/>
      <c r="S207" s="45"/>
      <c r="T207" s="45"/>
      <c r="U207" s="45"/>
      <c r="V207" s="45"/>
      <c r="W207" s="45"/>
      <c r="X207" s="45"/>
    </row>
    <row r="208" spans="4:24" ht="15" customHeight="1" x14ac:dyDescent="0.35">
      <c r="D208" s="45"/>
      <c r="E208" s="45"/>
      <c r="F208" s="45"/>
      <c r="G208" s="45"/>
      <c r="H208" s="45"/>
      <c r="I208" s="45"/>
      <c r="J208" s="45"/>
      <c r="K208" s="45"/>
      <c r="L208" s="45"/>
      <c r="M208" s="45"/>
      <c r="N208" s="45"/>
      <c r="O208" s="45"/>
      <c r="P208" s="45"/>
      <c r="Q208" s="45"/>
      <c r="R208" s="45"/>
      <c r="S208" s="45"/>
      <c r="T208" s="45"/>
      <c r="U208" s="45"/>
      <c r="V208" s="45"/>
      <c r="W208" s="45"/>
      <c r="X208" s="45"/>
    </row>
    <row r="209" spans="4:24" ht="15" customHeight="1" x14ac:dyDescent="0.35">
      <c r="D209" s="45"/>
      <c r="E209" s="45"/>
      <c r="F209" s="45"/>
      <c r="G209" s="45"/>
      <c r="H209" s="45"/>
      <c r="I209" s="45"/>
      <c r="J209" s="45"/>
      <c r="K209" s="45"/>
      <c r="L209" s="45"/>
      <c r="M209" s="45"/>
      <c r="N209" s="45"/>
      <c r="O209" s="45"/>
      <c r="P209" s="45"/>
      <c r="Q209" s="45"/>
      <c r="R209" s="45"/>
      <c r="S209" s="45"/>
      <c r="T209" s="45"/>
      <c r="U209" s="45"/>
      <c r="V209" s="45"/>
      <c r="W209" s="45"/>
      <c r="X209" s="45"/>
    </row>
    <row r="210" spans="4:24" ht="15" customHeight="1" x14ac:dyDescent="0.35">
      <c r="D210" s="45"/>
      <c r="E210" s="45"/>
      <c r="F210" s="45"/>
      <c r="G210" s="45"/>
      <c r="H210" s="45"/>
      <c r="I210" s="45"/>
      <c r="J210" s="45"/>
      <c r="K210" s="45"/>
      <c r="L210" s="45"/>
      <c r="M210" s="45"/>
      <c r="N210" s="45"/>
      <c r="O210" s="45"/>
      <c r="P210" s="45"/>
      <c r="Q210" s="45"/>
      <c r="R210" s="45"/>
      <c r="S210" s="45"/>
      <c r="T210" s="45"/>
      <c r="U210" s="45"/>
      <c r="V210" s="45"/>
      <c r="W210" s="45"/>
      <c r="X210" s="45"/>
    </row>
    <row r="211" spans="4:24" ht="15" customHeight="1" x14ac:dyDescent="0.35">
      <c r="D211" s="45"/>
      <c r="E211" s="45"/>
      <c r="F211" s="45"/>
      <c r="G211" s="45"/>
      <c r="H211" s="45"/>
      <c r="I211" s="45"/>
      <c r="J211" s="45"/>
      <c r="K211" s="45"/>
      <c r="L211" s="45"/>
      <c r="M211" s="45"/>
      <c r="N211" s="45"/>
      <c r="O211" s="45"/>
      <c r="P211" s="45"/>
      <c r="Q211" s="45"/>
      <c r="R211" s="45"/>
      <c r="S211" s="45"/>
      <c r="T211" s="45"/>
      <c r="U211" s="45"/>
      <c r="V211" s="45"/>
      <c r="W211" s="45"/>
      <c r="X211" s="45"/>
    </row>
    <row r="212" spans="4:24" ht="15" customHeight="1" x14ac:dyDescent="0.35">
      <c r="D212" s="45"/>
      <c r="E212" s="45"/>
      <c r="F212" s="45"/>
      <c r="G212" s="45"/>
      <c r="H212" s="45"/>
      <c r="I212" s="45"/>
      <c r="J212" s="45"/>
      <c r="K212" s="45"/>
      <c r="L212" s="45"/>
      <c r="M212" s="45"/>
      <c r="N212" s="45"/>
      <c r="O212" s="45"/>
      <c r="P212" s="45"/>
      <c r="Q212" s="45"/>
      <c r="R212" s="45"/>
      <c r="S212" s="45"/>
      <c r="T212" s="45"/>
      <c r="U212" s="45"/>
      <c r="V212" s="45"/>
      <c r="W212" s="45"/>
      <c r="X212" s="45"/>
    </row>
    <row r="213" spans="4:24" ht="15" customHeight="1" x14ac:dyDescent="0.35">
      <c r="D213" s="45"/>
      <c r="E213" s="45"/>
      <c r="F213" s="45"/>
      <c r="G213" s="45"/>
      <c r="H213" s="45"/>
      <c r="I213" s="45"/>
      <c r="J213" s="45"/>
      <c r="K213" s="45"/>
      <c r="L213" s="45"/>
      <c r="M213" s="45"/>
      <c r="N213" s="45"/>
      <c r="O213" s="45"/>
      <c r="P213" s="45"/>
      <c r="Q213" s="45"/>
      <c r="R213" s="45"/>
      <c r="S213" s="45"/>
      <c r="T213" s="45"/>
      <c r="U213" s="45"/>
      <c r="V213" s="45"/>
      <c r="W213" s="45"/>
      <c r="X213" s="45"/>
    </row>
    <row r="214" spans="4:24" ht="15" customHeight="1" x14ac:dyDescent="0.35">
      <c r="D214" s="45"/>
      <c r="E214" s="45"/>
      <c r="F214" s="45"/>
      <c r="G214" s="45"/>
      <c r="H214" s="45"/>
      <c r="I214" s="45"/>
      <c r="J214" s="45"/>
      <c r="K214" s="45"/>
      <c r="L214" s="45"/>
      <c r="M214" s="45"/>
      <c r="N214" s="45"/>
      <c r="O214" s="45"/>
      <c r="P214" s="45"/>
      <c r="Q214" s="45"/>
      <c r="R214" s="45"/>
      <c r="S214" s="45"/>
      <c r="T214" s="45"/>
      <c r="U214" s="45"/>
      <c r="V214" s="45"/>
      <c r="W214" s="45"/>
      <c r="X214" s="45"/>
    </row>
    <row r="215" spans="4:24" ht="15" customHeight="1" x14ac:dyDescent="0.35">
      <c r="D215" s="45"/>
      <c r="E215" s="45"/>
      <c r="F215" s="45"/>
      <c r="G215" s="45"/>
      <c r="H215" s="45"/>
      <c r="I215" s="45"/>
      <c r="J215" s="45"/>
      <c r="K215" s="45"/>
      <c r="L215" s="45"/>
      <c r="M215" s="45"/>
      <c r="N215" s="45"/>
      <c r="O215" s="45"/>
      <c r="P215" s="45"/>
      <c r="Q215" s="45"/>
      <c r="R215" s="45"/>
      <c r="S215" s="45"/>
      <c r="T215" s="45"/>
      <c r="U215" s="45"/>
      <c r="V215" s="45"/>
      <c r="W215" s="45"/>
      <c r="X215" s="45"/>
    </row>
    <row r="216" spans="4:24" ht="15" customHeight="1" x14ac:dyDescent="0.35">
      <c r="D216" s="45"/>
      <c r="E216" s="45"/>
      <c r="F216" s="45"/>
      <c r="G216" s="45"/>
      <c r="H216" s="45"/>
      <c r="I216" s="45"/>
      <c r="J216" s="45"/>
      <c r="K216" s="45"/>
      <c r="L216" s="45"/>
      <c r="M216" s="45"/>
      <c r="N216" s="45"/>
      <c r="O216" s="45"/>
      <c r="P216" s="45"/>
      <c r="Q216" s="45"/>
      <c r="R216" s="45"/>
      <c r="S216" s="45"/>
      <c r="T216" s="45"/>
      <c r="U216" s="45"/>
      <c r="V216" s="45"/>
      <c r="W216" s="45"/>
      <c r="X216" s="45"/>
    </row>
    <row r="217" spans="4:24" ht="15" customHeight="1" x14ac:dyDescent="0.35">
      <c r="D217" s="45"/>
      <c r="E217" s="45"/>
      <c r="F217" s="45"/>
      <c r="G217" s="45"/>
      <c r="H217" s="45"/>
      <c r="I217" s="45"/>
      <c r="J217" s="45"/>
      <c r="K217" s="45"/>
      <c r="L217" s="45"/>
      <c r="M217" s="45"/>
      <c r="N217" s="45"/>
      <c r="O217" s="45"/>
      <c r="P217" s="45"/>
      <c r="Q217" s="45"/>
      <c r="R217" s="45"/>
      <c r="S217" s="45"/>
      <c r="T217" s="45"/>
      <c r="U217" s="45"/>
      <c r="V217" s="45"/>
      <c r="W217" s="45"/>
      <c r="X217" s="45"/>
    </row>
    <row r="218" spans="4:24" ht="15" customHeight="1" x14ac:dyDescent="0.35">
      <c r="D218" s="45"/>
      <c r="E218" s="45"/>
      <c r="F218" s="45"/>
      <c r="G218" s="45"/>
      <c r="H218" s="45"/>
      <c r="I218" s="45"/>
      <c r="J218" s="45"/>
      <c r="K218" s="45"/>
      <c r="L218" s="45"/>
      <c r="M218" s="45"/>
      <c r="N218" s="45"/>
      <c r="O218" s="45"/>
      <c r="P218" s="45"/>
      <c r="Q218" s="45"/>
      <c r="R218" s="45"/>
      <c r="S218" s="45"/>
      <c r="T218" s="45"/>
      <c r="U218" s="45"/>
      <c r="V218" s="45"/>
      <c r="W218" s="45"/>
      <c r="X218" s="45"/>
    </row>
    <row r="219" spans="4:24" ht="15" customHeight="1" x14ac:dyDescent="0.35">
      <c r="D219" s="45"/>
      <c r="E219" s="45"/>
      <c r="F219" s="45"/>
      <c r="G219" s="45"/>
      <c r="H219" s="45"/>
      <c r="I219" s="45"/>
      <c r="J219" s="45"/>
      <c r="K219" s="45"/>
      <c r="L219" s="45"/>
      <c r="M219" s="45"/>
      <c r="N219" s="45"/>
      <c r="O219" s="45"/>
      <c r="P219" s="45"/>
      <c r="Q219" s="45"/>
      <c r="R219" s="45"/>
      <c r="S219" s="45"/>
      <c r="T219" s="45"/>
      <c r="U219" s="45"/>
      <c r="V219" s="45"/>
      <c r="W219" s="45"/>
      <c r="X219" s="45"/>
    </row>
    <row r="220" spans="4:24" ht="15" customHeight="1" x14ac:dyDescent="0.35">
      <c r="D220" s="45"/>
      <c r="E220" s="45"/>
      <c r="F220" s="45"/>
      <c r="G220" s="45"/>
      <c r="H220" s="45"/>
      <c r="I220" s="45"/>
      <c r="J220" s="45"/>
      <c r="K220" s="45"/>
      <c r="L220" s="45"/>
      <c r="M220" s="45"/>
      <c r="N220" s="45"/>
      <c r="O220" s="45"/>
      <c r="P220" s="45"/>
      <c r="Q220" s="45"/>
      <c r="R220" s="45"/>
      <c r="S220" s="45"/>
      <c r="T220" s="45"/>
      <c r="U220" s="45"/>
      <c r="V220" s="45"/>
      <c r="W220" s="45"/>
      <c r="X220" s="45"/>
    </row>
    <row r="221" spans="4:24" ht="15" customHeight="1" x14ac:dyDescent="0.35">
      <c r="D221" s="45"/>
      <c r="E221" s="45"/>
      <c r="F221" s="45"/>
      <c r="G221" s="45"/>
      <c r="H221" s="45"/>
      <c r="I221" s="45"/>
      <c r="J221" s="45"/>
      <c r="K221" s="45"/>
      <c r="L221" s="45"/>
      <c r="M221" s="45"/>
      <c r="N221" s="45"/>
      <c r="O221" s="45"/>
      <c r="P221" s="45"/>
      <c r="Q221" s="45"/>
      <c r="R221" s="45"/>
      <c r="S221" s="45"/>
      <c r="T221" s="45"/>
      <c r="U221" s="45"/>
      <c r="V221" s="45"/>
      <c r="W221" s="45"/>
      <c r="X221" s="45"/>
    </row>
    <row r="222" spans="4:24" ht="15" customHeight="1" x14ac:dyDescent="0.35">
      <c r="D222" s="45"/>
      <c r="E222" s="45"/>
      <c r="F222" s="45"/>
      <c r="G222" s="45"/>
      <c r="H222" s="45"/>
      <c r="I222" s="45"/>
      <c r="J222" s="45"/>
      <c r="K222" s="45"/>
      <c r="L222" s="45"/>
      <c r="M222" s="45"/>
      <c r="N222" s="45"/>
      <c r="O222" s="45"/>
      <c r="P222" s="45"/>
      <c r="Q222" s="45"/>
      <c r="R222" s="45"/>
      <c r="S222" s="45"/>
      <c r="T222" s="45"/>
      <c r="U222" s="45"/>
      <c r="V222" s="45"/>
      <c r="W222" s="45"/>
      <c r="X222" s="45"/>
    </row>
    <row r="223" spans="4:24" ht="15" customHeight="1" x14ac:dyDescent="0.35">
      <c r="D223" s="45"/>
      <c r="E223" s="45"/>
      <c r="F223" s="45"/>
      <c r="G223" s="45"/>
      <c r="H223" s="45"/>
      <c r="I223" s="45"/>
      <c r="J223" s="45"/>
      <c r="K223" s="45"/>
      <c r="L223" s="45"/>
      <c r="M223" s="45"/>
      <c r="N223" s="45"/>
      <c r="O223" s="45"/>
      <c r="P223" s="45"/>
      <c r="Q223" s="45"/>
      <c r="R223" s="45"/>
      <c r="S223" s="45"/>
      <c r="T223" s="45"/>
      <c r="U223" s="45"/>
      <c r="V223" s="45"/>
      <c r="W223" s="45"/>
      <c r="X223" s="45"/>
    </row>
    <row r="224" spans="4:24" ht="15" customHeight="1" x14ac:dyDescent="0.35">
      <c r="D224" s="45"/>
      <c r="E224" s="45"/>
      <c r="F224" s="45"/>
      <c r="G224" s="45"/>
      <c r="H224" s="45"/>
      <c r="I224" s="45"/>
      <c r="J224" s="45"/>
      <c r="K224" s="45"/>
      <c r="L224" s="45"/>
      <c r="M224" s="45"/>
      <c r="N224" s="45"/>
      <c r="O224" s="45"/>
      <c r="P224" s="45"/>
      <c r="Q224" s="45"/>
      <c r="R224" s="45"/>
      <c r="S224" s="45"/>
      <c r="T224" s="45"/>
      <c r="U224" s="45"/>
      <c r="V224" s="45"/>
      <c r="W224" s="45"/>
      <c r="X224" s="45"/>
    </row>
    <row r="225" spans="4:24" ht="15" customHeight="1" x14ac:dyDescent="0.35">
      <c r="D225" s="45"/>
      <c r="E225" s="45"/>
      <c r="F225" s="45"/>
      <c r="G225" s="45"/>
      <c r="H225" s="45"/>
      <c r="I225" s="45"/>
      <c r="J225" s="45"/>
      <c r="K225" s="45"/>
      <c r="L225" s="45"/>
      <c r="M225" s="45"/>
      <c r="N225" s="45"/>
      <c r="O225" s="45"/>
      <c r="P225" s="45"/>
      <c r="Q225" s="45"/>
      <c r="R225" s="45"/>
      <c r="S225" s="45"/>
      <c r="T225" s="45"/>
      <c r="U225" s="45"/>
      <c r="V225" s="45"/>
      <c r="W225" s="45"/>
      <c r="X225" s="45"/>
    </row>
    <row r="226" spans="4:24" ht="15" customHeight="1" x14ac:dyDescent="0.35">
      <c r="D226" s="45"/>
      <c r="E226" s="45"/>
      <c r="F226" s="45"/>
      <c r="G226" s="45"/>
      <c r="H226" s="45"/>
      <c r="I226" s="45"/>
      <c r="J226" s="45"/>
      <c r="K226" s="45"/>
      <c r="L226" s="45"/>
      <c r="M226" s="45"/>
      <c r="N226" s="45"/>
      <c r="O226" s="45"/>
      <c r="P226" s="45"/>
      <c r="Q226" s="45"/>
      <c r="R226" s="45"/>
      <c r="S226" s="45"/>
      <c r="T226" s="45"/>
      <c r="U226" s="45"/>
      <c r="V226" s="45"/>
      <c r="W226" s="45"/>
      <c r="X226" s="45"/>
    </row>
    <row r="227" spans="4:24" ht="15" customHeight="1" x14ac:dyDescent="0.35">
      <c r="D227" s="45"/>
      <c r="E227" s="45"/>
      <c r="F227" s="45"/>
      <c r="G227" s="45"/>
      <c r="H227" s="45"/>
      <c r="I227" s="45"/>
      <c r="J227" s="45"/>
      <c r="K227" s="45"/>
      <c r="L227" s="45"/>
      <c r="M227" s="45"/>
      <c r="N227" s="45"/>
      <c r="O227" s="45"/>
      <c r="P227" s="45"/>
      <c r="Q227" s="45"/>
      <c r="R227" s="45"/>
      <c r="S227" s="45"/>
      <c r="T227" s="45"/>
      <c r="U227" s="45"/>
      <c r="V227" s="45"/>
      <c r="W227" s="45"/>
      <c r="X227" s="45"/>
    </row>
    <row r="228" spans="4:24" ht="15" customHeight="1" x14ac:dyDescent="0.35">
      <c r="D228" s="45"/>
      <c r="E228" s="45"/>
      <c r="F228" s="45"/>
      <c r="G228" s="45"/>
      <c r="H228" s="45"/>
      <c r="I228" s="45"/>
      <c r="J228" s="45"/>
      <c r="K228" s="45"/>
      <c r="L228" s="45"/>
      <c r="M228" s="45"/>
      <c r="N228" s="45"/>
      <c r="O228" s="45"/>
      <c r="P228" s="45"/>
      <c r="Q228" s="45"/>
      <c r="R228" s="45"/>
      <c r="S228" s="45"/>
      <c r="T228" s="45"/>
      <c r="U228" s="45"/>
      <c r="V228" s="45"/>
      <c r="W228" s="45"/>
      <c r="X228" s="45"/>
    </row>
    <row r="229" spans="4:24" ht="15" customHeight="1" x14ac:dyDescent="0.35">
      <c r="D229" s="45"/>
      <c r="E229" s="45"/>
      <c r="F229" s="45"/>
      <c r="G229" s="45"/>
      <c r="H229" s="45"/>
      <c r="I229" s="45"/>
      <c r="J229" s="45"/>
      <c r="K229" s="45"/>
      <c r="L229" s="45"/>
      <c r="M229" s="45"/>
      <c r="N229" s="45"/>
      <c r="O229" s="45"/>
      <c r="P229" s="45"/>
      <c r="Q229" s="45"/>
      <c r="R229" s="45"/>
      <c r="S229" s="45"/>
      <c r="T229" s="45"/>
      <c r="U229" s="45"/>
      <c r="V229" s="45"/>
      <c r="W229" s="45"/>
      <c r="X229" s="45"/>
    </row>
    <row r="230" spans="4:24" ht="15" customHeight="1" x14ac:dyDescent="0.35">
      <c r="D230" s="45"/>
      <c r="E230" s="45"/>
      <c r="F230" s="45"/>
      <c r="G230" s="45"/>
      <c r="H230" s="45"/>
      <c r="I230" s="45"/>
      <c r="J230" s="45"/>
      <c r="K230" s="45"/>
      <c r="L230" s="45"/>
      <c r="M230" s="45"/>
      <c r="N230" s="45"/>
      <c r="O230" s="45"/>
      <c r="P230" s="45"/>
      <c r="Q230" s="45"/>
      <c r="R230" s="45"/>
      <c r="S230" s="45"/>
      <c r="T230" s="45"/>
      <c r="U230" s="45"/>
      <c r="V230" s="45"/>
      <c r="W230" s="45"/>
      <c r="X230" s="45"/>
    </row>
    <row r="231" spans="4:24" ht="15" customHeight="1" x14ac:dyDescent="0.35">
      <c r="D231" s="45"/>
      <c r="E231" s="45"/>
      <c r="F231" s="45"/>
      <c r="G231" s="45"/>
      <c r="H231" s="45"/>
      <c r="I231" s="45"/>
      <c r="J231" s="45"/>
      <c r="K231" s="45"/>
      <c r="L231" s="45"/>
      <c r="M231" s="45"/>
      <c r="N231" s="45"/>
      <c r="O231" s="45"/>
      <c r="P231" s="45"/>
      <c r="Q231" s="45"/>
      <c r="R231" s="45"/>
      <c r="S231" s="45"/>
      <c r="T231" s="45"/>
      <c r="U231" s="45"/>
      <c r="V231" s="45"/>
      <c r="W231" s="45"/>
      <c r="X231" s="45"/>
    </row>
    <row r="232" spans="4:24" ht="15" customHeight="1" x14ac:dyDescent="0.35">
      <c r="D232" s="45"/>
      <c r="E232" s="45"/>
      <c r="F232" s="45"/>
      <c r="G232" s="45"/>
      <c r="H232" s="45"/>
      <c r="I232" s="45"/>
      <c r="J232" s="45"/>
      <c r="K232" s="45"/>
      <c r="L232" s="45"/>
      <c r="M232" s="45"/>
      <c r="N232" s="45"/>
      <c r="O232" s="45"/>
      <c r="P232" s="45"/>
      <c r="Q232" s="45"/>
      <c r="R232" s="45"/>
      <c r="S232" s="45"/>
      <c r="T232" s="45"/>
      <c r="U232" s="45"/>
      <c r="V232" s="45"/>
      <c r="W232" s="45"/>
      <c r="X232" s="45"/>
    </row>
    <row r="233" spans="4:24" ht="15" customHeight="1" x14ac:dyDescent="0.35">
      <c r="D233" s="45"/>
      <c r="E233" s="45"/>
      <c r="F233" s="45"/>
      <c r="G233" s="45"/>
      <c r="H233" s="45"/>
      <c r="I233" s="45"/>
      <c r="J233" s="45"/>
      <c r="K233" s="45"/>
      <c r="L233" s="45"/>
      <c r="M233" s="45"/>
      <c r="N233" s="45"/>
      <c r="O233" s="45"/>
      <c r="P233" s="45"/>
      <c r="Q233" s="45"/>
      <c r="R233" s="45"/>
      <c r="S233" s="45"/>
      <c r="T233" s="45"/>
      <c r="U233" s="45"/>
      <c r="V233" s="45"/>
      <c r="W233" s="45"/>
      <c r="X233" s="45"/>
    </row>
    <row r="234" spans="4:24" ht="15" customHeight="1" x14ac:dyDescent="0.35">
      <c r="D234" s="45"/>
      <c r="E234" s="45"/>
      <c r="F234" s="45"/>
      <c r="G234" s="45"/>
      <c r="H234" s="45"/>
      <c r="I234" s="45"/>
      <c r="J234" s="45"/>
      <c r="K234" s="45"/>
      <c r="L234" s="45"/>
      <c r="M234" s="45"/>
      <c r="N234" s="45"/>
      <c r="O234" s="45"/>
      <c r="P234" s="45"/>
      <c r="Q234" s="45"/>
      <c r="R234" s="45"/>
      <c r="S234" s="45"/>
      <c r="T234" s="45"/>
      <c r="U234" s="45"/>
      <c r="V234" s="45"/>
      <c r="W234" s="45"/>
      <c r="X234" s="45"/>
    </row>
    <row r="235" spans="4:24" ht="15" customHeight="1" x14ac:dyDescent="0.35">
      <c r="D235" s="45"/>
      <c r="E235" s="45"/>
      <c r="F235" s="45"/>
      <c r="G235" s="45"/>
      <c r="H235" s="45"/>
      <c r="I235" s="45"/>
      <c r="J235" s="45"/>
      <c r="K235" s="45"/>
      <c r="L235" s="45"/>
      <c r="M235" s="45"/>
      <c r="N235" s="45"/>
      <c r="O235" s="45"/>
      <c r="P235" s="45"/>
      <c r="Q235" s="45"/>
      <c r="R235" s="45"/>
      <c r="S235" s="45"/>
      <c r="T235" s="45"/>
      <c r="U235" s="45"/>
      <c r="V235" s="45"/>
      <c r="W235" s="45"/>
      <c r="X235" s="45"/>
    </row>
    <row r="236" spans="4:24" ht="15" customHeight="1" x14ac:dyDescent="0.35">
      <c r="D236" s="45"/>
      <c r="E236" s="45"/>
      <c r="F236" s="45"/>
      <c r="G236" s="45"/>
      <c r="H236" s="45"/>
      <c r="I236" s="45"/>
      <c r="J236" s="45"/>
      <c r="K236" s="45"/>
      <c r="L236" s="45"/>
      <c r="M236" s="45"/>
      <c r="N236" s="45"/>
      <c r="O236" s="45"/>
      <c r="P236" s="45"/>
      <c r="Q236" s="45"/>
      <c r="R236" s="45"/>
      <c r="S236" s="45"/>
      <c r="T236" s="45"/>
      <c r="U236" s="45"/>
      <c r="V236" s="45"/>
      <c r="W236" s="45"/>
      <c r="X236" s="45"/>
    </row>
    <row r="237" spans="4:24" ht="15" customHeight="1" x14ac:dyDescent="0.35">
      <c r="D237" s="45"/>
      <c r="E237" s="45"/>
      <c r="F237" s="45"/>
      <c r="G237" s="45"/>
      <c r="H237" s="45"/>
      <c r="I237" s="45"/>
      <c r="J237" s="45"/>
      <c r="K237" s="45"/>
      <c r="L237" s="45"/>
      <c r="M237" s="45"/>
      <c r="N237" s="45"/>
      <c r="O237" s="45"/>
      <c r="P237" s="45"/>
      <c r="Q237" s="45"/>
      <c r="R237" s="45"/>
      <c r="S237" s="45"/>
      <c r="T237" s="45"/>
      <c r="U237" s="45"/>
      <c r="V237" s="45"/>
      <c r="W237" s="45"/>
      <c r="X237" s="45"/>
    </row>
    <row r="238" spans="4:24" ht="15" customHeight="1" x14ac:dyDescent="0.35">
      <c r="D238" s="45"/>
      <c r="E238" s="45"/>
      <c r="F238" s="45"/>
      <c r="G238" s="45"/>
      <c r="H238" s="45"/>
      <c r="I238" s="45"/>
      <c r="J238" s="45"/>
      <c r="K238" s="45"/>
      <c r="L238" s="45"/>
      <c r="M238" s="45"/>
      <c r="N238" s="45"/>
      <c r="O238" s="45"/>
      <c r="P238" s="45"/>
      <c r="Q238" s="45"/>
      <c r="R238" s="45"/>
      <c r="S238" s="45"/>
      <c r="T238" s="45"/>
      <c r="U238" s="45"/>
      <c r="V238" s="45"/>
      <c r="W238" s="45"/>
      <c r="X238" s="45"/>
    </row>
    <row r="239" spans="4:24" ht="15" customHeight="1" x14ac:dyDescent="0.35">
      <c r="D239" s="45"/>
      <c r="E239" s="45"/>
      <c r="F239" s="45"/>
      <c r="G239" s="45"/>
      <c r="H239" s="45"/>
      <c r="I239" s="45"/>
      <c r="J239" s="45"/>
      <c r="K239" s="45"/>
      <c r="L239" s="45"/>
      <c r="M239" s="45"/>
      <c r="N239" s="45"/>
      <c r="O239" s="45"/>
      <c r="P239" s="45"/>
      <c r="Q239" s="45"/>
      <c r="R239" s="45"/>
      <c r="S239" s="45"/>
      <c r="T239" s="45"/>
      <c r="U239" s="45"/>
      <c r="V239" s="45"/>
      <c r="W239" s="45"/>
      <c r="X239" s="45"/>
    </row>
    <row r="240" spans="4:24" ht="15" customHeight="1" x14ac:dyDescent="0.35">
      <c r="D240" s="45"/>
      <c r="E240" s="45"/>
      <c r="F240" s="45"/>
      <c r="G240" s="45"/>
      <c r="H240" s="45"/>
      <c r="I240" s="45"/>
      <c r="J240" s="45"/>
      <c r="K240" s="45"/>
      <c r="L240" s="45"/>
      <c r="M240" s="45"/>
      <c r="N240" s="45"/>
      <c r="O240" s="45"/>
      <c r="P240" s="45"/>
      <c r="Q240" s="45"/>
      <c r="R240" s="45"/>
      <c r="S240" s="45"/>
      <c r="T240" s="45"/>
      <c r="U240" s="45"/>
      <c r="V240" s="45"/>
      <c r="W240" s="45"/>
      <c r="X240" s="45"/>
    </row>
    <row r="241" spans="4:24" ht="15" customHeight="1" x14ac:dyDescent="0.35">
      <c r="D241" s="45"/>
      <c r="E241" s="45"/>
      <c r="F241" s="45"/>
      <c r="G241" s="45"/>
      <c r="H241" s="45"/>
      <c r="I241" s="45"/>
      <c r="J241" s="45"/>
      <c r="K241" s="45"/>
      <c r="L241" s="45"/>
      <c r="M241" s="45"/>
      <c r="N241" s="45"/>
      <c r="O241" s="45"/>
      <c r="P241" s="45"/>
      <c r="Q241" s="45"/>
      <c r="R241" s="45"/>
      <c r="S241" s="45"/>
      <c r="T241" s="45"/>
      <c r="U241" s="45"/>
      <c r="V241" s="45"/>
      <c r="W241" s="45"/>
      <c r="X241" s="45"/>
    </row>
    <row r="242" spans="4:24" ht="15" customHeight="1" x14ac:dyDescent="0.35">
      <c r="D242" s="45"/>
      <c r="E242" s="45"/>
      <c r="F242" s="45"/>
      <c r="G242" s="45"/>
      <c r="H242" s="45"/>
      <c r="I242" s="45"/>
      <c r="J242" s="45"/>
      <c r="K242" s="45"/>
      <c r="L242" s="45"/>
      <c r="M242" s="45"/>
      <c r="N242" s="45"/>
      <c r="O242" s="45"/>
      <c r="P242" s="45"/>
      <c r="Q242" s="45"/>
      <c r="R242" s="45"/>
      <c r="S242" s="45"/>
      <c r="T242" s="45"/>
      <c r="U242" s="45"/>
      <c r="V242" s="45"/>
      <c r="W242" s="45"/>
      <c r="X242" s="45"/>
    </row>
    <row r="243" spans="4:24" ht="15" customHeight="1" x14ac:dyDescent="0.35">
      <c r="D243" s="45"/>
      <c r="E243" s="45"/>
      <c r="F243" s="45"/>
      <c r="G243" s="45"/>
      <c r="H243" s="45"/>
      <c r="I243" s="45"/>
      <c r="J243" s="45"/>
      <c r="K243" s="45"/>
      <c r="L243" s="45"/>
      <c r="M243" s="45"/>
      <c r="N243" s="45"/>
      <c r="O243" s="45"/>
      <c r="P243" s="45"/>
      <c r="Q243" s="45"/>
      <c r="R243" s="45"/>
      <c r="S243" s="45"/>
      <c r="T243" s="45"/>
      <c r="U243" s="45"/>
      <c r="V243" s="45"/>
      <c r="W243" s="45"/>
      <c r="X243" s="45"/>
    </row>
    <row r="244" spans="4:24" ht="15" customHeight="1" x14ac:dyDescent="0.35">
      <c r="D244" s="45"/>
      <c r="E244" s="45"/>
      <c r="F244" s="45"/>
      <c r="G244" s="45"/>
      <c r="H244" s="45"/>
      <c r="I244" s="45"/>
      <c r="J244" s="45"/>
      <c r="K244" s="45"/>
      <c r="L244" s="45"/>
      <c r="M244" s="45"/>
      <c r="N244" s="45"/>
      <c r="O244" s="45"/>
      <c r="P244" s="45"/>
      <c r="Q244" s="45"/>
      <c r="R244" s="45"/>
      <c r="S244" s="45"/>
      <c r="T244" s="45"/>
      <c r="U244" s="45"/>
      <c r="V244" s="45"/>
      <c r="W244" s="45"/>
      <c r="X244" s="45"/>
    </row>
    <row r="245" spans="4:24" ht="15" customHeight="1" x14ac:dyDescent="0.35">
      <c r="D245" s="45"/>
      <c r="E245" s="45"/>
      <c r="F245" s="45"/>
      <c r="G245" s="45"/>
      <c r="H245" s="45"/>
      <c r="I245" s="45"/>
      <c r="J245" s="45"/>
      <c r="K245" s="45"/>
      <c r="L245" s="45"/>
      <c r="M245" s="45"/>
      <c r="N245" s="45"/>
      <c r="O245" s="45"/>
      <c r="P245" s="45"/>
      <c r="Q245" s="45"/>
      <c r="R245" s="45"/>
      <c r="S245" s="45"/>
      <c r="T245" s="45"/>
      <c r="U245" s="45"/>
      <c r="V245" s="45"/>
      <c r="W245" s="45"/>
      <c r="X245" s="45"/>
    </row>
    <row r="246" spans="4:24" ht="15" customHeight="1" x14ac:dyDescent="0.35">
      <c r="E246" s="45"/>
      <c r="F246" s="45"/>
      <c r="G246" s="45"/>
      <c r="H246" s="45"/>
      <c r="I246" s="45"/>
      <c r="J246" s="45"/>
      <c r="K246" s="45"/>
      <c r="L246" s="45"/>
      <c r="M246" s="45"/>
      <c r="N246" s="45"/>
      <c r="O246" s="45"/>
      <c r="P246" s="45"/>
      <c r="Q246" s="45"/>
      <c r="R246" s="45"/>
      <c r="S246" s="45"/>
      <c r="T246" s="45"/>
      <c r="U246" s="45"/>
      <c r="V246" s="45"/>
      <c r="W246" s="45"/>
    </row>
    <row r="247" spans="4:24" ht="15" customHeight="1" x14ac:dyDescent="0.35">
      <c r="V247" s="45"/>
      <c r="W247" s="45"/>
    </row>
    <row r="248" spans="4:24" ht="15" customHeight="1" x14ac:dyDescent="0.35">
      <c r="V248" s="45"/>
      <c r="W248" s="45"/>
    </row>
    <row r="249" spans="4:24" ht="15" customHeight="1" x14ac:dyDescent="0.35"/>
    <row r="250" spans="4:24" ht="15" customHeight="1" x14ac:dyDescent="0.35"/>
    <row r="251" spans="4:24" ht="15" customHeight="1" x14ac:dyDescent="0.35"/>
    <row r="252" spans="4:24" ht="15" customHeight="1" x14ac:dyDescent="0.35"/>
    <row r="253" spans="4:24" ht="15" customHeight="1" x14ac:dyDescent="0.35"/>
    <row r="254" spans="4:24" ht="15" customHeight="1" x14ac:dyDescent="0.35"/>
    <row r="255" spans="4:24" ht="15" customHeight="1" x14ac:dyDescent="0.35"/>
    <row r="256" spans="4:24" ht="15" customHeight="1" x14ac:dyDescent="0.35"/>
    <row r="257" ht="15" customHeight="1" x14ac:dyDescent="0.35"/>
    <row r="258" ht="15" customHeight="1" x14ac:dyDescent="0.35"/>
    <row r="259" ht="15" customHeight="1" x14ac:dyDescent="0.35"/>
    <row r="260" ht="15" customHeight="1" x14ac:dyDescent="0.35"/>
    <row r="261" ht="15" customHeight="1" x14ac:dyDescent="0.35"/>
    <row r="262" ht="15" customHeight="1" x14ac:dyDescent="0.35"/>
    <row r="263" ht="15" customHeight="1" x14ac:dyDescent="0.35"/>
    <row r="264" ht="15" customHeight="1" x14ac:dyDescent="0.35"/>
    <row r="265" ht="15" customHeight="1" x14ac:dyDescent="0.35"/>
    <row r="266" ht="15" customHeight="1" x14ac:dyDescent="0.35"/>
    <row r="267" ht="15" customHeight="1" x14ac:dyDescent="0.35"/>
    <row r="268" ht="15" customHeight="1" x14ac:dyDescent="0.35"/>
    <row r="269" ht="15" customHeight="1" x14ac:dyDescent="0.35"/>
    <row r="270" ht="15" customHeight="1" x14ac:dyDescent="0.35"/>
    <row r="271" ht="15" customHeight="1" x14ac:dyDescent="0.35"/>
    <row r="272" ht="15" customHeight="1" x14ac:dyDescent="0.35"/>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sheetData>
  <sheetProtection algorithmName="SHA-512" hashValue="ZVselpY3jRpIrIAf4AzHLB/Lb0bnGggrtMHSPhPt7SDeYG10INb+TXu3Eu5M7W+JQTdzickzmRJ0fWdZfAHeXA==" saltValue="VvjCyXCdwJCmtW6UKRz/rQ==" spinCount="100000" sheet="1" objects="1" scenarios="1"/>
  <mergeCells count="85">
    <mergeCell ref="I13:P13"/>
    <mergeCell ref="E8:H8"/>
    <mergeCell ref="I8:P8"/>
    <mergeCell ref="A12:C13"/>
    <mergeCell ref="A8:C9"/>
    <mergeCell ref="E9:H9"/>
    <mergeCell ref="I9:P9"/>
    <mergeCell ref="E10:H10"/>
    <mergeCell ref="I10:P10"/>
    <mergeCell ref="E11:H11"/>
    <mergeCell ref="I11:P11"/>
    <mergeCell ref="E12:H12"/>
    <mergeCell ref="I12:P12"/>
    <mergeCell ref="E13:H13"/>
    <mergeCell ref="A10:C11"/>
    <mergeCell ref="A1:C1"/>
    <mergeCell ref="A2:C3"/>
    <mergeCell ref="A4:C5"/>
    <mergeCell ref="A6:C7"/>
    <mergeCell ref="P1:W1"/>
    <mergeCell ref="Q3:R3"/>
    <mergeCell ref="T3:U3"/>
    <mergeCell ref="E4:H4"/>
    <mergeCell ref="E3:P3"/>
    <mergeCell ref="I4:P4"/>
    <mergeCell ref="S3:S4"/>
    <mergeCell ref="E6:H6"/>
    <mergeCell ref="I6:P6"/>
    <mergeCell ref="E7:H7"/>
    <mergeCell ref="I7:P7"/>
    <mergeCell ref="E5:P5"/>
    <mergeCell ref="I28:P28"/>
    <mergeCell ref="A20:C21"/>
    <mergeCell ref="A16:C17"/>
    <mergeCell ref="A18:C19"/>
    <mergeCell ref="E16:H16"/>
    <mergeCell ref="E18:H18"/>
    <mergeCell ref="E17:H17"/>
    <mergeCell ref="E20:H20"/>
    <mergeCell ref="I20:P20"/>
    <mergeCell ref="E19:H19"/>
    <mergeCell ref="I19:P19"/>
    <mergeCell ref="E14:H14"/>
    <mergeCell ref="A22:C23"/>
    <mergeCell ref="A28:C29"/>
    <mergeCell ref="A30:C31"/>
    <mergeCell ref="A24:C25"/>
    <mergeCell ref="A26:C27"/>
    <mergeCell ref="E15:H15"/>
    <mergeCell ref="E28:H28"/>
    <mergeCell ref="E30:U30"/>
    <mergeCell ref="A14:C15"/>
    <mergeCell ref="I14:P14"/>
    <mergeCell ref="I16:P16"/>
    <mergeCell ref="I17:P17"/>
    <mergeCell ref="E21:H21"/>
    <mergeCell ref="I21:P21"/>
    <mergeCell ref="I18:P18"/>
    <mergeCell ref="A48:C49"/>
    <mergeCell ref="A50:C51"/>
    <mergeCell ref="A32:C33"/>
    <mergeCell ref="A40:C40"/>
    <mergeCell ref="A36:C37"/>
    <mergeCell ref="A34:C35"/>
    <mergeCell ref="E33:U33"/>
    <mergeCell ref="E27:P27"/>
    <mergeCell ref="E38:U38"/>
    <mergeCell ref="E40:U40"/>
    <mergeCell ref="E22:H22"/>
    <mergeCell ref="I22:P22"/>
    <mergeCell ref="E25:H25"/>
    <mergeCell ref="I25:P25"/>
    <mergeCell ref="E26:H26"/>
    <mergeCell ref="I26:P26"/>
    <mergeCell ref="E23:H23"/>
    <mergeCell ref="I23:P23"/>
    <mergeCell ref="E24:H24"/>
    <mergeCell ref="I24:P24"/>
    <mergeCell ref="E29:H29"/>
    <mergeCell ref="I29:P29"/>
    <mergeCell ref="E42:U42"/>
    <mergeCell ref="E43:U43"/>
    <mergeCell ref="E41:U41"/>
    <mergeCell ref="E35:U37"/>
    <mergeCell ref="E34:U34"/>
  </mergeCells>
  <hyperlinks>
    <hyperlink ref="A48" r:id="rId1" display="eventorders.nec@necgroup.co.uk" xr:uid="{0A58505D-8676-4CBB-ABB1-C5706946ED45}"/>
    <hyperlink ref="A48:C49" r:id="rId2" display="Click here to speak to our team!" xr:uid="{D499E935-CE3B-40A3-B45C-FDAE17FD508F}"/>
    <hyperlink ref="P1:W1" r:id="rId3" display="mailto:eventorders.nec@necgroup.co.uk" xr:uid="{4D25E203-C7F4-4BB7-8884-55AF8E368006}"/>
    <hyperlink ref="E43:U43" r:id="rId4" display="Email technicalsales@necgroup.co.uk for a Rigging enquiry form. Please note that rigging for your event will be subject to Organiser approval." xr:uid="{182B66C2-2855-42F2-A44B-95E72D423C3F}"/>
    <hyperlink ref="A4:C5" location="Landing!A1" display="Home" xr:uid="{4B206FD8-E77F-4F69-804A-3F686F83F9E5}"/>
    <hyperlink ref="A12:C13" location="Util!A1" display="Util!A1" xr:uid="{CE18F995-CCA5-4A48-8450-702832651DA4}"/>
    <hyperlink ref="A14:C15" location="Safe!A1" display="Safe!A1" xr:uid="{0C340BE0-3775-4487-BD81-C465D1B223B5}"/>
    <hyperlink ref="A16:C17" location="Floor!A1" display="Floor!A1" xr:uid="{E343B3B1-F998-41FC-95FA-811B2DC5AC93}"/>
    <hyperlink ref="A18:C19" location="Clean!A1" display="Clean!A1" xr:uid="{79BE62DC-F886-4A13-AB31-5B42741F1748}"/>
    <hyperlink ref="A30:C31" location="'G&amp;R'!A1" display="'G&amp;R'!A1" xr:uid="{322D16DA-8FD6-48A7-9EBF-D0ECAC06090D}"/>
    <hyperlink ref="A32:C33" location="Details!A1" display="Details!A1" xr:uid="{35CF17D8-3ADE-4AC4-B60E-1721BC639C09}"/>
    <hyperlink ref="A34:C35" location="Summary!A1" display="Summary!A1" xr:uid="{855C901C-0941-40BD-B83A-39F9BA1996A6}"/>
    <hyperlink ref="A36:C37" location="'T&amp;C'!A1" display="'T&amp;C'!A1" xr:uid="{A43D902C-E67D-4A3D-A35E-5C556DCBD41D}"/>
    <hyperlink ref="A6:C7" location="Info!A1" display="Info!A1" xr:uid="{AE88F034-55DC-444C-B7BC-8159D80908CF}"/>
    <hyperlink ref="A8:C9" location="IT!A1" display="IT &amp; Networks" xr:uid="{C3CEB9D6-FDC0-4DA2-98E0-277E245D4B5D}"/>
    <hyperlink ref="A20:C21" location="Food!A1" display="Food!A1" xr:uid="{94E5853B-D0DA-44E5-AA8E-2646C0DE9CC4}"/>
    <hyperlink ref="A26:C27" location="Equip!A1" display="Equip!A1" xr:uid="{DC208F16-6CBB-4EDE-BBF8-3EC0F120035B}"/>
    <hyperlink ref="A28:C29" location="Hygiene!A1" display="Hygiene!A1" xr:uid="{17D4F80E-8B76-46DD-8E54-DFA974575594}"/>
    <hyperlink ref="A22:C23" location="Drink!A1" display="Drink!A1" xr:uid="{E466C45D-CCB3-4C49-918A-940F08A682C2}"/>
    <hyperlink ref="A24:C25" location="Alco!A1" display="Alco!A1" xr:uid="{00422DFB-71E5-4E8D-9A94-66BFA8015063}"/>
    <hyperlink ref="A10:C11" location="AV!A1" display="AV!A1" xr:uid="{01E0B545-25D7-4902-916E-5A0E17FC7A32}"/>
  </hyperlinks>
  <printOptions horizontalCentered="1" verticalCentered="1"/>
  <pageMargins left="0.23622047244094491" right="0.23622047244094491" top="0.35433070866141736" bottom="0.35433070866141736" header="0.31496062992125984" footer="0.31496062992125984"/>
  <pageSetup paperSize="9" scale="75" orientation="landscape" r:id="rId5"/>
  <drawing r:id="rId6"/>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C8EA9-BF9A-4EC5-9B50-3C0E83C93A1A}">
  <sheetPr codeName="Sheet14">
    <tabColor rgb="FF1E384E"/>
    <pageSetUpPr autoPageBreaks="0" fitToPage="1"/>
  </sheetPr>
  <dimension ref="A1:AE119"/>
  <sheetViews>
    <sheetView showRowColHeaders="0" workbookViewId="0">
      <selection activeCell="A34" sqref="A34:C35"/>
    </sheetView>
  </sheetViews>
  <sheetFormatPr defaultColWidth="8.81640625" defaultRowHeight="17.5" x14ac:dyDescent="0.35"/>
  <cols>
    <col min="1" max="3" width="10.54296875" style="54" customWidth="1"/>
    <col min="4" max="4" width="4.54296875" style="1" customWidth="1"/>
    <col min="5" max="17" width="8.81640625" style="1"/>
    <col min="18" max="20" width="10.453125" style="1" bestFit="1" customWidth="1"/>
    <col min="21" max="21" width="11.453125" style="1" bestFit="1" customWidth="1"/>
    <col min="22" max="16384" width="8.81640625" style="1"/>
  </cols>
  <sheetData>
    <row r="1" spans="1:31" s="48" customFormat="1" ht="36" customHeight="1" x14ac:dyDescent="0.3">
      <c r="A1" s="558" t="s">
        <v>5</v>
      </c>
      <c r="B1" s="559"/>
      <c r="C1" s="559"/>
      <c r="E1" s="49" t="str">
        <f>Landing!B2</f>
        <v>NEC Products and Services Order Form</v>
      </c>
      <c r="K1" s="50"/>
      <c r="L1" s="44"/>
      <c r="M1" s="44"/>
      <c r="O1" s="102"/>
      <c r="P1" s="654" t="s">
        <v>38</v>
      </c>
      <c r="Q1" s="654"/>
      <c r="R1" s="654"/>
      <c r="S1" s="654"/>
      <c r="T1" s="654"/>
      <c r="U1" s="654"/>
      <c r="V1" s="654"/>
      <c r="W1" s="654"/>
      <c r="X1" s="102"/>
      <c r="Y1" s="102"/>
      <c r="Z1" s="102"/>
      <c r="AA1" s="102"/>
    </row>
    <row r="2" spans="1:31" ht="15" customHeight="1" x14ac:dyDescent="0.35">
      <c r="A2" s="560"/>
      <c r="B2" s="560"/>
      <c r="C2" s="560"/>
      <c r="D2" s="45"/>
      <c r="E2" s="201" t="s">
        <v>458</v>
      </c>
      <c r="F2" s="45"/>
      <c r="G2" s="45"/>
      <c r="H2" s="45"/>
      <c r="I2" s="45"/>
      <c r="J2" s="45"/>
      <c r="K2" s="45"/>
      <c r="L2" s="45"/>
      <c r="M2" s="45"/>
      <c r="N2" s="45"/>
      <c r="O2" s="45"/>
      <c r="P2" s="45"/>
      <c r="Q2" s="45"/>
      <c r="R2" s="45"/>
      <c r="S2" s="45"/>
      <c r="T2" s="45"/>
      <c r="U2" s="45"/>
      <c r="V2" s="45"/>
      <c r="W2" s="45"/>
      <c r="X2" s="45"/>
      <c r="Y2" s="45"/>
      <c r="Z2" s="45"/>
      <c r="AA2" s="45"/>
      <c r="AB2" s="45"/>
      <c r="AC2" s="45"/>
      <c r="AD2" s="45"/>
      <c r="AE2" s="45"/>
    </row>
    <row r="3" spans="1:31" ht="15" customHeight="1" thickBot="1" x14ac:dyDescent="0.4">
      <c r="A3" s="560"/>
      <c r="B3" s="560"/>
      <c r="C3" s="560"/>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row>
    <row r="4" spans="1:31" ht="15" customHeight="1" thickBot="1" x14ac:dyDescent="0.4">
      <c r="A4" s="561" t="s">
        <v>8</v>
      </c>
      <c r="B4" s="562"/>
      <c r="C4" s="563"/>
      <c r="D4" s="45"/>
      <c r="E4" s="1099" t="s">
        <v>459</v>
      </c>
      <c r="F4" s="1100"/>
      <c r="G4" s="1100"/>
      <c r="H4" s="1100"/>
      <c r="I4" s="1101"/>
      <c r="J4" s="1102"/>
      <c r="K4" s="1102"/>
      <c r="L4" s="1102"/>
      <c r="M4" s="1102"/>
      <c r="N4" s="1102"/>
      <c r="O4" s="1102"/>
      <c r="P4" s="1102"/>
      <c r="Q4" s="1102"/>
      <c r="R4" s="1102"/>
      <c r="S4" s="1103"/>
      <c r="T4" s="45"/>
      <c r="U4" s="45"/>
      <c r="V4" s="45"/>
      <c r="W4" s="45"/>
      <c r="X4" s="45"/>
      <c r="Y4" s="45"/>
      <c r="Z4" s="45"/>
      <c r="AA4" s="45"/>
      <c r="AB4" s="45"/>
      <c r="AC4" s="45"/>
      <c r="AD4" s="45"/>
      <c r="AE4" s="45"/>
    </row>
    <row r="5" spans="1:31" ht="15" customHeight="1" thickBot="1" x14ac:dyDescent="0.4">
      <c r="A5" s="561"/>
      <c r="B5" s="562"/>
      <c r="C5" s="563"/>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row>
    <row r="6" spans="1:31" ht="15" customHeight="1" x14ac:dyDescent="0.35">
      <c r="A6" s="561" t="str">
        <f>Info!E12</f>
        <v>Important Information</v>
      </c>
      <c r="B6" s="562"/>
      <c r="C6" s="563"/>
      <c r="D6" s="45"/>
      <c r="E6" s="1104" t="s">
        <v>460</v>
      </c>
      <c r="F6" s="1105"/>
      <c r="G6" s="1105"/>
      <c r="H6" s="1106"/>
      <c r="I6" s="1097" t="s">
        <v>461</v>
      </c>
      <c r="J6" s="1097"/>
      <c r="K6" s="1097"/>
      <c r="L6" s="1097"/>
      <c r="M6" s="1097"/>
      <c r="N6" s="1097"/>
      <c r="O6" s="1097"/>
      <c r="P6" s="1097"/>
      <c r="Q6" s="1097"/>
      <c r="R6" s="1097"/>
      <c r="S6" s="1098"/>
      <c r="T6" s="45"/>
      <c r="U6" s="45"/>
      <c r="V6" s="45"/>
      <c r="W6" s="45"/>
      <c r="X6" s="45"/>
      <c r="Y6" s="45"/>
      <c r="Z6" s="45"/>
      <c r="AA6" s="45"/>
      <c r="AB6" s="45"/>
      <c r="AC6" s="45"/>
      <c r="AD6" s="45"/>
      <c r="AE6" s="45"/>
    </row>
    <row r="7" spans="1:31" ht="15" customHeight="1" x14ac:dyDescent="0.35">
      <c r="A7" s="561"/>
      <c r="B7" s="562"/>
      <c r="C7" s="563"/>
      <c r="D7" s="45"/>
      <c r="E7" s="1053" t="s">
        <v>462</v>
      </c>
      <c r="F7" s="1054"/>
      <c r="G7" s="1054"/>
      <c r="H7" s="1055"/>
      <c r="I7" s="1056"/>
      <c r="J7" s="1056"/>
      <c r="K7" s="1056"/>
      <c r="L7" s="1056"/>
      <c r="M7" s="1056"/>
      <c r="N7" s="1056"/>
      <c r="O7" s="1056"/>
      <c r="P7" s="1056"/>
      <c r="Q7" s="1056"/>
      <c r="R7" s="1056"/>
      <c r="S7" s="1057"/>
      <c r="T7" s="45"/>
      <c r="U7" s="45"/>
      <c r="V7" s="45"/>
      <c r="W7" s="45"/>
      <c r="X7" s="45"/>
      <c r="Y7" s="45"/>
      <c r="Z7" s="45"/>
      <c r="AA7" s="45"/>
      <c r="AB7" s="45"/>
      <c r="AC7" s="45"/>
      <c r="AD7" s="45"/>
      <c r="AE7" s="45"/>
    </row>
    <row r="8" spans="1:31" ht="15" customHeight="1" x14ac:dyDescent="0.35">
      <c r="A8" s="561" t="s">
        <v>39</v>
      </c>
      <c r="B8" s="562"/>
      <c r="C8" s="563"/>
      <c r="D8" s="45"/>
      <c r="E8" s="1053" t="s">
        <v>463</v>
      </c>
      <c r="F8" s="1054"/>
      <c r="G8" s="1054"/>
      <c r="H8" s="1055"/>
      <c r="I8" s="1051"/>
      <c r="J8" s="1051"/>
      <c r="K8" s="1051"/>
      <c r="L8" s="1051"/>
      <c r="M8" s="1051"/>
      <c r="N8" s="1051"/>
      <c r="O8" s="1051"/>
      <c r="P8" s="1051"/>
      <c r="Q8" s="1051"/>
      <c r="R8" s="1051"/>
      <c r="S8" s="1052"/>
      <c r="T8" s="45"/>
      <c r="U8" s="45"/>
      <c r="V8" s="45"/>
      <c r="W8" s="45"/>
      <c r="X8" s="45"/>
      <c r="Y8" s="45"/>
      <c r="Z8" s="45"/>
      <c r="AA8" s="45"/>
      <c r="AB8" s="45"/>
      <c r="AC8" s="45"/>
      <c r="AD8" s="45"/>
      <c r="AE8" s="45"/>
    </row>
    <row r="9" spans="1:31" ht="15" customHeight="1" x14ac:dyDescent="0.35">
      <c r="A9" s="561"/>
      <c r="B9" s="562"/>
      <c r="C9" s="563"/>
      <c r="D9" s="45"/>
      <c r="E9" s="1053" t="s">
        <v>464</v>
      </c>
      <c r="F9" s="1054"/>
      <c r="G9" s="1054"/>
      <c r="H9" s="1055"/>
      <c r="I9" s="1051"/>
      <c r="J9" s="1051"/>
      <c r="K9" s="1051"/>
      <c r="L9" s="1051"/>
      <c r="M9" s="1051"/>
      <c r="N9" s="1051"/>
      <c r="O9" s="1051"/>
      <c r="P9" s="1051"/>
      <c r="Q9" s="1051"/>
      <c r="R9" s="1051"/>
      <c r="S9" s="1052"/>
      <c r="T9" s="45"/>
      <c r="U9" s="45"/>
      <c r="V9" s="45"/>
      <c r="W9" s="45"/>
      <c r="X9" s="45"/>
      <c r="Y9" s="45"/>
      <c r="Z9" s="45"/>
      <c r="AA9" s="45"/>
      <c r="AB9" s="45"/>
      <c r="AC9" s="45"/>
      <c r="AD9" s="45"/>
      <c r="AE9" s="45"/>
    </row>
    <row r="10" spans="1:31" ht="15" customHeight="1" x14ac:dyDescent="0.35">
      <c r="A10" s="561" t="str">
        <f>AV!E3</f>
        <v>Audio-visual</v>
      </c>
      <c r="B10" s="562"/>
      <c r="C10" s="563"/>
      <c r="D10" s="45"/>
      <c r="E10" s="1053" t="s">
        <v>465</v>
      </c>
      <c r="F10" s="1054"/>
      <c r="G10" s="1054"/>
      <c r="H10" s="1055"/>
      <c r="I10" s="1051"/>
      <c r="J10" s="1051"/>
      <c r="K10" s="1051"/>
      <c r="L10" s="1051"/>
      <c r="M10" s="1051"/>
      <c r="N10" s="1051"/>
      <c r="O10" s="1051"/>
      <c r="P10" s="1051"/>
      <c r="Q10" s="1051"/>
      <c r="R10" s="1051"/>
      <c r="S10" s="1052"/>
      <c r="T10" s="45"/>
      <c r="U10" s="45"/>
      <c r="V10" s="45"/>
      <c r="W10" s="45"/>
      <c r="X10" s="45"/>
      <c r="Y10" s="45"/>
      <c r="Z10" s="45"/>
      <c r="AA10" s="45"/>
      <c r="AB10" s="45"/>
      <c r="AC10" s="45"/>
      <c r="AD10" s="45"/>
      <c r="AE10" s="45"/>
    </row>
    <row r="11" spans="1:31" ht="15" customHeight="1" x14ac:dyDescent="0.35">
      <c r="A11" s="561"/>
      <c r="B11" s="562"/>
      <c r="C11" s="563"/>
      <c r="D11" s="45"/>
      <c r="E11" s="1053" t="s">
        <v>466</v>
      </c>
      <c r="F11" s="1054"/>
      <c r="G11" s="1054"/>
      <c r="H11" s="1055"/>
      <c r="I11" s="1051"/>
      <c r="J11" s="1051"/>
      <c r="K11" s="1051"/>
      <c r="L11" s="1051"/>
      <c r="M11" s="1051"/>
      <c r="N11" s="1051"/>
      <c r="O11" s="1051"/>
      <c r="P11" s="1051"/>
      <c r="Q11" s="1051"/>
      <c r="R11" s="1051"/>
      <c r="S11" s="1052"/>
      <c r="T11" s="45"/>
      <c r="U11" s="45"/>
      <c r="V11" s="45"/>
      <c r="W11" s="45"/>
      <c r="X11" s="45"/>
      <c r="Y11" s="45"/>
      <c r="Z11" s="45"/>
      <c r="AA11" s="45"/>
      <c r="AB11" s="45"/>
      <c r="AC11" s="45"/>
      <c r="AD11" s="45"/>
      <c r="AE11" s="45"/>
    </row>
    <row r="12" spans="1:31" ht="15" customHeight="1" x14ac:dyDescent="0.35">
      <c r="A12" s="561" t="str">
        <f>Util!E3</f>
        <v>Utilities</v>
      </c>
      <c r="B12" s="562"/>
      <c r="C12" s="563"/>
      <c r="D12" s="45"/>
      <c r="E12" s="1053" t="s">
        <v>467</v>
      </c>
      <c r="F12" s="1054"/>
      <c r="G12" s="1054"/>
      <c r="H12" s="1055"/>
      <c r="I12" s="1051"/>
      <c r="J12" s="1051"/>
      <c r="K12" s="1051"/>
      <c r="L12" s="1051"/>
      <c r="M12" s="1051"/>
      <c r="N12" s="1051"/>
      <c r="O12" s="1051"/>
      <c r="P12" s="1051"/>
      <c r="Q12" s="1051"/>
      <c r="R12" s="1051"/>
      <c r="S12" s="1052"/>
      <c r="T12" s="45"/>
      <c r="U12" s="45"/>
      <c r="V12" s="45"/>
      <c r="W12" s="45"/>
      <c r="X12" s="45"/>
      <c r="Y12" s="45"/>
      <c r="Z12" s="45"/>
      <c r="AA12" s="45"/>
      <c r="AB12" s="45"/>
      <c r="AC12" s="45"/>
      <c r="AD12" s="45"/>
      <c r="AE12" s="45"/>
    </row>
    <row r="13" spans="1:31" ht="15" customHeight="1" x14ac:dyDescent="0.35">
      <c r="A13" s="561"/>
      <c r="B13" s="562"/>
      <c r="C13" s="563"/>
      <c r="D13" s="45"/>
      <c r="E13" s="1053" t="s">
        <v>468</v>
      </c>
      <c r="F13" s="1054"/>
      <c r="G13" s="1054"/>
      <c r="H13" s="1055"/>
      <c r="I13" s="1051"/>
      <c r="J13" s="1051"/>
      <c r="K13" s="1051"/>
      <c r="L13" s="1051"/>
      <c r="M13" s="1051"/>
      <c r="N13" s="1051"/>
      <c r="O13" s="1051"/>
      <c r="P13" s="1051"/>
      <c r="Q13" s="1051"/>
      <c r="R13" s="1051"/>
      <c r="S13" s="1052"/>
      <c r="T13" s="45"/>
      <c r="U13" s="45"/>
      <c r="V13" s="45"/>
      <c r="W13" s="45"/>
      <c r="X13" s="45"/>
      <c r="Y13" s="45"/>
      <c r="Z13" s="45"/>
      <c r="AA13" s="45"/>
      <c r="AB13" s="45"/>
      <c r="AC13" s="45"/>
      <c r="AD13" s="45"/>
      <c r="AE13" s="45"/>
    </row>
    <row r="14" spans="1:31" ht="15" customHeight="1" x14ac:dyDescent="0.35">
      <c r="A14" s="561" t="str">
        <f>Safe!E3</f>
        <v>Safety</v>
      </c>
      <c r="B14" s="562"/>
      <c r="C14" s="563"/>
      <c r="D14" s="45"/>
      <c r="E14" s="1053" t="s">
        <v>469</v>
      </c>
      <c r="F14" s="1054"/>
      <c r="G14" s="1054"/>
      <c r="H14" s="1055"/>
      <c r="I14" s="1051"/>
      <c r="J14" s="1051"/>
      <c r="K14" s="1051"/>
      <c r="L14" s="1051"/>
      <c r="M14" s="1051"/>
      <c r="N14" s="1051"/>
      <c r="O14" s="1051"/>
      <c r="P14" s="1051"/>
      <c r="Q14" s="1051"/>
      <c r="R14" s="1051"/>
      <c r="S14" s="1052"/>
      <c r="T14" s="69"/>
      <c r="U14" s="69"/>
      <c r="V14" s="69"/>
      <c r="W14" s="69"/>
      <c r="X14" s="69"/>
      <c r="Y14" s="69"/>
      <c r="Z14" s="45"/>
      <c r="AA14" s="45"/>
      <c r="AB14" s="45"/>
      <c r="AC14" s="45"/>
      <c r="AD14" s="45"/>
      <c r="AE14" s="45"/>
    </row>
    <row r="15" spans="1:31" ht="15" customHeight="1" x14ac:dyDescent="0.35">
      <c r="A15" s="561"/>
      <c r="B15" s="562"/>
      <c r="C15" s="563"/>
      <c r="D15" s="45"/>
      <c r="E15" s="1053" t="s">
        <v>470</v>
      </c>
      <c r="F15" s="1054"/>
      <c r="G15" s="1054"/>
      <c r="H15" s="1055"/>
      <c r="I15" s="1051"/>
      <c r="J15" s="1051"/>
      <c r="K15" s="1051"/>
      <c r="L15" s="1051"/>
      <c r="M15" s="1051"/>
      <c r="N15" s="1051"/>
      <c r="O15" s="1051"/>
      <c r="P15" s="1051"/>
      <c r="Q15" s="1051"/>
      <c r="R15" s="1051"/>
      <c r="S15" s="1052"/>
      <c r="T15" s="69"/>
      <c r="U15" s="69"/>
      <c r="V15" s="69"/>
      <c r="W15" s="69"/>
      <c r="X15" s="69"/>
      <c r="Y15" s="69"/>
      <c r="Z15" s="45"/>
      <c r="AA15" s="45"/>
      <c r="AB15" s="45"/>
      <c r="AC15" s="45"/>
      <c r="AD15" s="45"/>
      <c r="AE15" s="45"/>
    </row>
    <row r="16" spans="1:31" ht="15" customHeight="1" x14ac:dyDescent="0.35">
      <c r="A16" s="561" t="str">
        <f>Floor!E3</f>
        <v>Flooring</v>
      </c>
      <c r="B16" s="562"/>
      <c r="C16" s="563"/>
      <c r="D16" s="45"/>
      <c r="E16" s="1053" t="s">
        <v>471</v>
      </c>
      <c r="F16" s="1054"/>
      <c r="G16" s="1054"/>
      <c r="H16" s="1055"/>
      <c r="I16" s="1051"/>
      <c r="J16" s="1051"/>
      <c r="K16" s="1051"/>
      <c r="L16" s="1051"/>
      <c r="M16" s="1051"/>
      <c r="N16" s="1051"/>
      <c r="O16" s="1051"/>
      <c r="P16" s="1051"/>
      <c r="Q16" s="1051"/>
      <c r="R16" s="1051"/>
      <c r="S16" s="1052"/>
      <c r="T16" s="69"/>
      <c r="U16" s="69"/>
      <c r="V16" s="69"/>
      <c r="W16" s="69"/>
      <c r="X16" s="69"/>
      <c r="Y16" s="69"/>
      <c r="Z16" s="45"/>
      <c r="AA16" s="45"/>
      <c r="AB16" s="45"/>
      <c r="AC16" s="45"/>
      <c r="AD16" s="45"/>
      <c r="AE16" s="45"/>
    </row>
    <row r="17" spans="1:31" ht="15" customHeight="1" x14ac:dyDescent="0.35">
      <c r="A17" s="561"/>
      <c r="B17" s="562"/>
      <c r="C17" s="563"/>
      <c r="D17" s="45"/>
      <c r="E17" s="1053" t="s">
        <v>472</v>
      </c>
      <c r="F17" s="1054"/>
      <c r="G17" s="1054"/>
      <c r="H17" s="1055"/>
      <c r="I17" s="1051"/>
      <c r="J17" s="1051"/>
      <c r="K17" s="1051"/>
      <c r="L17" s="1051"/>
      <c r="M17" s="1051"/>
      <c r="N17" s="1051"/>
      <c r="O17" s="1051"/>
      <c r="P17" s="1051"/>
      <c r="Q17" s="1051"/>
      <c r="R17" s="1051"/>
      <c r="S17" s="1052"/>
      <c r="T17" s="69"/>
      <c r="U17" s="69"/>
      <c r="V17" s="69"/>
      <c r="W17" s="69"/>
      <c r="X17" s="69"/>
      <c r="Y17" s="69"/>
      <c r="Z17" s="45"/>
      <c r="AA17" s="45"/>
      <c r="AB17" s="45"/>
      <c r="AC17" s="45"/>
      <c r="AD17" s="45"/>
      <c r="AE17" s="45"/>
    </row>
    <row r="18" spans="1:31" ht="15" customHeight="1" x14ac:dyDescent="0.35">
      <c r="A18" s="561" t="str">
        <f>Clean!E3</f>
        <v>Cleaning</v>
      </c>
      <c r="B18" s="562"/>
      <c r="C18" s="563"/>
      <c r="D18" s="45"/>
      <c r="E18" s="1053" t="s">
        <v>473</v>
      </c>
      <c r="F18" s="1054"/>
      <c r="G18" s="1054"/>
      <c r="H18" s="1055"/>
      <c r="I18" s="1051"/>
      <c r="J18" s="1051"/>
      <c r="K18" s="1051"/>
      <c r="L18" s="1051"/>
      <c r="M18" s="1051"/>
      <c r="N18" s="1051"/>
      <c r="O18" s="1051"/>
      <c r="P18" s="1051"/>
      <c r="Q18" s="1051"/>
      <c r="R18" s="1051"/>
      <c r="S18" s="1052"/>
      <c r="T18" s="45"/>
      <c r="U18" s="45"/>
      <c r="V18" s="45"/>
      <c r="W18" s="45"/>
      <c r="X18" s="45"/>
      <c r="Y18" s="45"/>
      <c r="Z18" s="45"/>
      <c r="AA18" s="45"/>
      <c r="AB18" s="45"/>
      <c r="AC18" s="45"/>
      <c r="AD18" s="45"/>
      <c r="AE18" s="45"/>
    </row>
    <row r="19" spans="1:31" ht="15" customHeight="1" x14ac:dyDescent="0.35">
      <c r="A19" s="561"/>
      <c r="B19" s="562"/>
      <c r="C19" s="563"/>
      <c r="D19" s="45"/>
      <c r="E19" s="1053" t="s">
        <v>474</v>
      </c>
      <c r="F19" s="1054"/>
      <c r="G19" s="1054"/>
      <c r="H19" s="1055"/>
      <c r="I19" s="1058"/>
      <c r="J19" s="1058"/>
      <c r="K19" s="1058"/>
      <c r="L19" s="1058"/>
      <c r="M19" s="1058"/>
      <c r="N19" s="1058"/>
      <c r="O19" s="1058"/>
      <c r="P19" s="1058"/>
      <c r="Q19" s="1058"/>
      <c r="R19" s="1058"/>
      <c r="S19" s="1059"/>
      <c r="T19" s="45"/>
      <c r="U19" s="45"/>
      <c r="V19" s="45"/>
      <c r="W19" s="45"/>
      <c r="X19" s="45"/>
      <c r="Y19" s="45"/>
      <c r="Z19" s="45"/>
      <c r="AA19" s="45"/>
      <c r="AB19" s="45"/>
      <c r="AC19" s="45"/>
      <c r="AD19" s="45"/>
      <c r="AE19" s="45"/>
    </row>
    <row r="20" spans="1:31" ht="15" customHeight="1" x14ac:dyDescent="0.35">
      <c r="A20" s="561" t="str">
        <f>Food!E3</f>
        <v>Food</v>
      </c>
      <c r="B20" s="562"/>
      <c r="C20" s="563"/>
      <c r="D20" s="45"/>
      <c r="E20" s="1053" t="s">
        <v>475</v>
      </c>
      <c r="F20" s="1054"/>
      <c r="G20" s="1054"/>
      <c r="H20" s="1055"/>
      <c r="I20" s="1094"/>
      <c r="J20" s="1095"/>
      <c r="K20" s="1095"/>
      <c r="L20" s="1095"/>
      <c r="M20" s="1095"/>
      <c r="N20" s="1095"/>
      <c r="O20" s="1095"/>
      <c r="P20" s="1095"/>
      <c r="Q20" s="1095"/>
      <c r="R20" s="1095"/>
      <c r="S20" s="1096"/>
      <c r="T20" s="45"/>
      <c r="U20" s="45"/>
      <c r="V20" s="45"/>
      <c r="W20" s="45"/>
      <c r="X20" s="45"/>
      <c r="Y20" s="45"/>
      <c r="Z20" s="45"/>
      <c r="AA20" s="45"/>
      <c r="AB20" s="45"/>
      <c r="AC20" s="45"/>
      <c r="AD20" s="45"/>
      <c r="AE20" s="45"/>
    </row>
    <row r="21" spans="1:31" ht="15" customHeight="1" x14ac:dyDescent="0.35">
      <c r="A21" s="561"/>
      <c r="B21" s="562"/>
      <c r="C21" s="563"/>
      <c r="D21" s="45"/>
      <c r="E21" s="1081" t="s">
        <v>476</v>
      </c>
      <c r="F21" s="1082"/>
      <c r="G21" s="1082"/>
      <c r="H21" s="1083"/>
      <c r="I21" s="1084" t="s">
        <v>477</v>
      </c>
      <c r="J21" s="1084"/>
      <c r="K21" s="1084"/>
      <c r="L21" s="1084"/>
      <c r="M21" s="1084"/>
      <c r="N21" s="1084"/>
      <c r="O21" s="1084"/>
      <c r="P21" s="1084"/>
      <c r="Q21" s="1084"/>
      <c r="R21" s="1084"/>
      <c r="S21" s="1085"/>
      <c r="T21" s="45"/>
      <c r="U21" s="45"/>
      <c r="V21" s="45"/>
      <c r="W21" s="45"/>
      <c r="X21" s="45"/>
      <c r="Y21" s="45"/>
      <c r="Z21" s="45"/>
      <c r="AA21" s="45"/>
      <c r="AB21" s="45"/>
      <c r="AC21" s="45"/>
      <c r="AD21" s="45"/>
      <c r="AE21" s="45"/>
    </row>
    <row r="22" spans="1:31" ht="15" customHeight="1" x14ac:dyDescent="0.35">
      <c r="A22" s="561" t="str">
        <f>Drink!E3</f>
        <v>Drinks</v>
      </c>
      <c r="B22" s="562"/>
      <c r="C22" s="563"/>
      <c r="D22" s="45"/>
      <c r="E22" s="1053" t="s">
        <v>478</v>
      </c>
      <c r="F22" s="1054"/>
      <c r="G22" s="1054"/>
      <c r="H22" s="1055"/>
      <c r="I22" s="1056"/>
      <c r="J22" s="1056"/>
      <c r="K22" s="1056"/>
      <c r="L22" s="1056"/>
      <c r="M22" s="1056"/>
      <c r="N22" s="1056"/>
      <c r="O22" s="1056"/>
      <c r="P22" s="1056"/>
      <c r="Q22" s="1056"/>
      <c r="R22" s="1056"/>
      <c r="S22" s="1057"/>
      <c r="T22" s="45"/>
      <c r="U22" s="45"/>
      <c r="V22" s="45"/>
      <c r="W22" s="45"/>
      <c r="X22" s="45"/>
      <c r="Y22" s="45"/>
      <c r="Z22" s="45"/>
      <c r="AA22" s="45"/>
      <c r="AB22" s="45"/>
      <c r="AC22" s="45"/>
      <c r="AD22" s="45"/>
      <c r="AE22" s="45"/>
    </row>
    <row r="23" spans="1:31" ht="15" customHeight="1" x14ac:dyDescent="0.35">
      <c r="A23" s="561"/>
      <c r="B23" s="562"/>
      <c r="C23" s="563"/>
      <c r="D23" s="45"/>
      <c r="E23" s="1053" t="s">
        <v>479</v>
      </c>
      <c r="F23" s="1054"/>
      <c r="G23" s="1054"/>
      <c r="H23" s="1055"/>
      <c r="I23" s="1051"/>
      <c r="J23" s="1051"/>
      <c r="K23" s="1051"/>
      <c r="L23" s="1051"/>
      <c r="M23" s="1051"/>
      <c r="N23" s="1051"/>
      <c r="O23" s="1051"/>
      <c r="P23" s="1051"/>
      <c r="Q23" s="1051"/>
      <c r="R23" s="1051"/>
      <c r="S23" s="1052"/>
      <c r="T23" s="45"/>
      <c r="U23" s="45"/>
      <c r="V23" s="45"/>
      <c r="W23" s="45"/>
      <c r="X23" s="45"/>
      <c r="Y23" s="45"/>
      <c r="Z23" s="45"/>
      <c r="AA23" s="45"/>
      <c r="AB23" s="45"/>
      <c r="AC23" s="45"/>
      <c r="AD23" s="45"/>
      <c r="AE23" s="45"/>
    </row>
    <row r="24" spans="1:31" ht="15" customHeight="1" x14ac:dyDescent="0.35">
      <c r="A24" s="561" t="str">
        <f>Alco!E3</f>
        <v>Alcohol</v>
      </c>
      <c r="B24" s="562"/>
      <c r="C24" s="563"/>
      <c r="D24" s="45"/>
      <c r="E24" s="1053" t="s">
        <v>480</v>
      </c>
      <c r="F24" s="1054"/>
      <c r="G24" s="1054"/>
      <c r="H24" s="1055"/>
      <c r="I24" s="1050"/>
      <c r="J24" s="1051"/>
      <c r="K24" s="1051"/>
      <c r="L24" s="1051"/>
      <c r="M24" s="1051"/>
      <c r="N24" s="1051"/>
      <c r="O24" s="1051"/>
      <c r="P24" s="1051"/>
      <c r="Q24" s="1051"/>
      <c r="R24" s="1051"/>
      <c r="S24" s="1052"/>
      <c r="T24" s="45"/>
      <c r="U24" s="45"/>
      <c r="V24" s="45"/>
      <c r="W24" s="45"/>
      <c r="X24" s="45"/>
      <c r="Y24" s="45"/>
      <c r="Z24" s="45"/>
      <c r="AA24" s="45"/>
      <c r="AB24" s="45"/>
      <c r="AC24" s="45"/>
      <c r="AD24" s="45"/>
      <c r="AE24" s="45"/>
    </row>
    <row r="25" spans="1:31" ht="15" customHeight="1" x14ac:dyDescent="0.35">
      <c r="A25" s="561"/>
      <c r="B25" s="562"/>
      <c r="C25" s="563"/>
      <c r="D25" s="45"/>
      <c r="E25" s="1053" t="s">
        <v>481</v>
      </c>
      <c r="F25" s="1054"/>
      <c r="G25" s="1054"/>
      <c r="H25" s="1055"/>
      <c r="I25" s="1051"/>
      <c r="J25" s="1051"/>
      <c r="K25" s="1051"/>
      <c r="L25" s="1051"/>
      <c r="M25" s="1051"/>
      <c r="N25" s="1051"/>
      <c r="O25" s="1051"/>
      <c r="P25" s="1051"/>
      <c r="Q25" s="1051"/>
      <c r="R25" s="1051"/>
      <c r="S25" s="1052"/>
      <c r="T25" s="45"/>
      <c r="U25" s="45"/>
      <c r="V25" s="45"/>
      <c r="W25" s="45"/>
      <c r="X25" s="45"/>
      <c r="Y25" s="45"/>
      <c r="Z25" s="45"/>
      <c r="AA25" s="45"/>
      <c r="AB25" s="45"/>
      <c r="AC25" s="45"/>
      <c r="AD25" s="45"/>
      <c r="AE25" s="45"/>
    </row>
    <row r="26" spans="1:31" ht="15" customHeight="1" x14ac:dyDescent="0.35">
      <c r="A26" s="561" t="str">
        <f>Equip!E3</f>
        <v>Catering - Equipment</v>
      </c>
      <c r="B26" s="562"/>
      <c r="C26" s="563"/>
      <c r="D26" s="45"/>
      <c r="E26" s="1053" t="s">
        <v>482</v>
      </c>
      <c r="F26" s="1054"/>
      <c r="G26" s="1054"/>
      <c r="H26" s="1055"/>
      <c r="I26" s="1058"/>
      <c r="J26" s="1058"/>
      <c r="K26" s="1058"/>
      <c r="L26" s="1058"/>
      <c r="M26" s="1058"/>
      <c r="N26" s="1058"/>
      <c r="O26" s="1058"/>
      <c r="P26" s="1058"/>
      <c r="Q26" s="1058"/>
      <c r="R26" s="1058"/>
      <c r="S26" s="1059"/>
      <c r="T26" s="45"/>
      <c r="U26" s="45"/>
      <c r="V26" s="45"/>
      <c r="W26" s="45"/>
      <c r="X26" s="45"/>
      <c r="Y26" s="45"/>
      <c r="Z26" s="45"/>
      <c r="AA26" s="45"/>
      <c r="AB26" s="45"/>
      <c r="AC26" s="45"/>
      <c r="AD26" s="45"/>
      <c r="AE26" s="45"/>
    </row>
    <row r="27" spans="1:31" ht="15" customHeight="1" x14ac:dyDescent="0.35">
      <c r="A27" s="561"/>
      <c r="B27" s="562"/>
      <c r="C27" s="563"/>
      <c r="D27" s="45"/>
      <c r="E27" s="1081" t="s">
        <v>483</v>
      </c>
      <c r="F27" s="1082"/>
      <c r="G27" s="1082"/>
      <c r="H27" s="1083"/>
      <c r="I27" s="1084" t="s">
        <v>484</v>
      </c>
      <c r="J27" s="1084"/>
      <c r="K27" s="1084"/>
      <c r="L27" s="1084"/>
      <c r="M27" s="1084"/>
      <c r="N27" s="1084"/>
      <c r="O27" s="1084"/>
      <c r="P27" s="1084"/>
      <c r="Q27" s="1084"/>
      <c r="R27" s="1084"/>
      <c r="S27" s="1085"/>
      <c r="T27" s="45"/>
      <c r="U27" s="45"/>
      <c r="V27" s="45"/>
      <c r="W27" s="45"/>
      <c r="X27" s="45"/>
      <c r="Y27" s="45"/>
      <c r="Z27" s="45"/>
      <c r="AA27" s="45"/>
      <c r="AB27" s="45"/>
      <c r="AC27" s="45"/>
      <c r="AD27" s="45"/>
      <c r="AE27" s="45"/>
    </row>
    <row r="28" spans="1:31" ht="15" customHeight="1" x14ac:dyDescent="0.35">
      <c r="A28" s="561" t="str">
        <f>Hygiene!E3</f>
        <v>Catering - Hygiene</v>
      </c>
      <c r="B28" s="562"/>
      <c r="C28" s="563"/>
      <c r="D28" s="45"/>
      <c r="E28" s="1053" t="s">
        <v>485</v>
      </c>
      <c r="F28" s="1054"/>
      <c r="G28" s="1054"/>
      <c r="H28" s="1055"/>
      <c r="I28" s="1056"/>
      <c r="J28" s="1056"/>
      <c r="K28" s="1056"/>
      <c r="L28" s="1056"/>
      <c r="M28" s="1056"/>
      <c r="N28" s="1056"/>
      <c r="O28" s="1056"/>
      <c r="P28" s="1056"/>
      <c r="Q28" s="1056"/>
      <c r="R28" s="1056"/>
      <c r="S28" s="1057"/>
      <c r="T28" s="45"/>
      <c r="U28" s="45"/>
      <c r="V28" s="45"/>
      <c r="W28" s="45"/>
      <c r="X28" s="45"/>
      <c r="Y28" s="45"/>
      <c r="Z28" s="45"/>
      <c r="AA28" s="45"/>
      <c r="AB28" s="45"/>
      <c r="AC28" s="45"/>
      <c r="AD28" s="45"/>
      <c r="AE28" s="45"/>
    </row>
    <row r="29" spans="1:31" ht="15" customHeight="1" thickBot="1" x14ac:dyDescent="0.4">
      <c r="A29" s="561"/>
      <c r="B29" s="562"/>
      <c r="C29" s="563"/>
      <c r="D29" s="45"/>
      <c r="E29" s="1060" t="s">
        <v>486</v>
      </c>
      <c r="F29" s="1061"/>
      <c r="G29" s="1061"/>
      <c r="H29" s="1062"/>
      <c r="I29" s="1063"/>
      <c r="J29" s="1063"/>
      <c r="K29" s="1063"/>
      <c r="L29" s="1063"/>
      <c r="M29" s="1063"/>
      <c r="N29" s="1063"/>
      <c r="O29" s="1063"/>
      <c r="P29" s="1063"/>
      <c r="Q29" s="1063"/>
      <c r="R29" s="1063"/>
      <c r="S29" s="1064"/>
      <c r="T29" s="45"/>
      <c r="U29" s="45"/>
      <c r="V29" s="45"/>
      <c r="W29" s="45"/>
      <c r="X29" s="45"/>
      <c r="Y29" s="45"/>
      <c r="Z29" s="45"/>
      <c r="AA29" s="45"/>
      <c r="AB29" s="45"/>
      <c r="AC29" s="45"/>
      <c r="AD29" s="45"/>
      <c r="AE29" s="45"/>
    </row>
    <row r="30" spans="1:31" ht="15" customHeight="1" x14ac:dyDescent="0.35">
      <c r="A30" s="561" t="str">
        <f>'G&amp;R'!E3</f>
        <v>Graphics &amp; Rigging</v>
      </c>
      <c r="B30" s="562"/>
      <c r="C30" s="563"/>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row>
    <row r="31" spans="1:31" ht="15" customHeight="1" x14ac:dyDescent="0.35">
      <c r="A31" s="561"/>
      <c r="B31" s="562"/>
      <c r="C31" s="563"/>
      <c r="D31" s="45"/>
      <c r="E31" s="1065" t="s">
        <v>487</v>
      </c>
      <c r="F31" s="1066"/>
      <c r="G31" s="1066"/>
      <c r="H31" s="1066"/>
      <c r="I31" s="1066"/>
      <c r="J31" s="1066"/>
      <c r="K31" s="1066"/>
      <c r="L31" s="1066"/>
      <c r="M31" s="1066"/>
      <c r="N31" s="1066"/>
      <c r="O31" s="1066"/>
      <c r="P31" s="1066"/>
      <c r="Q31" s="1066"/>
      <c r="R31" s="1066"/>
      <c r="S31" s="1067"/>
      <c r="T31" s="45"/>
      <c r="U31" s="45"/>
      <c r="V31" s="45"/>
      <c r="W31" s="45"/>
      <c r="X31" s="45"/>
      <c r="Y31" s="45"/>
      <c r="Z31" s="45"/>
      <c r="AA31" s="45"/>
      <c r="AB31" s="45"/>
      <c r="AC31" s="45"/>
      <c r="AD31" s="45"/>
      <c r="AE31" s="45"/>
    </row>
    <row r="32" spans="1:31" ht="15" customHeight="1" x14ac:dyDescent="0.35">
      <c r="A32" s="564" t="str">
        <f>Details!E2</f>
        <v>Your contact details</v>
      </c>
      <c r="B32" s="565"/>
      <c r="C32" s="566"/>
      <c r="D32" s="45"/>
      <c r="E32" s="1068"/>
      <c r="F32" s="1069"/>
      <c r="G32" s="1069"/>
      <c r="H32" s="1069"/>
      <c r="I32" s="1069"/>
      <c r="J32" s="1069"/>
      <c r="K32" s="1069"/>
      <c r="L32" s="1069"/>
      <c r="M32" s="1069"/>
      <c r="N32" s="1069"/>
      <c r="O32" s="1069"/>
      <c r="P32" s="1069"/>
      <c r="Q32" s="1069"/>
      <c r="R32" s="1069"/>
      <c r="S32" s="1070"/>
      <c r="T32" s="45"/>
      <c r="U32" s="45"/>
      <c r="V32" s="45"/>
      <c r="W32" s="45"/>
      <c r="X32" s="45"/>
      <c r="Y32" s="45"/>
      <c r="Z32" s="45"/>
      <c r="AA32" s="45"/>
      <c r="AB32" s="45"/>
      <c r="AC32" s="45"/>
      <c r="AD32" s="45"/>
      <c r="AE32" s="45"/>
    </row>
    <row r="33" spans="1:31" ht="15" customHeight="1" x14ac:dyDescent="0.35">
      <c r="A33" s="567"/>
      <c r="B33" s="568"/>
      <c r="C33" s="569"/>
      <c r="D33" s="45"/>
      <c r="E33" s="1075"/>
      <c r="F33" s="1076"/>
      <c r="G33" s="1076"/>
      <c r="H33" s="1076"/>
      <c r="I33" s="1076"/>
      <c r="J33" s="1076"/>
      <c r="K33" s="1076"/>
      <c r="L33" s="1076"/>
      <c r="M33" s="1076"/>
      <c r="N33" s="1076"/>
      <c r="O33" s="1076"/>
      <c r="P33" s="1076"/>
      <c r="Q33" s="1076"/>
      <c r="R33" s="1076"/>
      <c r="S33" s="1077"/>
      <c r="T33" s="45"/>
      <c r="U33" s="45"/>
      <c r="V33" s="45"/>
      <c r="W33" s="45"/>
      <c r="X33" s="45"/>
      <c r="Y33" s="45"/>
      <c r="Z33" s="45"/>
      <c r="AA33" s="45"/>
      <c r="AB33" s="45"/>
      <c r="AC33" s="45"/>
      <c r="AD33" s="45"/>
      <c r="AE33" s="45"/>
    </row>
    <row r="34" spans="1:31" ht="15" customHeight="1" x14ac:dyDescent="0.35">
      <c r="A34" s="561" t="str">
        <f>Summary!E4</f>
        <v>Order summary</v>
      </c>
      <c r="B34" s="562"/>
      <c r="C34" s="563"/>
      <c r="D34" s="45"/>
      <c r="E34" s="1078" t="s">
        <v>488</v>
      </c>
      <c r="F34" s="1079"/>
      <c r="G34" s="1079"/>
      <c r="H34" s="1079"/>
      <c r="I34" s="1079"/>
      <c r="J34" s="1079"/>
      <c r="K34" s="1079"/>
      <c r="L34" s="1079"/>
      <c r="M34" s="1079"/>
      <c r="N34" s="1079"/>
      <c r="O34" s="1079"/>
      <c r="P34" s="1079"/>
      <c r="Q34" s="1079"/>
      <c r="R34" s="1079"/>
      <c r="S34" s="1080"/>
      <c r="T34" s="45"/>
      <c r="U34" s="45"/>
      <c r="V34" s="45"/>
      <c r="W34" s="45"/>
      <c r="X34" s="45"/>
      <c r="Y34" s="45"/>
      <c r="Z34" s="45"/>
      <c r="AA34" s="45"/>
      <c r="AB34" s="45"/>
      <c r="AC34" s="45"/>
      <c r="AD34" s="45"/>
      <c r="AE34" s="45"/>
    </row>
    <row r="35" spans="1:31" ht="15" customHeight="1" x14ac:dyDescent="0.35">
      <c r="A35" s="561"/>
      <c r="B35" s="562"/>
      <c r="C35" s="563"/>
      <c r="D35" s="45"/>
      <c r="E35" s="1078"/>
      <c r="F35" s="1079"/>
      <c r="G35" s="1079"/>
      <c r="H35" s="1079"/>
      <c r="I35" s="1079"/>
      <c r="J35" s="1079"/>
      <c r="K35" s="1079"/>
      <c r="L35" s="1079"/>
      <c r="M35" s="1079"/>
      <c r="N35" s="1079"/>
      <c r="O35" s="1079"/>
      <c r="P35" s="1079"/>
      <c r="Q35" s="1079"/>
      <c r="R35" s="1079"/>
      <c r="S35" s="1080"/>
      <c r="T35" s="45"/>
      <c r="U35" s="45"/>
      <c r="V35" s="45"/>
      <c r="W35" s="45"/>
      <c r="X35" s="45"/>
      <c r="Y35" s="45"/>
      <c r="Z35" s="45"/>
      <c r="AA35" s="45"/>
      <c r="AB35" s="45"/>
      <c r="AC35" s="45"/>
      <c r="AD35" s="45"/>
      <c r="AE35" s="45"/>
    </row>
    <row r="36" spans="1:31" ht="15" customHeight="1" x14ac:dyDescent="0.35">
      <c r="A36" s="561" t="str">
        <f>'T&amp;C'!E2</f>
        <v>Terms &amp; Conditions</v>
      </c>
      <c r="B36" s="562"/>
      <c r="C36" s="563"/>
      <c r="D36" s="45"/>
      <c r="E36" s="1071" t="s">
        <v>489</v>
      </c>
      <c r="F36" s="1072"/>
      <c r="G36" s="1072"/>
      <c r="H36" s="1072"/>
      <c r="I36" s="1072"/>
      <c r="J36" s="1072"/>
      <c r="K36" s="1072"/>
      <c r="L36" s="1072"/>
      <c r="M36" s="1072"/>
      <c r="N36" s="1072"/>
      <c r="O36" s="1072"/>
      <c r="P36" s="1072"/>
      <c r="Q36" s="1072"/>
      <c r="R36" s="1072"/>
      <c r="S36" s="1073"/>
      <c r="T36" s="45"/>
      <c r="U36" s="45"/>
      <c r="V36" s="45"/>
      <c r="W36" s="45"/>
      <c r="X36" s="45"/>
      <c r="Y36" s="45"/>
      <c r="Z36" s="45"/>
      <c r="AA36" s="45"/>
      <c r="AB36" s="45"/>
      <c r="AC36" s="45"/>
      <c r="AD36" s="45"/>
      <c r="AE36" s="45"/>
    </row>
    <row r="37" spans="1:31" ht="15" customHeight="1" x14ac:dyDescent="0.35">
      <c r="A37" s="561"/>
      <c r="B37" s="562"/>
      <c r="C37" s="563"/>
      <c r="D37" s="45"/>
      <c r="E37" s="1071"/>
      <c r="F37" s="1072"/>
      <c r="G37" s="1072"/>
      <c r="H37" s="1072"/>
      <c r="I37" s="1072"/>
      <c r="J37" s="1072"/>
      <c r="K37" s="1072"/>
      <c r="L37" s="1072"/>
      <c r="M37" s="1072"/>
      <c r="N37" s="1072"/>
      <c r="O37" s="1072"/>
      <c r="P37" s="1072"/>
      <c r="Q37" s="1072"/>
      <c r="R37" s="1072"/>
      <c r="S37" s="1073"/>
      <c r="T37" s="45"/>
      <c r="U37" s="45"/>
      <c r="V37" s="45"/>
      <c r="W37" s="45"/>
      <c r="X37" s="45"/>
      <c r="Y37" s="45"/>
      <c r="Z37" s="45"/>
      <c r="AA37" s="45"/>
      <c r="AB37" s="45"/>
      <c r="AC37" s="45"/>
      <c r="AD37" s="45"/>
      <c r="AE37" s="45"/>
    </row>
    <row r="38" spans="1:31" ht="15" customHeight="1" x14ac:dyDescent="0.35">
      <c r="A38" s="51"/>
      <c r="B38" s="51"/>
      <c r="C38" s="51"/>
      <c r="D38" s="45"/>
      <c r="E38" s="1091" t="s">
        <v>490</v>
      </c>
      <c r="F38" s="1092"/>
      <c r="G38" s="1092"/>
      <c r="H38" s="1092"/>
      <c r="I38" s="1092"/>
      <c r="J38" s="1092"/>
      <c r="K38" s="1092"/>
      <c r="L38" s="1092"/>
      <c r="M38" s="1092"/>
      <c r="N38" s="1092"/>
      <c r="O38" s="1092"/>
      <c r="P38" s="1092"/>
      <c r="Q38" s="1092"/>
      <c r="R38" s="1092"/>
      <c r="S38" s="1093"/>
      <c r="T38" s="45"/>
      <c r="U38" s="45"/>
      <c r="V38" s="45"/>
      <c r="W38" s="45"/>
      <c r="X38" s="45"/>
      <c r="Y38" s="45"/>
      <c r="Z38" s="45"/>
      <c r="AA38" s="45"/>
      <c r="AB38" s="45"/>
      <c r="AC38" s="45"/>
      <c r="AD38" s="45"/>
      <c r="AE38" s="45"/>
    </row>
    <row r="39" spans="1:31" ht="15" customHeight="1" thickBot="1" x14ac:dyDescent="0.45">
      <c r="A39" s="52"/>
      <c r="B39" s="52"/>
      <c r="C39" s="52"/>
      <c r="D39" s="45"/>
      <c r="E39" s="45"/>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row>
    <row r="40" spans="1:31" ht="15" customHeight="1" thickBot="1" x14ac:dyDescent="0.4">
      <c r="A40" s="572" t="s">
        <v>31</v>
      </c>
      <c r="B40" s="572"/>
      <c r="C40" s="572"/>
      <c r="D40" s="45"/>
      <c r="E40" s="1086" t="s">
        <v>491</v>
      </c>
      <c r="F40" s="1087"/>
      <c r="G40" s="1087"/>
      <c r="H40" s="1087"/>
      <c r="I40" s="1088"/>
      <c r="J40" s="1088"/>
      <c r="K40" s="1088"/>
      <c r="L40" s="1088"/>
      <c r="M40" s="1088"/>
      <c r="N40" s="1088"/>
      <c r="O40" s="463" t="s">
        <v>492</v>
      </c>
      <c r="P40" s="1089"/>
      <c r="Q40" s="1088"/>
      <c r="R40" s="1088"/>
      <c r="S40" s="1090"/>
      <c r="T40" s="45"/>
      <c r="U40" s="45"/>
      <c r="V40" s="45"/>
      <c r="W40" s="45"/>
      <c r="X40" s="45"/>
      <c r="Y40" s="45"/>
      <c r="Z40" s="45"/>
      <c r="AA40" s="45"/>
      <c r="AB40" s="45"/>
      <c r="AC40" s="45"/>
      <c r="AD40" s="45"/>
      <c r="AE40" s="45"/>
    </row>
    <row r="41" spans="1:31" ht="15" customHeight="1" x14ac:dyDescent="0.35">
      <c r="A41" s="47" t="s">
        <v>32</v>
      </c>
      <c r="B41" s="142"/>
      <c r="C41" s="142"/>
      <c r="D41" s="45"/>
      <c r="E41" s="45"/>
      <c r="F41" s="45"/>
      <c r="G41" s="45"/>
      <c r="H41" s="45"/>
      <c r="I41" s="1074"/>
      <c r="J41" s="1074"/>
      <c r="K41" s="1074"/>
      <c r="L41" s="1074"/>
      <c r="M41" s="1074"/>
      <c r="N41" s="1074"/>
      <c r="O41" s="1074"/>
      <c r="P41" s="1074"/>
      <c r="Q41" s="1074"/>
      <c r="R41" s="1074"/>
      <c r="S41" s="1074"/>
      <c r="T41" s="45"/>
      <c r="U41" s="45"/>
      <c r="V41" s="45"/>
      <c r="W41" s="45"/>
      <c r="X41" s="45"/>
      <c r="Y41" s="45"/>
      <c r="Z41" s="45"/>
      <c r="AA41" s="45"/>
      <c r="AB41" s="45"/>
      <c r="AC41" s="45"/>
      <c r="AD41" s="45"/>
      <c r="AE41" s="45"/>
    </row>
    <row r="42" spans="1:31" ht="15" customHeight="1" x14ac:dyDescent="0.35">
      <c r="A42" s="79" t="s">
        <v>33</v>
      </c>
      <c r="B42" s="142"/>
      <c r="C42" s="142"/>
      <c r="D42" s="45"/>
      <c r="E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row>
    <row r="43" spans="1:31" ht="15" customHeight="1" x14ac:dyDescent="0.35">
      <c r="A43" s="47" t="s">
        <v>11</v>
      </c>
      <c r="B43" s="142"/>
      <c r="C43" s="142"/>
      <c r="D43" s="45"/>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row>
    <row r="44" spans="1:31" ht="15" customHeight="1" x14ac:dyDescent="0.35">
      <c r="A44" s="47" t="s">
        <v>34</v>
      </c>
      <c r="B44" s="142"/>
      <c r="C44" s="142"/>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row>
    <row r="45" spans="1:31" ht="15" customHeight="1" x14ac:dyDescent="0.35">
      <c r="A45" s="47" t="s">
        <v>13</v>
      </c>
      <c r="B45" s="142"/>
      <c r="C45" s="142"/>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row>
    <row r="46" spans="1:31" ht="15" customHeight="1" x14ac:dyDescent="0.35">
      <c r="A46" s="47" t="s">
        <v>14</v>
      </c>
      <c r="B46" s="142"/>
      <c r="C46" s="142"/>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row>
    <row r="47" spans="1:31" ht="15" customHeight="1" x14ac:dyDescent="0.35">
      <c r="A47" s="53"/>
      <c r="B47" s="142"/>
      <c r="C47" s="142"/>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row>
    <row r="48" spans="1:31" ht="15" customHeight="1" x14ac:dyDescent="0.35">
      <c r="A48" s="570" t="s">
        <v>36</v>
      </c>
      <c r="B48" s="570"/>
      <c r="C48" s="570"/>
      <c r="D48" s="45"/>
      <c r="E48" s="45"/>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row>
    <row r="49" spans="1:31" ht="15" customHeight="1" x14ac:dyDescent="0.35">
      <c r="A49" s="570"/>
      <c r="B49" s="570"/>
      <c r="C49" s="570"/>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row>
    <row r="50" spans="1:31" ht="15" customHeight="1" x14ac:dyDescent="0.35">
      <c r="A50" s="571" t="s">
        <v>37</v>
      </c>
      <c r="B50" s="571"/>
      <c r="C50" s="571"/>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row>
    <row r="51" spans="1:31" ht="15" customHeight="1" x14ac:dyDescent="0.35">
      <c r="A51" s="571"/>
      <c r="B51" s="571"/>
      <c r="C51" s="571"/>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row>
    <row r="52" spans="1:31" ht="15" customHeight="1" x14ac:dyDescent="0.4">
      <c r="A52" s="52"/>
      <c r="B52" s="52"/>
      <c r="C52" s="52"/>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row>
    <row r="53" spans="1:31" ht="15" customHeight="1" x14ac:dyDescent="0.4">
      <c r="A53" s="52"/>
      <c r="B53" s="52"/>
      <c r="C53" s="52"/>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row>
    <row r="54" spans="1:31" ht="15" customHeight="1" x14ac:dyDescent="0.4">
      <c r="A54" s="52"/>
      <c r="B54" s="52"/>
      <c r="C54" s="52"/>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row>
    <row r="55" spans="1:31" ht="15" customHeight="1" x14ac:dyDescent="0.4">
      <c r="A55" s="52"/>
      <c r="B55" s="52"/>
      <c r="C55" s="52"/>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row>
    <row r="56" spans="1:31" ht="15" customHeight="1" x14ac:dyDescent="0.35">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45"/>
      <c r="AD56" s="45"/>
      <c r="AE56" s="45"/>
    </row>
    <row r="57" spans="1:31" ht="15" customHeight="1" x14ac:dyDescent="0.3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row>
    <row r="58" spans="1:31" ht="15" customHeight="1" x14ac:dyDescent="0.35">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row>
    <row r="59" spans="1:31" ht="15" customHeight="1" x14ac:dyDescent="0.3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row>
    <row r="60" spans="1:31" ht="15" customHeight="1" x14ac:dyDescent="0.3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row>
    <row r="61" spans="1:31" ht="15" customHeight="1" x14ac:dyDescent="0.35">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c r="AD61" s="45"/>
      <c r="AE61" s="45"/>
    </row>
    <row r="62" spans="1:31" ht="15" customHeight="1" x14ac:dyDescent="0.35">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row>
    <row r="63" spans="1:31" ht="15" customHeight="1" x14ac:dyDescent="0.35">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row>
    <row r="64" spans="1:31" ht="15" customHeight="1" x14ac:dyDescent="0.35">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row>
    <row r="65" spans="4:31" ht="15" customHeight="1" x14ac:dyDescent="0.35">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row>
    <row r="66" spans="4:31" ht="15" customHeight="1" x14ac:dyDescent="0.35">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row>
    <row r="67" spans="4:31" ht="15" customHeight="1" x14ac:dyDescent="0.35">
      <c r="D67" s="4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row>
    <row r="68" spans="4:31" ht="15" customHeight="1" x14ac:dyDescent="0.35">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row>
    <row r="69" spans="4:31" ht="15" customHeight="1" x14ac:dyDescent="0.35">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c r="AD69" s="45"/>
      <c r="AE69" s="45"/>
    </row>
    <row r="70" spans="4:31" ht="15" customHeight="1" x14ac:dyDescent="0.35">
      <c r="D70" s="45"/>
      <c r="E70" s="45"/>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row>
    <row r="71" spans="4:31" ht="15" customHeight="1" x14ac:dyDescent="0.35">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row>
    <row r="72" spans="4:31" ht="15" customHeight="1" x14ac:dyDescent="0.35">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row>
    <row r="73" spans="4:31" ht="15" customHeight="1" x14ac:dyDescent="0.3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row>
    <row r="74" spans="4:31" ht="15" customHeight="1" x14ac:dyDescent="0.35">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row>
    <row r="75" spans="4:31" ht="15" customHeight="1" x14ac:dyDescent="0.35">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row>
    <row r="76" spans="4:31" ht="15" customHeight="1" x14ac:dyDescent="0.3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row>
    <row r="77" spans="4:31" ht="15" customHeight="1" x14ac:dyDescent="0.35">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row>
    <row r="78" spans="4:31" ht="15" customHeight="1" x14ac:dyDescent="0.35">
      <c r="D78" s="45"/>
      <c r="E78" s="45"/>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row>
    <row r="79" spans="4:31" ht="15" customHeight="1" x14ac:dyDescent="0.35">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row>
    <row r="80" spans="4:31" ht="15" customHeight="1" x14ac:dyDescent="0.35">
      <c r="D80" s="45"/>
      <c r="E80" s="45"/>
      <c r="F80" s="45"/>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row>
    <row r="81" spans="4:31" ht="15" customHeight="1" x14ac:dyDescent="0.35">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5"/>
      <c r="AD81" s="45"/>
      <c r="AE81" s="45"/>
    </row>
    <row r="82" spans="4:31" ht="15" customHeight="1" x14ac:dyDescent="0.35">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row>
    <row r="83" spans="4:31" ht="15" customHeight="1" x14ac:dyDescent="0.35">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row>
    <row r="84" spans="4:31" ht="15" customHeight="1" x14ac:dyDescent="0.35">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row>
    <row r="85" spans="4:31" ht="15" customHeight="1" x14ac:dyDescent="0.3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row>
    <row r="86" spans="4:31" ht="15" customHeight="1" x14ac:dyDescent="0.35">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row>
    <row r="87" spans="4:31" ht="15" customHeight="1" x14ac:dyDescent="0.35">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row>
    <row r="88" spans="4:31" ht="15" customHeight="1" x14ac:dyDescent="0.35">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row>
    <row r="89" spans="4:31" ht="15" customHeight="1" x14ac:dyDescent="0.35">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row>
    <row r="90" spans="4:31" ht="15" customHeight="1" x14ac:dyDescent="0.3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row>
    <row r="91" spans="4:31" ht="15" customHeight="1" x14ac:dyDescent="0.35">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row>
    <row r="92" spans="4:31" ht="15" customHeight="1" x14ac:dyDescent="0.3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row>
    <row r="93" spans="4:31" ht="15" customHeight="1" x14ac:dyDescent="0.35">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row>
    <row r="94" spans="4:31" ht="15" customHeight="1" x14ac:dyDescent="0.35">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row>
    <row r="95" spans="4:31" ht="15" customHeight="1" x14ac:dyDescent="0.35">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row>
    <row r="96" spans="4:31" ht="15" customHeight="1" x14ac:dyDescent="0.35">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row>
    <row r="97" spans="4:31" ht="15" customHeight="1" x14ac:dyDescent="0.35">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row>
    <row r="98" spans="4:31" ht="15" customHeight="1" x14ac:dyDescent="0.35">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row>
    <row r="99" spans="4:31" ht="15" customHeight="1" x14ac:dyDescent="0.3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row>
    <row r="100" spans="4:31" ht="15" customHeight="1" x14ac:dyDescent="0.3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row>
    <row r="101" spans="4:31" ht="15" customHeight="1" x14ac:dyDescent="0.3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row>
    <row r="102" spans="4:31" ht="15" customHeight="1" x14ac:dyDescent="0.35">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row>
    <row r="103" spans="4:31" ht="15" customHeight="1" x14ac:dyDescent="0.3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row>
    <row r="104" spans="4:31" ht="15" customHeight="1" x14ac:dyDescent="0.3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row>
    <row r="105" spans="4:31" ht="15" customHeight="1" x14ac:dyDescent="0.3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row>
    <row r="106" spans="4:31" ht="15" customHeight="1" x14ac:dyDescent="0.3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row>
    <row r="107" spans="4:31" ht="15" customHeight="1" x14ac:dyDescent="0.3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c r="AD107" s="45"/>
      <c r="AE107" s="45"/>
    </row>
    <row r="108" spans="4:31" ht="15" customHeight="1" x14ac:dyDescent="0.3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row>
    <row r="109" spans="4:31" ht="15" customHeight="1" x14ac:dyDescent="0.3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row>
    <row r="110" spans="4:31" ht="15" customHeight="1" x14ac:dyDescent="0.3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row>
    <row r="111" spans="4:31" ht="15" customHeight="1" x14ac:dyDescent="0.3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c r="AD111" s="45"/>
      <c r="AE111" s="45"/>
    </row>
    <row r="112" spans="4:31" ht="15" customHeight="1" x14ac:dyDescent="0.35">
      <c r="E112" s="45"/>
      <c r="F112" s="45"/>
      <c r="G112" s="45"/>
      <c r="H112" s="45"/>
      <c r="I112" s="45"/>
      <c r="J112" s="45"/>
      <c r="K112" s="45"/>
      <c r="L112" s="45"/>
      <c r="M112" s="45"/>
      <c r="N112" s="45"/>
      <c r="O112" s="45"/>
      <c r="P112" s="45"/>
      <c r="Q112" s="45"/>
      <c r="R112" s="45"/>
      <c r="S112" s="45"/>
    </row>
    <row r="113" spans="25:25" ht="15" customHeight="1" x14ac:dyDescent="0.35"/>
    <row r="114" spans="25:25" ht="15" customHeight="1" x14ac:dyDescent="0.35"/>
    <row r="115" spans="25:25" ht="15" customHeight="1" x14ac:dyDescent="0.35"/>
    <row r="116" spans="25:25" ht="15" customHeight="1" x14ac:dyDescent="0.35"/>
    <row r="117" spans="25:25" ht="15" customHeight="1" x14ac:dyDescent="0.35"/>
    <row r="118" spans="25:25" ht="15" customHeight="1" x14ac:dyDescent="0.35"/>
    <row r="119" spans="25:25" x14ac:dyDescent="0.35">
      <c r="Y119" s="1" t="b">
        <v>0</v>
      </c>
    </row>
  </sheetData>
  <mergeCells count="83">
    <mergeCell ref="P1:W1"/>
    <mergeCell ref="A48:C49"/>
    <mergeCell ref="A50:C51"/>
    <mergeCell ref="A1:C1"/>
    <mergeCell ref="A2:C3"/>
    <mergeCell ref="A4:C5"/>
    <mergeCell ref="A28:C29"/>
    <mergeCell ref="A30:C31"/>
    <mergeCell ref="A32:C33"/>
    <mergeCell ref="A40:C40"/>
    <mergeCell ref="E4:H4"/>
    <mergeCell ref="I4:S4"/>
    <mergeCell ref="A12:C13"/>
    <mergeCell ref="A8:C9"/>
    <mergeCell ref="A6:C7"/>
    <mergeCell ref="E6:H6"/>
    <mergeCell ref="I6:S6"/>
    <mergeCell ref="E11:H11"/>
    <mergeCell ref="I11:S11"/>
    <mergeCell ref="E10:H10"/>
    <mergeCell ref="I10:S10"/>
    <mergeCell ref="E7:H7"/>
    <mergeCell ref="I7:S7"/>
    <mergeCell ref="E8:H8"/>
    <mergeCell ref="I8:S8"/>
    <mergeCell ref="E9:H9"/>
    <mergeCell ref="I9:S9"/>
    <mergeCell ref="A10:C11"/>
    <mergeCell ref="E12:H12"/>
    <mergeCell ref="I12:S12"/>
    <mergeCell ref="E19:H19"/>
    <mergeCell ref="I19:S19"/>
    <mergeCell ref="A16:C17"/>
    <mergeCell ref="E13:H13"/>
    <mergeCell ref="I13:S13"/>
    <mergeCell ref="E14:H14"/>
    <mergeCell ref="I14:S14"/>
    <mergeCell ref="A14:C15"/>
    <mergeCell ref="E15:H15"/>
    <mergeCell ref="I15:S15"/>
    <mergeCell ref="E16:H16"/>
    <mergeCell ref="I16:S16"/>
    <mergeCell ref="E17:H17"/>
    <mergeCell ref="I17:S17"/>
    <mergeCell ref="E18:H18"/>
    <mergeCell ref="I18:S18"/>
    <mergeCell ref="A18:C19"/>
    <mergeCell ref="E21:H21"/>
    <mergeCell ref="A20:C21"/>
    <mergeCell ref="I21:S21"/>
    <mergeCell ref="E20:H20"/>
    <mergeCell ref="I20:S20"/>
    <mergeCell ref="A22:C23"/>
    <mergeCell ref="A24:C25"/>
    <mergeCell ref="I41:S41"/>
    <mergeCell ref="E33:S33"/>
    <mergeCell ref="E34:S34"/>
    <mergeCell ref="E35:S35"/>
    <mergeCell ref="E27:H27"/>
    <mergeCell ref="I27:S27"/>
    <mergeCell ref="E28:H28"/>
    <mergeCell ref="I28:S28"/>
    <mergeCell ref="E40:H40"/>
    <mergeCell ref="I40:N40"/>
    <mergeCell ref="P40:S40"/>
    <mergeCell ref="E38:S38"/>
    <mergeCell ref="E22:H22"/>
    <mergeCell ref="E26:H26"/>
    <mergeCell ref="I26:S26"/>
    <mergeCell ref="A34:C35"/>
    <mergeCell ref="A36:C37"/>
    <mergeCell ref="E29:H29"/>
    <mergeCell ref="I29:S29"/>
    <mergeCell ref="E31:S32"/>
    <mergeCell ref="A26:C27"/>
    <mergeCell ref="E36:S37"/>
    <mergeCell ref="I24:S24"/>
    <mergeCell ref="E25:H25"/>
    <mergeCell ref="E23:H23"/>
    <mergeCell ref="I23:S23"/>
    <mergeCell ref="I22:S22"/>
    <mergeCell ref="I25:S25"/>
    <mergeCell ref="E24:H24"/>
  </mergeCells>
  <hyperlinks>
    <hyperlink ref="A48" r:id="rId1" display="eventorders.nec@necgroup.co.uk" xr:uid="{BE18265E-C1C0-4904-9EC5-A7D90657F6D4}"/>
    <hyperlink ref="A48:C49" r:id="rId2" display="Click here to speak to our team!" xr:uid="{586E91D5-F428-4581-B0FA-00FE56A17F92}"/>
    <hyperlink ref="N1:W1" r:id="rId3" display="mailto:eventorders.nec@necgroup.co.uk" xr:uid="{90F3F5EE-80A9-4AF5-AA6C-46710E23FA8A}"/>
    <hyperlink ref="A4:C5" location="Landing!A1" display="Home" xr:uid="{10D8378D-1B89-4097-B3D2-F3674C60F14C}"/>
    <hyperlink ref="A12:C13" location="Util!A1" display="Util!A1" xr:uid="{62A8FF63-244C-4303-A401-AE923F11DE43}"/>
    <hyperlink ref="A14:C15" location="Safe!A1" display="Safe!A1" xr:uid="{3CD19A22-EA10-441C-AA8A-4481A349C562}"/>
    <hyperlink ref="A16:C17" location="Floor!A1" display="Floor!A1" xr:uid="{6B8D6E64-F692-4140-8D32-6FA902DB3618}"/>
    <hyperlink ref="A18:C19" location="Clean!A1" display="Clean!A1" xr:uid="{3DE296D3-D465-4680-90B8-3350DA016508}"/>
    <hyperlink ref="A30:C31" location="'G&amp;R'!A1" display="'G&amp;R'!A1" xr:uid="{728DF7CA-2360-43D7-9DED-43D8CB1F6132}"/>
    <hyperlink ref="A32:C33" location="Details!A1" display="Details!A1" xr:uid="{074F918B-5FA7-44DB-9914-54E8C98C2228}"/>
    <hyperlink ref="A34:C35" location="Summary!A1" display="Summary!A1" xr:uid="{F565B60F-60E0-4F38-B63D-6A03F2EDC5D2}"/>
    <hyperlink ref="A36:C37" location="'T&amp;C'!A1" display="'T&amp;C'!A1" xr:uid="{D4705FF0-C227-4E43-902A-5FFD63DE8119}"/>
    <hyperlink ref="A6:C7" location="Info!A1" display="Info!A1" xr:uid="{ED16C5EB-4669-452B-B48D-8913966C0802}"/>
    <hyperlink ref="A8:C9" location="IT!A1" display="IT &amp; Networks" xr:uid="{7560FCF4-0902-4580-94C1-3E23814E7939}"/>
    <hyperlink ref="A20:C21" location="Food!A1" display="Food!A1" xr:uid="{F6518F1E-BB9D-49F7-86A8-04A4789944D6}"/>
    <hyperlink ref="A26:C27" location="Equip!A1" display="Equip!A1" xr:uid="{75877949-C64D-4450-AEC1-912F4A8A3AD3}"/>
    <hyperlink ref="A28:C29" location="Hygiene!A1" display="Hygiene!A1" xr:uid="{81E32F1B-F0EF-4E3D-9D9D-27148525D434}"/>
    <hyperlink ref="A22:C23" location="Drink!A1" display="Drink!A1" xr:uid="{C912FA6B-E3AA-4F6E-956B-4C7B906AE9C3}"/>
    <hyperlink ref="A24:C25" location="Alco!A1" display="Alco!A1" xr:uid="{E58BBFC9-07F9-431E-B006-E893399F4BE2}"/>
    <hyperlink ref="A10:C11" location="AV!A1" display="AV!A1" xr:uid="{DF6C5393-C466-4980-9E87-B80702B8C01D}"/>
  </hyperlinks>
  <printOptions horizontalCentered="1" verticalCentered="1"/>
  <pageMargins left="0.23622047244094491" right="0.23622047244094491" top="0.35433070866141736" bottom="0.35433070866141736" header="0.31496062992125984" footer="0.31496062992125984"/>
  <pageSetup paperSize="9" scale="90" orientation="landscape" r:id="rId4"/>
  <drawing r:id="rId5"/>
  <legacyDrawing r:id="rId6"/>
  <mc:AlternateContent xmlns:mc="http://schemas.openxmlformats.org/markup-compatibility/2006">
    <mc:Choice Requires="x14">
      <controls>
        <mc:AlternateContent xmlns:mc="http://schemas.openxmlformats.org/markup-compatibility/2006">
          <mc:Choice Requires="x14">
            <control shapeId="21505" r:id="rId7" name="Check Box 1">
              <controlPr defaultSize="0" autoFill="0" autoLine="0" autoPict="0">
                <anchor moveWithCells="1">
                  <from>
                    <xdr:col>8</xdr:col>
                    <xdr:colOff>565150</xdr:colOff>
                    <xdr:row>32</xdr:row>
                    <xdr:rowOff>165100</xdr:rowOff>
                  </from>
                  <to>
                    <xdr:col>9</xdr:col>
                    <xdr:colOff>165100</xdr:colOff>
                    <xdr:row>34</xdr:row>
                    <xdr:rowOff>31750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F7D4E-3B68-458F-ACA3-5D0FC187388B}">
  <sheetPr codeName="Sheet15">
    <tabColor rgb="FF1E384E"/>
    <pageSetUpPr autoPageBreaks="0" fitToPage="1"/>
  </sheetPr>
  <dimension ref="A1:X1096"/>
  <sheetViews>
    <sheetView showRowColHeaders="0" topLeftCell="A17" workbookViewId="0">
      <selection activeCell="A36" sqref="A36:C37"/>
    </sheetView>
  </sheetViews>
  <sheetFormatPr defaultColWidth="8.81640625" defaultRowHeight="17.5" x14ac:dyDescent="0.35"/>
  <cols>
    <col min="1" max="3" width="10.54296875" style="54" customWidth="1"/>
    <col min="4" max="4" width="4.54296875" style="1" customWidth="1"/>
    <col min="5" max="5" width="57.1796875" style="103" customWidth="1"/>
    <col min="6" max="6" width="8.81640625" style="104"/>
    <col min="7" max="10" width="10.81640625" style="103" bestFit="1" customWidth="1"/>
    <col min="11" max="11" width="21.81640625" style="45" bestFit="1" customWidth="1"/>
    <col min="12" max="12" width="11.81640625" style="110" bestFit="1" customWidth="1"/>
    <col min="13" max="13" width="11.81640625" style="103" bestFit="1" customWidth="1"/>
    <col min="14" max="14" width="48.81640625" style="104" customWidth="1"/>
    <col min="15" max="15" width="10.81640625" style="103" customWidth="1"/>
    <col min="16" max="16" width="11" style="1" customWidth="1"/>
    <col min="17" max="17" width="12" style="1" bestFit="1" customWidth="1"/>
    <col min="18" max="18" width="11" style="1" bestFit="1" customWidth="1"/>
    <col min="19" max="19" width="12" style="1" bestFit="1" customWidth="1"/>
    <col min="20" max="20" width="10.453125" style="1" bestFit="1" customWidth="1"/>
    <col min="21" max="21" width="11.453125" style="1" bestFit="1" customWidth="1"/>
    <col min="22" max="16384" width="8.81640625" style="1"/>
  </cols>
  <sheetData>
    <row r="1" spans="1:24" s="48" customFormat="1" ht="36" customHeight="1" x14ac:dyDescent="0.3">
      <c r="A1" s="558" t="s">
        <v>5</v>
      </c>
      <c r="B1" s="559"/>
      <c r="C1" s="559"/>
      <c r="E1" s="49" t="str">
        <f>Landing!B2</f>
        <v>NEC Products and Services Order Form</v>
      </c>
      <c r="I1" s="654" t="s">
        <v>38</v>
      </c>
      <c r="J1" s="654"/>
      <c r="K1" s="654"/>
      <c r="L1" s="654"/>
      <c r="M1" s="654"/>
      <c r="N1" s="654"/>
      <c r="O1" s="102"/>
      <c r="P1" s="102"/>
      <c r="U1" s="50"/>
      <c r="W1" s="50"/>
    </row>
    <row r="2" spans="1:24" ht="15" customHeight="1" x14ac:dyDescent="0.35">
      <c r="A2" s="560"/>
      <c r="B2" s="560"/>
      <c r="C2" s="560"/>
      <c r="D2" s="45"/>
      <c r="E2" s="235"/>
      <c r="F2" s="45"/>
      <c r="G2" s="45"/>
      <c r="H2" s="45"/>
      <c r="I2" s="236"/>
      <c r="J2" s="236"/>
      <c r="K2" s="236"/>
      <c r="L2" s="236"/>
      <c r="M2" s="236"/>
      <c r="N2" s="236"/>
      <c r="O2" s="45"/>
      <c r="P2" s="45"/>
      <c r="Q2" s="45"/>
      <c r="R2" s="45"/>
      <c r="S2" s="45"/>
      <c r="T2" s="45"/>
      <c r="U2" s="45"/>
      <c r="V2" s="45"/>
      <c r="W2" s="45"/>
    </row>
    <row r="3" spans="1:24" ht="15" customHeight="1" x14ac:dyDescent="0.35">
      <c r="A3" s="560"/>
      <c r="B3" s="560"/>
      <c r="C3" s="560"/>
      <c r="D3" s="45"/>
      <c r="E3" s="1107" t="s">
        <v>493</v>
      </c>
      <c r="F3" s="1107"/>
      <c r="G3" s="1107"/>
      <c r="H3" s="1107"/>
      <c r="I3" s="1107"/>
      <c r="J3" s="1107"/>
      <c r="K3" s="1107"/>
      <c r="L3" s="1107"/>
      <c r="M3" s="1107"/>
      <c r="N3" s="1107"/>
      <c r="O3" s="45"/>
      <c r="P3" s="45"/>
      <c r="Q3" s="45"/>
      <c r="R3" s="45"/>
      <c r="S3" s="45"/>
      <c r="T3" s="45"/>
      <c r="U3" s="45"/>
      <c r="V3" s="45"/>
    </row>
    <row r="4" spans="1:24" ht="15" customHeight="1" x14ac:dyDescent="0.35">
      <c r="A4" s="561" t="s">
        <v>8</v>
      </c>
      <c r="B4" s="562"/>
      <c r="C4" s="563"/>
      <c r="D4" s="45"/>
      <c r="E4" s="201" t="s">
        <v>494</v>
      </c>
      <c r="F4" s="45"/>
      <c r="G4" s="77"/>
      <c r="H4" s="77"/>
      <c r="I4" s="77"/>
      <c r="J4" s="77"/>
      <c r="L4" s="71"/>
      <c r="M4" s="45"/>
      <c r="N4" s="56"/>
      <c r="O4" s="45"/>
      <c r="P4" s="45"/>
      <c r="Q4" s="45"/>
      <c r="R4" s="45"/>
      <c r="S4" s="45"/>
      <c r="T4" s="45"/>
      <c r="U4" s="45"/>
      <c r="V4" s="45"/>
    </row>
    <row r="5" spans="1:24" ht="15" customHeight="1" x14ac:dyDescent="0.35">
      <c r="A5" s="561"/>
      <c r="B5" s="562"/>
      <c r="C5" s="563"/>
      <c r="D5" s="45"/>
      <c r="E5" s="156" t="s">
        <v>495</v>
      </c>
      <c r="F5" s="107"/>
      <c r="G5" s="1118" t="s">
        <v>496</v>
      </c>
      <c r="H5" s="1119"/>
      <c r="I5" s="1119"/>
      <c r="J5" s="1120"/>
      <c r="L5" s="150" t="s">
        <v>497</v>
      </c>
      <c r="M5" s="151" t="s">
        <v>498</v>
      </c>
      <c r="N5" s="171" t="s">
        <v>499</v>
      </c>
      <c r="O5" s="45"/>
      <c r="P5" s="45"/>
      <c r="Q5" s="45"/>
      <c r="R5" s="45"/>
      <c r="S5" s="45"/>
      <c r="T5" s="45"/>
      <c r="U5" s="45"/>
      <c r="V5" s="45"/>
    </row>
    <row r="6" spans="1:24" ht="15" customHeight="1" x14ac:dyDescent="0.35">
      <c r="A6" s="561" t="str">
        <f>Info!E12</f>
        <v>Important Information</v>
      </c>
      <c r="B6" s="562"/>
      <c r="C6" s="563"/>
      <c r="D6" s="45"/>
      <c r="E6" s="464" t="str">
        <f>IF(Details!I4=0,"",Details!I4)</f>
        <v/>
      </c>
      <c r="F6" s="45"/>
      <c r="G6" s="1124" t="str">
        <f>IF(Details!I7=0,"",Details!I7)</f>
        <v/>
      </c>
      <c r="H6" s="1125"/>
      <c r="I6" s="1125"/>
      <c r="J6" s="1126"/>
      <c r="L6" s="468" t="str">
        <f>IF(Details!I8=0,"",Details!I8)</f>
        <v/>
      </c>
      <c r="M6" s="469" t="str">
        <f>IF(Details!I9=0,"",Details!I9)</f>
        <v/>
      </c>
      <c r="N6" s="470" t="str">
        <f>IF(Details!I10=0,"",Details!I10)</f>
        <v/>
      </c>
      <c r="O6" s="45"/>
      <c r="P6" s="45"/>
      <c r="Q6" s="45"/>
      <c r="R6" s="45"/>
      <c r="S6" s="45"/>
      <c r="T6" s="45"/>
      <c r="U6" s="45"/>
      <c r="V6" s="45"/>
    </row>
    <row r="7" spans="1:24" ht="15" customHeight="1" x14ac:dyDescent="0.35">
      <c r="A7" s="561"/>
      <c r="B7" s="562"/>
      <c r="C7" s="563"/>
      <c r="D7" s="45"/>
      <c r="E7" s="45"/>
      <c r="F7" s="45"/>
      <c r="G7" s="1112" t="str">
        <f>_xlfn.CONCAT(Details!I11," ",Details!I12)</f>
        <v xml:space="preserve"> </v>
      </c>
      <c r="H7" s="1113"/>
      <c r="I7" s="1113"/>
      <c r="J7" s="1114"/>
      <c r="L7" s="45"/>
      <c r="M7" s="45"/>
      <c r="N7" s="56"/>
      <c r="O7" s="45"/>
      <c r="P7" s="45"/>
      <c r="Q7" s="45"/>
      <c r="R7" s="45"/>
      <c r="S7" s="45"/>
      <c r="T7" s="45"/>
      <c r="U7" s="45"/>
      <c r="V7" s="45"/>
    </row>
    <row r="8" spans="1:24" ht="15" customHeight="1" x14ac:dyDescent="0.35">
      <c r="A8" s="561" t="s">
        <v>39</v>
      </c>
      <c r="B8" s="562"/>
      <c r="C8" s="563"/>
      <c r="D8" s="45"/>
      <c r="E8" s="156" t="s">
        <v>500</v>
      </c>
      <c r="F8" s="45"/>
      <c r="G8" s="1112" t="str">
        <f>_xlfn.CONCAT(Details!I13," ",Details!I14," ",Details!I16)</f>
        <v xml:space="preserve">  </v>
      </c>
      <c r="H8" s="1113"/>
      <c r="I8" s="1113"/>
      <c r="J8" s="1114"/>
      <c r="L8" s="1108" t="s">
        <v>501</v>
      </c>
      <c r="M8" s="1109"/>
      <c r="N8" s="56"/>
      <c r="O8" s="45"/>
      <c r="P8" s="45"/>
      <c r="Q8" s="45"/>
      <c r="R8" s="45"/>
      <c r="S8" s="45"/>
      <c r="T8" s="45"/>
      <c r="U8" s="45"/>
      <c r="V8" s="45"/>
    </row>
    <row r="9" spans="1:24" ht="15" customHeight="1" x14ac:dyDescent="0.35">
      <c r="A9" s="561"/>
      <c r="B9" s="562"/>
      <c r="C9" s="563"/>
      <c r="D9" s="45"/>
      <c r="E9" s="465" t="str">
        <f>_xlfn.CONCAT(Details!I22," ",Details!I23)</f>
        <v xml:space="preserve"> </v>
      </c>
      <c r="F9" s="45"/>
      <c r="G9" s="1112" t="str">
        <f>IF(Details!I15=0," ",Details!I15)</f>
        <v xml:space="preserve"> </v>
      </c>
      <c r="H9" s="1113"/>
      <c r="I9" s="1113"/>
      <c r="J9" s="1114"/>
      <c r="L9" s="1110" t="str">
        <f>IF(Details!I20=0,"",Details!I20)</f>
        <v/>
      </c>
      <c r="M9" s="1111"/>
      <c r="N9" s="56"/>
      <c r="O9" s="45"/>
      <c r="P9" s="45"/>
      <c r="Q9" s="45"/>
      <c r="R9" s="45"/>
      <c r="S9" s="45"/>
      <c r="T9" s="45"/>
      <c r="U9" s="45"/>
      <c r="V9" s="45"/>
    </row>
    <row r="10" spans="1:24" ht="15" customHeight="1" x14ac:dyDescent="0.35">
      <c r="A10" s="561" t="str">
        <f>AV!E3</f>
        <v>Audio-visual</v>
      </c>
      <c r="B10" s="562"/>
      <c r="C10" s="563"/>
      <c r="D10" s="45"/>
      <c r="E10" s="466" t="str">
        <f>_xlfn.CONCAT("E: ",Details!I24)</f>
        <v xml:space="preserve">E: </v>
      </c>
      <c r="F10" s="45"/>
      <c r="G10" s="1112" t="str">
        <f>_xlfn.CONCAT("T: ",Details!I17)</f>
        <v xml:space="preserve">T: </v>
      </c>
      <c r="H10" s="1113"/>
      <c r="I10" s="1113"/>
      <c r="J10" s="1114"/>
      <c r="L10" s="71"/>
      <c r="M10" s="45"/>
      <c r="N10" s="56"/>
      <c r="O10" s="45"/>
      <c r="P10" s="71"/>
      <c r="Q10" s="45"/>
      <c r="R10" s="71"/>
      <c r="S10" s="45"/>
      <c r="T10" s="45"/>
      <c r="U10" s="45"/>
      <c r="V10" s="45"/>
      <c r="W10" s="45"/>
    </row>
    <row r="11" spans="1:24" ht="15" customHeight="1" x14ac:dyDescent="0.35">
      <c r="A11" s="561"/>
      <c r="B11" s="562"/>
      <c r="C11" s="563"/>
      <c r="D11" s="45"/>
      <c r="E11" s="467" t="str">
        <f>_xlfn.CONCAT("T: ",Details!I25)</f>
        <v xml:space="preserve">T: </v>
      </c>
      <c r="F11" s="45"/>
      <c r="G11" s="1112" t="str">
        <f>_xlfn.CONCAT("Tax no. ",Details!I18)</f>
        <v xml:space="preserve">Tax no. </v>
      </c>
      <c r="H11" s="1113"/>
      <c r="I11" s="1113"/>
      <c r="J11" s="1114"/>
      <c r="L11" s="71"/>
      <c r="M11" s="45"/>
      <c r="N11" s="56"/>
      <c r="O11" s="45"/>
      <c r="P11" s="71"/>
      <c r="Q11" s="45"/>
      <c r="R11" s="71"/>
      <c r="S11" s="45"/>
      <c r="T11" s="45"/>
      <c r="U11" s="45"/>
      <c r="V11" s="45"/>
      <c r="W11" s="45"/>
    </row>
    <row r="12" spans="1:24" ht="15" customHeight="1" x14ac:dyDescent="0.35">
      <c r="A12" s="561" t="str">
        <f>Util!E3</f>
        <v>Utilities</v>
      </c>
      <c r="B12" s="562"/>
      <c r="C12" s="563"/>
      <c r="D12" s="45"/>
      <c r="E12" s="46"/>
      <c r="F12" s="45"/>
      <c r="G12" s="1121" t="str">
        <f>_xlfn.CONCAT("Reg no. ",Details!I19)</f>
        <v xml:space="preserve">Reg no. </v>
      </c>
      <c r="H12" s="1122"/>
      <c r="I12" s="1122"/>
      <c r="J12" s="1123"/>
      <c r="L12" s="71"/>
      <c r="M12" s="45"/>
      <c r="N12" s="56"/>
      <c r="O12" s="71"/>
      <c r="P12" s="45"/>
      <c r="Q12" s="71"/>
      <c r="R12" s="45"/>
      <c r="S12" s="45"/>
      <c r="T12" s="45"/>
      <c r="U12" s="45"/>
      <c r="V12" s="45"/>
    </row>
    <row r="13" spans="1:24" ht="15" customHeight="1" x14ac:dyDescent="0.35">
      <c r="A13" s="561"/>
      <c r="B13" s="562"/>
      <c r="C13" s="563"/>
      <c r="D13" s="45"/>
      <c r="E13" s="45"/>
      <c r="F13" s="172"/>
      <c r="G13" s="77"/>
      <c r="H13" s="77"/>
      <c r="I13" s="77"/>
      <c r="J13" s="77"/>
      <c r="L13" s="71"/>
      <c r="M13" s="45"/>
      <c r="N13" s="56"/>
      <c r="O13" s="71"/>
      <c r="P13" s="45"/>
      <c r="Q13" s="72"/>
      <c r="R13" s="55"/>
      <c r="S13" s="55"/>
      <c r="T13" s="55"/>
      <c r="U13" s="55"/>
      <c r="V13" s="55"/>
      <c r="W13" s="5"/>
      <c r="X13" s="5"/>
    </row>
    <row r="14" spans="1:24" ht="15" customHeight="1" x14ac:dyDescent="0.35">
      <c r="A14" s="561" t="str">
        <f>Safe!E3</f>
        <v>Safety</v>
      </c>
      <c r="B14" s="562"/>
      <c r="C14" s="563"/>
      <c r="D14" s="45"/>
      <c r="E14" s="152" t="s">
        <v>502</v>
      </c>
      <c r="F14" s="153" t="s">
        <v>503</v>
      </c>
      <c r="G14" s="154" t="s">
        <v>45</v>
      </c>
      <c r="H14" s="154" t="s">
        <v>46</v>
      </c>
      <c r="I14" s="155" t="s">
        <v>47</v>
      </c>
      <c r="J14" s="45"/>
      <c r="K14" s="1115" t="s">
        <v>504</v>
      </c>
      <c r="L14" s="1116"/>
      <c r="M14" s="1116"/>
      <c r="N14" s="1117"/>
      <c r="O14" s="71"/>
      <c r="P14" s="45"/>
      <c r="Q14" s="72"/>
      <c r="R14" s="55"/>
      <c r="S14" s="55"/>
      <c r="T14" s="55"/>
      <c r="U14" s="55"/>
      <c r="V14" s="55"/>
      <c r="W14" s="5"/>
      <c r="X14" s="5"/>
    </row>
    <row r="15" spans="1:24" ht="15" customHeight="1" x14ac:dyDescent="0.35">
      <c r="A15" s="561"/>
      <c r="B15" s="562"/>
      <c r="C15" s="563"/>
      <c r="D15" s="45"/>
      <c r="E15" s="475"/>
      <c r="F15" s="476">
        <f>SUMIF(F18:F201,"&lt;&gt;9999",F18:F201)</f>
        <v>0</v>
      </c>
      <c r="G15" s="477">
        <f>SUM(G18:G201)</f>
        <v>0</v>
      </c>
      <c r="H15" s="477">
        <f>SUM(H18:H201)</f>
        <v>0</v>
      </c>
      <c r="I15" s="477">
        <f>SUM(I18:I201)</f>
        <v>0</v>
      </c>
      <c r="J15" s="45"/>
      <c r="K15" s="472" t="s">
        <v>505</v>
      </c>
      <c r="L15" s="473" t="s">
        <v>506</v>
      </c>
      <c r="M15" s="474" t="s">
        <v>503</v>
      </c>
      <c r="N15" s="473" t="s">
        <v>43</v>
      </c>
      <c r="O15" s="71"/>
      <c r="P15" s="45"/>
      <c r="Q15" s="72"/>
      <c r="R15" s="55"/>
      <c r="S15" s="55"/>
      <c r="T15" s="55"/>
      <c r="U15" s="55"/>
      <c r="V15" s="55"/>
      <c r="W15" s="5"/>
      <c r="X15" s="5"/>
    </row>
    <row r="16" spans="1:24" ht="15" customHeight="1" x14ac:dyDescent="0.35">
      <c r="A16" s="561" t="str">
        <f>Floor!E3</f>
        <v>Flooring</v>
      </c>
      <c r="B16" s="562"/>
      <c r="C16" s="563"/>
      <c r="D16" s="45"/>
      <c r="E16" s="45"/>
      <c r="F16" s="45"/>
      <c r="G16" s="77"/>
      <c r="H16" s="77"/>
      <c r="I16" s="77"/>
      <c r="J16" s="45"/>
      <c r="K16" s="110" t="str" cm="1">
        <f t="array" ref="K16">_xlfn._xlws.FILTER(Helper!I5:L367,Helper!I5:I367&gt;1,"")</f>
        <v/>
      </c>
      <c r="L16" s="104"/>
      <c r="M16" s="104"/>
      <c r="N16" s="103"/>
      <c r="O16" s="71"/>
      <c r="P16" s="45"/>
      <c r="Q16" s="55"/>
      <c r="R16" s="55"/>
      <c r="S16" s="55"/>
      <c r="T16" s="55"/>
      <c r="U16" s="55"/>
      <c r="V16" s="55"/>
      <c r="W16" s="5"/>
      <c r="X16" s="5"/>
    </row>
    <row r="17" spans="1:24" ht="15" customHeight="1" x14ac:dyDescent="0.35">
      <c r="A17" s="561"/>
      <c r="B17" s="562"/>
      <c r="C17" s="563"/>
      <c r="D17" s="45"/>
      <c r="E17" s="152" t="s">
        <v>507</v>
      </c>
      <c r="F17" s="153" t="s">
        <v>503</v>
      </c>
      <c r="G17" s="154" t="s">
        <v>45</v>
      </c>
      <c r="H17" s="154" t="s">
        <v>46</v>
      </c>
      <c r="I17" s="155" t="s">
        <v>47</v>
      </c>
      <c r="J17" s="45"/>
      <c r="K17" s="110"/>
      <c r="L17" s="104"/>
      <c r="M17" s="104"/>
      <c r="N17" s="103"/>
      <c r="O17" s="71"/>
      <c r="P17" s="45"/>
      <c r="Q17" s="72"/>
      <c r="R17" s="55"/>
      <c r="S17" s="55"/>
      <c r="T17" s="55"/>
      <c r="U17" s="55"/>
      <c r="V17" s="55"/>
      <c r="W17" s="5"/>
      <c r="X17" s="5"/>
    </row>
    <row r="18" spans="1:24" ht="15" customHeight="1" x14ac:dyDescent="0.35">
      <c r="A18" s="561" t="str">
        <f>Clean!E3</f>
        <v>Cleaning</v>
      </c>
      <c r="B18" s="562"/>
      <c r="C18" s="563"/>
      <c r="D18" s="45"/>
      <c r="E18" s="108" t="str" cm="1">
        <f t="array" ref="E18">IFERROR(_xlfn._xlws.FILTER(Helper!B4:F297,Helper!C4:C297&gt;0,""),"")</f>
        <v/>
      </c>
      <c r="F18" s="471"/>
      <c r="G18" s="122"/>
      <c r="H18" s="123"/>
      <c r="I18" s="124"/>
      <c r="J18" s="63"/>
      <c r="K18" s="110"/>
      <c r="L18" s="104"/>
      <c r="M18" s="104"/>
      <c r="N18" s="103"/>
      <c r="O18" s="71"/>
      <c r="P18" s="45"/>
      <c r="Q18" s="72"/>
      <c r="R18" s="55"/>
      <c r="S18" s="55"/>
      <c r="T18" s="55"/>
      <c r="U18" s="55"/>
      <c r="V18" s="55"/>
      <c r="W18" s="5"/>
      <c r="X18" s="5"/>
    </row>
    <row r="19" spans="1:24" ht="15" customHeight="1" x14ac:dyDescent="0.35">
      <c r="A19" s="561"/>
      <c r="B19" s="562"/>
      <c r="C19" s="563"/>
      <c r="D19" s="45"/>
      <c r="G19" s="125"/>
      <c r="H19" s="125"/>
      <c r="I19" s="125"/>
      <c r="J19" s="45"/>
      <c r="K19" s="110"/>
      <c r="L19" s="104"/>
      <c r="M19" s="104"/>
      <c r="N19" s="103"/>
      <c r="O19" s="71"/>
      <c r="P19" s="45"/>
      <c r="Q19" s="72"/>
      <c r="R19" s="55"/>
      <c r="S19" s="55"/>
      <c r="T19" s="55"/>
      <c r="U19" s="55"/>
      <c r="V19" s="55"/>
      <c r="W19" s="5"/>
      <c r="X19" s="5"/>
    </row>
    <row r="20" spans="1:24" ht="15" customHeight="1" x14ac:dyDescent="0.35">
      <c r="A20" s="561" t="str">
        <f>Food!E3</f>
        <v>Food</v>
      </c>
      <c r="B20" s="562"/>
      <c r="C20" s="563"/>
      <c r="D20" s="45"/>
      <c r="G20" s="125"/>
      <c r="H20" s="125"/>
      <c r="I20" s="125"/>
      <c r="J20" s="45"/>
      <c r="K20" s="110"/>
      <c r="L20" s="104"/>
      <c r="M20" s="104"/>
      <c r="N20" s="103"/>
      <c r="O20" s="71"/>
      <c r="P20" s="45"/>
      <c r="Q20" s="72"/>
      <c r="R20" s="55"/>
      <c r="S20" s="55"/>
      <c r="T20" s="55"/>
      <c r="U20" s="55"/>
      <c r="V20" s="55"/>
      <c r="W20" s="5"/>
      <c r="X20" s="5"/>
    </row>
    <row r="21" spans="1:24" ht="15" customHeight="1" x14ac:dyDescent="0.35">
      <c r="A21" s="561"/>
      <c r="B21" s="562"/>
      <c r="C21" s="563"/>
      <c r="D21" s="45"/>
      <c r="G21" s="125"/>
      <c r="H21" s="125"/>
      <c r="I21" s="125"/>
      <c r="J21" s="45"/>
      <c r="K21" s="110"/>
      <c r="L21" s="104"/>
      <c r="M21" s="104"/>
      <c r="N21" s="103"/>
      <c r="O21" s="71"/>
      <c r="P21" s="45"/>
      <c r="Q21" s="72"/>
      <c r="R21" s="55"/>
      <c r="S21" s="55"/>
      <c r="T21" s="55"/>
      <c r="U21" s="55"/>
      <c r="V21" s="55"/>
      <c r="W21" s="5"/>
      <c r="X21" s="5"/>
    </row>
    <row r="22" spans="1:24" ht="15" customHeight="1" x14ac:dyDescent="0.35">
      <c r="A22" s="561" t="str">
        <f>Drink!E3</f>
        <v>Drinks</v>
      </c>
      <c r="B22" s="562"/>
      <c r="C22" s="563"/>
      <c r="D22" s="45"/>
      <c r="G22" s="125"/>
      <c r="H22" s="125"/>
      <c r="I22" s="125"/>
      <c r="J22" s="45"/>
      <c r="K22" s="110"/>
      <c r="L22" s="104"/>
      <c r="M22" s="104"/>
      <c r="N22" s="103"/>
      <c r="O22" s="45"/>
      <c r="P22" s="45"/>
      <c r="Q22" s="45"/>
      <c r="R22" s="45"/>
      <c r="S22" s="45"/>
      <c r="T22" s="45"/>
      <c r="U22" s="45"/>
      <c r="V22" s="45"/>
    </row>
    <row r="23" spans="1:24" ht="15" customHeight="1" x14ac:dyDescent="0.35">
      <c r="A23" s="561"/>
      <c r="B23" s="562"/>
      <c r="C23" s="563"/>
      <c r="D23" s="45"/>
      <c r="G23" s="125"/>
      <c r="H23" s="125"/>
      <c r="I23" s="125"/>
      <c r="J23" s="45"/>
      <c r="K23" s="110"/>
      <c r="L23" s="104"/>
      <c r="M23" s="104"/>
      <c r="N23" s="103"/>
      <c r="O23" s="45"/>
      <c r="P23" s="45"/>
      <c r="Q23" s="45"/>
      <c r="R23" s="45"/>
      <c r="S23" s="45"/>
      <c r="T23" s="45"/>
      <c r="U23" s="45"/>
      <c r="V23" s="45"/>
    </row>
    <row r="24" spans="1:24" ht="15" customHeight="1" x14ac:dyDescent="0.35">
      <c r="A24" s="561" t="str">
        <f>Alco!E3</f>
        <v>Alcohol</v>
      </c>
      <c r="B24" s="562"/>
      <c r="C24" s="563"/>
      <c r="D24" s="45"/>
      <c r="G24" s="125"/>
      <c r="H24" s="125"/>
      <c r="I24" s="125"/>
      <c r="J24" s="45"/>
      <c r="K24" s="110"/>
      <c r="L24" s="104"/>
      <c r="M24" s="104"/>
      <c r="N24" s="103"/>
      <c r="O24" s="45"/>
      <c r="P24" s="45"/>
      <c r="Q24" s="45"/>
      <c r="R24" s="45"/>
      <c r="S24" s="45"/>
      <c r="T24" s="45"/>
      <c r="U24" s="45"/>
      <c r="V24" s="45"/>
    </row>
    <row r="25" spans="1:24" ht="15" customHeight="1" x14ac:dyDescent="0.35">
      <c r="A25" s="561"/>
      <c r="B25" s="562"/>
      <c r="C25" s="563"/>
      <c r="D25" s="45"/>
      <c r="G25" s="125"/>
      <c r="H25" s="125"/>
      <c r="I25" s="125"/>
      <c r="J25" s="45"/>
      <c r="K25" s="110"/>
      <c r="L25" s="104"/>
      <c r="M25" s="104"/>
      <c r="N25" s="103"/>
      <c r="O25" s="45"/>
      <c r="P25" s="45"/>
      <c r="Q25" s="45"/>
      <c r="R25" s="45"/>
      <c r="S25" s="45"/>
      <c r="T25" s="45"/>
      <c r="U25" s="45"/>
      <c r="V25" s="45"/>
    </row>
    <row r="26" spans="1:24" ht="15" customHeight="1" x14ac:dyDescent="0.35">
      <c r="A26" s="561" t="str">
        <f>Equip!E3</f>
        <v>Catering - Equipment</v>
      </c>
      <c r="B26" s="562"/>
      <c r="C26" s="563"/>
      <c r="D26" s="45"/>
      <c r="G26" s="125"/>
      <c r="H26" s="125"/>
      <c r="I26" s="125"/>
      <c r="J26" s="45"/>
      <c r="K26" s="110"/>
      <c r="L26" s="104"/>
      <c r="M26" s="104"/>
      <c r="N26" s="103"/>
      <c r="O26" s="45"/>
      <c r="P26" s="45"/>
      <c r="Q26" s="45"/>
      <c r="R26" s="45"/>
      <c r="S26" s="45"/>
      <c r="T26" s="45"/>
      <c r="U26" s="45"/>
      <c r="V26" s="45"/>
    </row>
    <row r="27" spans="1:24" ht="15" customHeight="1" x14ac:dyDescent="0.35">
      <c r="A27" s="561"/>
      <c r="B27" s="562"/>
      <c r="C27" s="563"/>
      <c r="D27" s="45"/>
      <c r="G27" s="125"/>
      <c r="H27" s="125"/>
      <c r="I27" s="125"/>
      <c r="J27" s="45"/>
      <c r="K27" s="110"/>
      <c r="L27" s="104"/>
      <c r="M27" s="104"/>
      <c r="N27" s="103"/>
      <c r="O27" s="45"/>
      <c r="P27" s="45"/>
      <c r="Q27" s="45"/>
      <c r="R27" s="45"/>
      <c r="S27" s="45"/>
      <c r="T27" s="45"/>
      <c r="U27" s="45"/>
      <c r="V27" s="45"/>
    </row>
    <row r="28" spans="1:24" ht="15" customHeight="1" x14ac:dyDescent="0.35">
      <c r="A28" s="561" t="str">
        <f>Hygiene!E3</f>
        <v>Catering - Hygiene</v>
      </c>
      <c r="B28" s="562"/>
      <c r="C28" s="563"/>
      <c r="D28" s="45"/>
      <c r="G28" s="125"/>
      <c r="H28" s="125"/>
      <c r="I28" s="125"/>
      <c r="J28" s="45"/>
      <c r="K28" s="110"/>
      <c r="L28" s="104"/>
      <c r="M28" s="104"/>
      <c r="N28" s="103"/>
      <c r="O28" s="45"/>
      <c r="P28" s="45"/>
      <c r="Q28" s="45"/>
      <c r="R28" s="45"/>
      <c r="S28" s="45"/>
      <c r="T28" s="45"/>
      <c r="U28" s="45"/>
      <c r="V28" s="45"/>
    </row>
    <row r="29" spans="1:24" ht="15" customHeight="1" x14ac:dyDescent="0.35">
      <c r="A29" s="561"/>
      <c r="B29" s="562"/>
      <c r="C29" s="563"/>
      <c r="D29" s="45"/>
      <c r="G29" s="109"/>
      <c r="H29" s="109"/>
      <c r="I29" s="109"/>
      <c r="J29" s="45"/>
      <c r="K29" s="110"/>
      <c r="L29" s="104"/>
      <c r="M29" s="104"/>
      <c r="N29" s="103"/>
      <c r="O29" s="45"/>
      <c r="P29" s="45"/>
      <c r="Q29" s="45"/>
      <c r="R29" s="45"/>
      <c r="S29" s="45"/>
      <c r="T29" s="45"/>
      <c r="U29" s="45"/>
      <c r="V29" s="45"/>
    </row>
    <row r="30" spans="1:24" ht="15" customHeight="1" x14ac:dyDescent="0.35">
      <c r="A30" s="561" t="str">
        <f>'G&amp;R'!E3</f>
        <v>Graphics &amp; Rigging</v>
      </c>
      <c r="B30" s="562"/>
      <c r="C30" s="563"/>
      <c r="D30" s="45"/>
      <c r="G30" s="109"/>
      <c r="H30" s="109"/>
      <c r="I30" s="109"/>
      <c r="J30" s="45"/>
      <c r="K30" s="110"/>
      <c r="L30" s="104"/>
      <c r="M30" s="104"/>
      <c r="N30" s="103"/>
      <c r="O30" s="45"/>
      <c r="P30" s="45"/>
      <c r="Q30" s="45"/>
      <c r="R30" s="45"/>
      <c r="S30" s="45"/>
      <c r="T30" s="45"/>
      <c r="U30" s="45"/>
      <c r="V30" s="45"/>
    </row>
    <row r="31" spans="1:24" ht="15" customHeight="1" x14ac:dyDescent="0.35">
      <c r="A31" s="561"/>
      <c r="B31" s="562"/>
      <c r="C31" s="563"/>
      <c r="D31" s="45"/>
      <c r="G31" s="109"/>
      <c r="H31" s="109"/>
      <c r="I31" s="109"/>
      <c r="J31" s="45"/>
      <c r="K31" s="110"/>
      <c r="L31" s="104"/>
      <c r="M31" s="104"/>
      <c r="N31" s="103"/>
      <c r="O31" s="45"/>
      <c r="P31" s="45"/>
      <c r="Q31" s="45"/>
      <c r="R31" s="45"/>
      <c r="S31" s="45"/>
      <c r="T31" s="45"/>
      <c r="U31" s="45"/>
      <c r="V31" s="45"/>
    </row>
    <row r="32" spans="1:24" ht="15" customHeight="1" x14ac:dyDescent="0.35">
      <c r="A32" s="561" t="str">
        <f>Details!E2</f>
        <v>Your contact details</v>
      </c>
      <c r="B32" s="562"/>
      <c r="C32" s="563"/>
      <c r="D32" s="45"/>
      <c r="G32" s="109"/>
      <c r="H32" s="109"/>
      <c r="I32" s="109"/>
      <c r="J32" s="45"/>
      <c r="K32" s="110"/>
      <c r="L32" s="104"/>
      <c r="M32" s="104"/>
      <c r="N32" s="103"/>
      <c r="O32" s="45"/>
      <c r="P32" s="45"/>
      <c r="Q32" s="45"/>
      <c r="R32" s="45"/>
      <c r="S32" s="45"/>
      <c r="T32" s="45"/>
      <c r="U32" s="45"/>
      <c r="V32" s="45"/>
    </row>
    <row r="33" spans="1:22" ht="15" customHeight="1" x14ac:dyDescent="0.35">
      <c r="A33" s="561"/>
      <c r="B33" s="562"/>
      <c r="C33" s="563"/>
      <c r="D33" s="45"/>
      <c r="G33" s="109"/>
      <c r="H33" s="109"/>
      <c r="I33" s="109"/>
      <c r="J33" s="45"/>
      <c r="K33" s="110"/>
      <c r="L33" s="104"/>
      <c r="M33" s="104"/>
      <c r="N33" s="103"/>
      <c r="O33" s="45"/>
      <c r="P33" s="45"/>
      <c r="Q33" s="45"/>
      <c r="R33" s="45"/>
      <c r="S33" s="45"/>
      <c r="T33" s="45"/>
      <c r="U33" s="45"/>
      <c r="V33" s="45"/>
    </row>
    <row r="34" spans="1:22" ht="15" customHeight="1" x14ac:dyDescent="0.35">
      <c r="A34" s="564" t="str">
        <f>Summary!E4</f>
        <v>Order summary</v>
      </c>
      <c r="B34" s="565"/>
      <c r="C34" s="566"/>
      <c r="D34" s="45"/>
      <c r="G34" s="109"/>
      <c r="H34" s="109"/>
      <c r="I34" s="109"/>
      <c r="J34" s="45"/>
      <c r="K34" s="110"/>
      <c r="L34" s="104"/>
      <c r="M34" s="104"/>
      <c r="N34" s="103"/>
      <c r="O34" s="71"/>
      <c r="P34" s="45"/>
      <c r="Q34" s="71"/>
      <c r="R34" s="45"/>
      <c r="S34" s="45"/>
      <c r="T34" s="45"/>
      <c r="U34" s="45"/>
      <c r="V34" s="45"/>
    </row>
    <row r="35" spans="1:22" ht="15" customHeight="1" x14ac:dyDescent="0.35">
      <c r="A35" s="567"/>
      <c r="B35" s="568"/>
      <c r="C35" s="569"/>
      <c r="D35" s="45"/>
      <c r="G35" s="109"/>
      <c r="H35" s="109"/>
      <c r="I35" s="109"/>
      <c r="J35" s="45"/>
      <c r="K35" s="110"/>
      <c r="L35" s="104"/>
      <c r="M35" s="104"/>
      <c r="N35" s="103"/>
      <c r="O35" s="71"/>
      <c r="P35" s="45"/>
      <c r="Q35" s="71"/>
      <c r="R35" s="45"/>
      <c r="S35" s="45"/>
      <c r="T35" s="45"/>
      <c r="U35" s="45"/>
      <c r="V35" s="45"/>
    </row>
    <row r="36" spans="1:22" ht="15" customHeight="1" x14ac:dyDescent="0.35">
      <c r="A36" s="561" t="str">
        <f>'T&amp;C'!E2</f>
        <v>Terms &amp; Conditions</v>
      </c>
      <c r="B36" s="562"/>
      <c r="C36" s="563"/>
      <c r="D36" s="45"/>
      <c r="G36" s="109"/>
      <c r="H36" s="109"/>
      <c r="I36" s="109"/>
      <c r="J36" s="45"/>
      <c r="K36" s="110"/>
      <c r="L36" s="104"/>
      <c r="M36" s="104"/>
      <c r="N36" s="103"/>
      <c r="O36" s="71"/>
      <c r="P36" s="45"/>
      <c r="Q36" s="71"/>
      <c r="R36" s="45"/>
      <c r="S36" s="45"/>
      <c r="T36" s="45"/>
      <c r="U36" s="45"/>
      <c r="V36" s="45"/>
    </row>
    <row r="37" spans="1:22" ht="15" customHeight="1" x14ac:dyDescent="0.35">
      <c r="A37" s="561"/>
      <c r="B37" s="562"/>
      <c r="C37" s="563"/>
      <c r="D37" s="45"/>
      <c r="G37" s="109"/>
      <c r="H37" s="109"/>
      <c r="I37" s="109"/>
      <c r="J37" s="45"/>
      <c r="K37" s="110"/>
      <c r="L37" s="104"/>
      <c r="M37" s="104"/>
      <c r="N37" s="103"/>
      <c r="O37" s="45"/>
      <c r="P37" s="45"/>
      <c r="Q37" s="71"/>
      <c r="R37" s="45"/>
      <c r="S37" s="45"/>
      <c r="T37" s="45"/>
      <c r="U37" s="45"/>
      <c r="V37" s="45"/>
    </row>
    <row r="38" spans="1:22" ht="15" customHeight="1" x14ac:dyDescent="0.35">
      <c r="A38" s="51"/>
      <c r="B38" s="51"/>
      <c r="C38" s="51"/>
      <c r="D38" s="45"/>
      <c r="G38" s="109"/>
      <c r="H38" s="109"/>
      <c r="I38" s="109"/>
      <c r="J38" s="45"/>
      <c r="K38" s="110"/>
      <c r="L38" s="104"/>
      <c r="M38" s="104"/>
      <c r="N38" s="103"/>
      <c r="O38" s="45"/>
      <c r="P38" s="45"/>
      <c r="Q38" s="71"/>
      <c r="R38" s="45"/>
      <c r="S38" s="45"/>
      <c r="T38" s="45"/>
      <c r="U38" s="45"/>
      <c r="V38" s="45"/>
    </row>
    <row r="39" spans="1:22" ht="15" customHeight="1" x14ac:dyDescent="0.4">
      <c r="A39" s="52"/>
      <c r="B39" s="52"/>
      <c r="C39" s="52"/>
      <c r="D39" s="45"/>
      <c r="G39" s="109"/>
      <c r="H39" s="109"/>
      <c r="I39" s="109"/>
      <c r="J39" s="45"/>
      <c r="K39" s="110"/>
      <c r="L39" s="104"/>
      <c r="M39" s="104"/>
      <c r="N39" s="103"/>
      <c r="O39" s="45"/>
      <c r="P39" s="45"/>
      <c r="Q39" s="71"/>
      <c r="R39" s="45"/>
      <c r="S39" s="45"/>
      <c r="T39" s="45"/>
      <c r="U39" s="45"/>
      <c r="V39" s="45"/>
    </row>
    <row r="40" spans="1:22" ht="15" customHeight="1" x14ac:dyDescent="0.35">
      <c r="A40" s="572" t="s">
        <v>31</v>
      </c>
      <c r="B40" s="572"/>
      <c r="C40" s="572"/>
      <c r="D40" s="45"/>
      <c r="G40" s="109"/>
      <c r="H40" s="109"/>
      <c r="I40" s="109"/>
      <c r="J40" s="45"/>
      <c r="K40" s="110"/>
      <c r="L40" s="104"/>
      <c r="M40" s="104"/>
      <c r="N40" s="103"/>
      <c r="O40" s="45"/>
      <c r="P40" s="45"/>
      <c r="Q40" s="71"/>
      <c r="R40" s="45"/>
      <c r="S40" s="45"/>
      <c r="T40" s="45"/>
      <c r="U40" s="45"/>
      <c r="V40" s="45"/>
    </row>
    <row r="41" spans="1:22" ht="15" customHeight="1" x14ac:dyDescent="0.35">
      <c r="A41" s="47" t="s">
        <v>32</v>
      </c>
      <c r="B41" s="142"/>
      <c r="C41" s="142"/>
      <c r="D41" s="45"/>
      <c r="G41" s="109"/>
      <c r="H41" s="109"/>
      <c r="I41" s="109"/>
      <c r="J41" s="45"/>
      <c r="K41" s="110"/>
      <c r="L41" s="104"/>
      <c r="M41" s="104"/>
      <c r="N41" s="103"/>
      <c r="O41" s="45"/>
      <c r="P41" s="45"/>
      <c r="Q41" s="45"/>
      <c r="R41" s="45"/>
      <c r="S41" s="45"/>
      <c r="T41" s="45"/>
      <c r="U41" s="45"/>
      <c r="V41" s="45"/>
    </row>
    <row r="42" spans="1:22" ht="15" customHeight="1" x14ac:dyDescent="0.35">
      <c r="A42" s="47" t="s">
        <v>33</v>
      </c>
      <c r="B42" s="142"/>
      <c r="C42" s="142"/>
      <c r="D42" s="45"/>
      <c r="G42" s="109"/>
      <c r="H42" s="109"/>
      <c r="I42" s="109"/>
      <c r="J42" s="45"/>
      <c r="K42" s="110"/>
      <c r="L42" s="104"/>
      <c r="M42" s="104"/>
      <c r="N42" s="103"/>
      <c r="O42" s="45"/>
      <c r="P42" s="45"/>
      <c r="Q42" s="71"/>
      <c r="R42" s="45"/>
      <c r="S42" s="45"/>
      <c r="T42" s="45"/>
      <c r="U42" s="45"/>
      <c r="V42" s="45"/>
    </row>
    <row r="43" spans="1:22" ht="15" customHeight="1" x14ac:dyDescent="0.35">
      <c r="A43" s="79" t="s">
        <v>11</v>
      </c>
      <c r="B43" s="142"/>
      <c r="C43" s="142"/>
      <c r="D43" s="45"/>
      <c r="G43" s="109"/>
      <c r="H43" s="109"/>
      <c r="I43" s="109"/>
      <c r="J43" s="45"/>
      <c r="K43" s="110"/>
      <c r="L43" s="104"/>
      <c r="M43" s="104"/>
      <c r="N43" s="103"/>
      <c r="O43" s="45"/>
      <c r="P43" s="45"/>
      <c r="Q43" s="71"/>
      <c r="R43" s="45"/>
      <c r="S43" s="45"/>
      <c r="T43" s="45"/>
      <c r="U43" s="45"/>
      <c r="V43" s="45"/>
    </row>
    <row r="44" spans="1:22" ht="15" customHeight="1" x14ac:dyDescent="0.35">
      <c r="A44" s="47" t="s">
        <v>34</v>
      </c>
      <c r="B44" s="142"/>
      <c r="C44" s="142"/>
      <c r="D44" s="45"/>
      <c r="G44" s="109"/>
      <c r="H44" s="109"/>
      <c r="I44" s="109"/>
      <c r="J44" s="45"/>
      <c r="K44" s="110"/>
      <c r="L44" s="104"/>
      <c r="M44" s="104"/>
      <c r="N44" s="103"/>
      <c r="O44" s="45"/>
      <c r="P44" s="45"/>
      <c r="Q44" s="71"/>
      <c r="R44" s="45"/>
      <c r="S44" s="45"/>
      <c r="T44" s="45"/>
      <c r="U44" s="45"/>
      <c r="V44" s="45"/>
    </row>
    <row r="45" spans="1:22" ht="15" customHeight="1" x14ac:dyDescent="0.35">
      <c r="A45" s="47" t="s">
        <v>13</v>
      </c>
      <c r="B45" s="142"/>
      <c r="C45" s="142"/>
      <c r="D45" s="45"/>
      <c r="G45" s="109"/>
      <c r="H45" s="109"/>
      <c r="I45" s="109"/>
      <c r="J45" s="45"/>
      <c r="K45" s="110"/>
      <c r="L45" s="104"/>
      <c r="M45" s="104"/>
      <c r="N45" s="103"/>
      <c r="O45" s="45"/>
      <c r="P45" s="45"/>
      <c r="Q45" s="71"/>
      <c r="R45" s="45"/>
      <c r="S45" s="45"/>
      <c r="T45" s="45"/>
      <c r="U45" s="45"/>
      <c r="V45" s="45"/>
    </row>
    <row r="46" spans="1:22" ht="15" customHeight="1" x14ac:dyDescent="0.35">
      <c r="A46" s="47" t="s">
        <v>14</v>
      </c>
      <c r="B46" s="142"/>
      <c r="C46" s="142"/>
      <c r="D46" s="45"/>
      <c r="G46" s="109"/>
      <c r="H46" s="109"/>
      <c r="I46" s="109"/>
      <c r="J46" s="45"/>
      <c r="K46" s="110"/>
      <c r="L46" s="104"/>
      <c r="M46" s="104"/>
      <c r="N46" s="103"/>
      <c r="O46" s="45"/>
      <c r="P46" s="45"/>
      <c r="Q46" s="71"/>
      <c r="R46" s="45"/>
      <c r="S46" s="45"/>
      <c r="T46" s="45"/>
      <c r="U46" s="45"/>
      <c r="V46" s="45"/>
    </row>
    <row r="47" spans="1:22" ht="15" customHeight="1" x14ac:dyDescent="0.35">
      <c r="A47" s="53"/>
      <c r="B47" s="142"/>
      <c r="C47" s="142"/>
      <c r="D47" s="45"/>
      <c r="G47" s="109"/>
      <c r="H47" s="109"/>
      <c r="I47" s="109"/>
      <c r="J47" s="45"/>
      <c r="K47" s="110"/>
      <c r="L47" s="104"/>
      <c r="M47" s="104"/>
      <c r="N47" s="103"/>
      <c r="O47" s="45"/>
      <c r="P47" s="45"/>
      <c r="Q47" s="71"/>
      <c r="R47" s="45"/>
      <c r="S47" s="45"/>
      <c r="T47" s="45"/>
      <c r="U47" s="45"/>
      <c r="V47" s="45"/>
    </row>
    <row r="48" spans="1:22" ht="15" customHeight="1" x14ac:dyDescent="0.35">
      <c r="A48" s="570" t="s">
        <v>36</v>
      </c>
      <c r="B48" s="570"/>
      <c r="C48" s="570"/>
      <c r="D48" s="45"/>
      <c r="G48" s="109"/>
      <c r="H48" s="109"/>
      <c r="I48" s="109"/>
      <c r="J48" s="45"/>
      <c r="K48" s="110"/>
      <c r="L48" s="104"/>
      <c r="M48" s="104"/>
      <c r="N48" s="103"/>
      <c r="O48" s="45"/>
      <c r="P48" s="45"/>
      <c r="Q48" s="71"/>
      <c r="R48" s="45"/>
      <c r="S48" s="45"/>
      <c r="T48" s="45"/>
      <c r="U48" s="45"/>
      <c r="V48" s="45"/>
    </row>
    <row r="49" spans="1:22" ht="15" customHeight="1" x14ac:dyDescent="0.35">
      <c r="A49" s="570"/>
      <c r="B49" s="570"/>
      <c r="C49" s="570"/>
      <c r="D49" s="45"/>
      <c r="G49" s="109"/>
      <c r="H49" s="109"/>
      <c r="I49" s="109"/>
      <c r="J49" s="45"/>
      <c r="K49" s="110"/>
      <c r="L49" s="104"/>
      <c r="M49" s="104"/>
      <c r="N49" s="103"/>
      <c r="O49" s="45"/>
      <c r="P49" s="45"/>
      <c r="Q49" s="71"/>
      <c r="R49" s="45"/>
      <c r="S49" s="45"/>
      <c r="T49" s="45"/>
      <c r="U49" s="45"/>
      <c r="V49" s="45"/>
    </row>
    <row r="50" spans="1:22" ht="15" customHeight="1" x14ac:dyDescent="0.35">
      <c r="A50" s="571" t="s">
        <v>37</v>
      </c>
      <c r="B50" s="571"/>
      <c r="C50" s="571"/>
      <c r="D50" s="45"/>
      <c r="G50" s="109"/>
      <c r="H50" s="109"/>
      <c r="I50" s="109"/>
      <c r="J50" s="45"/>
      <c r="K50" s="110"/>
      <c r="L50" s="104"/>
      <c r="M50" s="104"/>
      <c r="N50" s="103"/>
      <c r="O50" s="45"/>
      <c r="P50" s="45"/>
      <c r="Q50" s="45"/>
      <c r="R50" s="45"/>
      <c r="S50" s="45"/>
      <c r="T50" s="45"/>
      <c r="U50" s="45"/>
      <c r="V50" s="45"/>
    </row>
    <row r="51" spans="1:22" ht="15" customHeight="1" x14ac:dyDescent="0.35">
      <c r="A51" s="571"/>
      <c r="B51" s="571"/>
      <c r="C51" s="571"/>
      <c r="D51" s="45"/>
      <c r="G51" s="109"/>
      <c r="H51" s="109"/>
      <c r="I51" s="109"/>
      <c r="J51" s="45"/>
      <c r="K51" s="110"/>
      <c r="L51" s="104"/>
      <c r="M51" s="104"/>
      <c r="N51" s="103"/>
      <c r="O51" s="71"/>
      <c r="P51" s="45"/>
      <c r="Q51" s="71"/>
      <c r="R51" s="45"/>
      <c r="S51" s="45"/>
      <c r="T51" s="45"/>
      <c r="U51" s="45"/>
      <c r="V51" s="45"/>
    </row>
    <row r="52" spans="1:22" ht="15" customHeight="1" x14ac:dyDescent="0.4">
      <c r="A52" s="52"/>
      <c r="B52" s="52"/>
      <c r="C52" s="52"/>
      <c r="D52" s="45"/>
      <c r="G52" s="109"/>
      <c r="H52" s="109"/>
      <c r="I52" s="109"/>
      <c r="J52" s="45"/>
      <c r="K52" s="110"/>
      <c r="L52" s="104"/>
      <c r="M52" s="104"/>
      <c r="N52" s="103"/>
      <c r="O52" s="71"/>
      <c r="P52" s="45"/>
      <c r="Q52" s="71"/>
      <c r="R52" s="45"/>
      <c r="S52" s="45"/>
      <c r="T52" s="45"/>
      <c r="U52" s="45"/>
      <c r="V52" s="45"/>
    </row>
    <row r="53" spans="1:22" ht="15" customHeight="1" x14ac:dyDescent="0.4">
      <c r="A53" s="52"/>
      <c r="B53" s="52"/>
      <c r="C53" s="52"/>
      <c r="D53" s="45"/>
      <c r="G53" s="109"/>
      <c r="H53" s="109"/>
      <c r="I53" s="109"/>
      <c r="J53" s="45"/>
      <c r="K53" s="110"/>
      <c r="L53" s="104"/>
      <c r="M53" s="104"/>
      <c r="N53" s="103"/>
      <c r="O53" s="71"/>
      <c r="P53" s="45"/>
      <c r="Q53" s="71"/>
      <c r="R53" s="45"/>
      <c r="S53" s="45"/>
      <c r="T53" s="45"/>
      <c r="U53" s="45"/>
      <c r="V53" s="45"/>
    </row>
    <row r="54" spans="1:22" ht="15" customHeight="1" x14ac:dyDescent="0.4">
      <c r="A54" s="52"/>
      <c r="B54" s="52"/>
      <c r="C54" s="52"/>
      <c r="D54" s="45"/>
      <c r="G54" s="109"/>
      <c r="H54" s="109"/>
      <c r="I54" s="109"/>
      <c r="J54" s="45"/>
      <c r="K54" s="110"/>
      <c r="L54" s="104"/>
      <c r="M54" s="104"/>
      <c r="N54" s="103"/>
      <c r="O54" s="71"/>
      <c r="P54" s="45"/>
      <c r="Q54" s="71"/>
      <c r="R54" s="45"/>
      <c r="S54" s="45"/>
      <c r="T54" s="45"/>
      <c r="U54" s="45"/>
      <c r="V54" s="45"/>
    </row>
    <row r="55" spans="1:22" ht="15" customHeight="1" x14ac:dyDescent="0.4">
      <c r="A55" s="52"/>
      <c r="B55" s="52"/>
      <c r="C55" s="52"/>
      <c r="D55" s="45"/>
      <c r="G55" s="109"/>
      <c r="H55" s="109"/>
      <c r="I55" s="109"/>
      <c r="J55" s="45"/>
      <c r="K55" s="110"/>
      <c r="L55" s="104"/>
      <c r="M55" s="104"/>
      <c r="N55" s="103"/>
      <c r="O55" s="71"/>
      <c r="P55" s="45"/>
      <c r="Q55" s="71"/>
      <c r="R55" s="45"/>
      <c r="S55" s="45"/>
      <c r="T55" s="45"/>
      <c r="U55" s="45"/>
      <c r="V55" s="45"/>
    </row>
    <row r="56" spans="1:22" ht="15" customHeight="1" x14ac:dyDescent="0.35">
      <c r="D56" s="45"/>
      <c r="G56" s="109"/>
      <c r="H56" s="109"/>
      <c r="I56" s="109"/>
      <c r="J56" s="45"/>
      <c r="K56" s="110"/>
      <c r="L56" s="104"/>
      <c r="M56" s="104"/>
      <c r="N56" s="103"/>
      <c r="O56" s="71"/>
      <c r="P56" s="45"/>
      <c r="Q56" s="71"/>
      <c r="R56" s="45"/>
      <c r="S56" s="45"/>
      <c r="T56" s="45"/>
      <c r="U56" s="45"/>
      <c r="V56" s="45"/>
    </row>
    <row r="57" spans="1:22" ht="15" customHeight="1" x14ac:dyDescent="0.35">
      <c r="D57" s="45"/>
      <c r="G57" s="109"/>
      <c r="H57" s="109"/>
      <c r="I57" s="109"/>
      <c r="J57" s="45"/>
      <c r="K57" s="110"/>
      <c r="L57" s="104"/>
      <c r="M57" s="104"/>
      <c r="N57" s="103"/>
      <c r="O57" s="71"/>
      <c r="P57" s="45"/>
      <c r="Q57" s="71"/>
      <c r="R57" s="45"/>
      <c r="S57" s="45"/>
      <c r="T57" s="45"/>
      <c r="U57" s="45"/>
      <c r="V57" s="45"/>
    </row>
    <row r="58" spans="1:22" ht="15" customHeight="1" x14ac:dyDescent="0.35">
      <c r="D58" s="45"/>
      <c r="G58" s="109"/>
      <c r="H58" s="109"/>
      <c r="I58" s="109"/>
      <c r="J58" s="45"/>
      <c r="K58" s="110"/>
      <c r="L58" s="104"/>
      <c r="M58" s="104"/>
      <c r="N58" s="103"/>
      <c r="O58" s="71"/>
      <c r="P58" s="45"/>
      <c r="Q58" s="71"/>
      <c r="R58" s="45"/>
      <c r="S58" s="45"/>
      <c r="T58" s="45"/>
      <c r="U58" s="45"/>
      <c r="V58" s="45"/>
    </row>
    <row r="59" spans="1:22" ht="15" customHeight="1" x14ac:dyDescent="0.35">
      <c r="D59" s="45"/>
      <c r="G59" s="109"/>
      <c r="H59" s="109"/>
      <c r="I59" s="109"/>
      <c r="J59" s="45"/>
      <c r="K59" s="110"/>
      <c r="L59" s="104"/>
      <c r="M59" s="104"/>
      <c r="N59" s="103"/>
      <c r="O59" s="71"/>
      <c r="P59" s="45"/>
      <c r="Q59" s="71"/>
      <c r="R59" s="45"/>
      <c r="S59" s="45"/>
      <c r="T59" s="45"/>
      <c r="U59" s="45"/>
      <c r="V59" s="45"/>
    </row>
    <row r="60" spans="1:22" ht="15" customHeight="1" x14ac:dyDescent="0.35">
      <c r="D60" s="45"/>
      <c r="G60" s="109"/>
      <c r="H60" s="109"/>
      <c r="I60" s="109"/>
      <c r="J60" s="45"/>
      <c r="K60" s="110"/>
      <c r="L60" s="104"/>
      <c r="M60" s="104"/>
      <c r="N60" s="103"/>
      <c r="O60" s="71"/>
      <c r="P60" s="45"/>
      <c r="Q60" s="71"/>
      <c r="R60" s="45"/>
      <c r="S60" s="45"/>
      <c r="T60" s="45"/>
      <c r="U60" s="45"/>
      <c r="V60" s="45"/>
    </row>
    <row r="61" spans="1:22" ht="15" customHeight="1" x14ac:dyDescent="0.35">
      <c r="D61" s="45"/>
      <c r="G61" s="109"/>
      <c r="H61" s="109"/>
      <c r="I61" s="109"/>
      <c r="J61" s="45"/>
      <c r="K61" s="110"/>
      <c r="L61" s="104"/>
      <c r="M61" s="104"/>
      <c r="N61" s="103"/>
      <c r="O61" s="45"/>
      <c r="P61" s="45"/>
      <c r="Q61" s="45"/>
      <c r="R61" s="45"/>
      <c r="S61" s="45"/>
      <c r="T61" s="45"/>
      <c r="U61" s="45"/>
      <c r="V61" s="45"/>
    </row>
    <row r="62" spans="1:22" ht="15" customHeight="1" x14ac:dyDescent="0.35">
      <c r="D62" s="45"/>
      <c r="G62" s="109"/>
      <c r="H62" s="109"/>
      <c r="I62" s="109"/>
      <c r="J62" s="45"/>
      <c r="K62" s="110"/>
      <c r="L62" s="104"/>
      <c r="M62" s="104"/>
      <c r="N62" s="103"/>
      <c r="O62" s="71"/>
      <c r="P62" s="45"/>
      <c r="Q62" s="71"/>
      <c r="R62" s="45"/>
      <c r="S62" s="45"/>
      <c r="T62" s="45"/>
      <c r="U62" s="45"/>
      <c r="V62" s="45"/>
    </row>
    <row r="63" spans="1:22" ht="15" customHeight="1" x14ac:dyDescent="0.35">
      <c r="D63" s="45"/>
      <c r="G63" s="109"/>
      <c r="H63" s="109"/>
      <c r="I63" s="109"/>
      <c r="J63" s="45"/>
      <c r="K63" s="110"/>
      <c r="L63" s="104"/>
      <c r="M63" s="104"/>
      <c r="N63" s="103"/>
      <c r="O63" s="71"/>
      <c r="P63" s="45"/>
      <c r="Q63" s="71"/>
      <c r="R63" s="45"/>
      <c r="S63" s="45"/>
      <c r="T63" s="45"/>
      <c r="U63" s="45"/>
      <c r="V63" s="45"/>
    </row>
    <row r="64" spans="1:22" ht="15" customHeight="1" x14ac:dyDescent="0.35">
      <c r="D64" s="45"/>
      <c r="G64" s="109"/>
      <c r="H64" s="109"/>
      <c r="I64" s="109"/>
      <c r="J64" s="45"/>
      <c r="K64" s="110"/>
      <c r="L64" s="104"/>
      <c r="M64" s="104"/>
      <c r="N64" s="103"/>
      <c r="O64" s="71"/>
      <c r="P64" s="45"/>
      <c r="Q64" s="71"/>
      <c r="R64" s="45"/>
      <c r="S64" s="45"/>
      <c r="T64" s="45"/>
      <c r="U64" s="45"/>
      <c r="V64" s="45"/>
    </row>
    <row r="65" spans="4:22" ht="15" customHeight="1" x14ac:dyDescent="0.35">
      <c r="D65" s="45"/>
      <c r="G65" s="109"/>
      <c r="H65" s="109"/>
      <c r="I65" s="109"/>
      <c r="J65" s="45"/>
      <c r="K65" s="110"/>
      <c r="L65" s="104"/>
      <c r="M65" s="104"/>
      <c r="N65" s="103"/>
      <c r="O65" s="71"/>
      <c r="P65" s="45"/>
      <c r="Q65" s="71"/>
      <c r="R65" s="45"/>
      <c r="S65" s="45"/>
      <c r="T65" s="45"/>
      <c r="U65" s="45"/>
      <c r="V65" s="45"/>
    </row>
    <row r="66" spans="4:22" ht="15" customHeight="1" x14ac:dyDescent="0.35">
      <c r="D66" s="45"/>
      <c r="G66" s="109"/>
      <c r="H66" s="109"/>
      <c r="I66" s="109"/>
      <c r="J66" s="45"/>
      <c r="K66" s="110"/>
      <c r="L66" s="104"/>
      <c r="M66" s="104"/>
      <c r="N66" s="103"/>
      <c r="O66" s="71"/>
      <c r="P66" s="45"/>
      <c r="Q66" s="71"/>
      <c r="R66" s="45"/>
      <c r="S66" s="45"/>
      <c r="T66" s="45"/>
      <c r="U66" s="45"/>
      <c r="V66" s="45"/>
    </row>
    <row r="67" spans="4:22" ht="15" customHeight="1" x14ac:dyDescent="0.35">
      <c r="D67" s="45"/>
      <c r="G67" s="109"/>
      <c r="H67" s="109"/>
      <c r="I67" s="109"/>
      <c r="J67" s="45"/>
      <c r="K67" s="110"/>
      <c r="L67" s="104"/>
      <c r="M67" s="104"/>
      <c r="N67" s="103"/>
      <c r="O67" s="71"/>
      <c r="P67" s="45"/>
      <c r="Q67" s="71"/>
      <c r="R67" s="45"/>
      <c r="S67" s="45"/>
      <c r="T67" s="45"/>
      <c r="U67" s="45"/>
      <c r="V67" s="45"/>
    </row>
    <row r="68" spans="4:22" ht="15" customHeight="1" x14ac:dyDescent="0.35">
      <c r="D68" s="45"/>
      <c r="G68" s="109"/>
      <c r="H68" s="109"/>
      <c r="I68" s="109"/>
      <c r="J68" s="45"/>
      <c r="K68" s="110"/>
      <c r="L68" s="104"/>
      <c r="M68" s="104"/>
      <c r="N68" s="103"/>
      <c r="O68" s="71"/>
      <c r="P68" s="45"/>
      <c r="Q68" s="71"/>
      <c r="R68" s="45"/>
      <c r="S68" s="45"/>
      <c r="T68" s="45"/>
      <c r="U68" s="45"/>
      <c r="V68" s="45"/>
    </row>
    <row r="69" spans="4:22" ht="15" customHeight="1" x14ac:dyDescent="0.35">
      <c r="D69" s="45"/>
      <c r="G69" s="109"/>
      <c r="H69" s="109"/>
      <c r="I69" s="109"/>
      <c r="J69" s="45"/>
      <c r="K69" s="110"/>
      <c r="L69" s="104"/>
      <c r="M69" s="104"/>
      <c r="N69" s="103"/>
      <c r="O69" s="71"/>
      <c r="P69" s="45"/>
      <c r="Q69" s="71"/>
      <c r="R69" s="45"/>
      <c r="S69" s="45"/>
      <c r="T69" s="45"/>
      <c r="U69" s="45"/>
      <c r="V69" s="45"/>
    </row>
    <row r="70" spans="4:22" ht="15" customHeight="1" x14ac:dyDescent="0.35">
      <c r="D70" s="45"/>
      <c r="G70" s="109"/>
      <c r="H70" s="109"/>
      <c r="I70" s="109"/>
      <c r="J70" s="45"/>
      <c r="K70" s="110"/>
      <c r="L70" s="104"/>
      <c r="M70" s="104"/>
      <c r="N70" s="103"/>
      <c r="O70" s="45"/>
      <c r="P70" s="45"/>
      <c r="Q70" s="45"/>
      <c r="R70" s="45"/>
      <c r="S70" s="45"/>
      <c r="T70" s="45"/>
      <c r="U70" s="45"/>
      <c r="V70" s="45"/>
    </row>
    <row r="71" spans="4:22" ht="15" customHeight="1" x14ac:dyDescent="0.35">
      <c r="D71" s="45"/>
      <c r="G71" s="109"/>
      <c r="H71" s="109"/>
      <c r="I71" s="109"/>
      <c r="J71" s="45"/>
      <c r="K71" s="110"/>
      <c r="L71" s="104"/>
      <c r="M71" s="104"/>
      <c r="N71" s="103"/>
      <c r="O71" s="71"/>
      <c r="P71" s="45"/>
      <c r="Q71" s="71"/>
      <c r="R71" s="45"/>
      <c r="S71" s="45"/>
      <c r="T71" s="45"/>
      <c r="U71" s="45"/>
      <c r="V71" s="45"/>
    </row>
    <row r="72" spans="4:22" ht="15" customHeight="1" x14ac:dyDescent="0.35">
      <c r="D72" s="45"/>
      <c r="G72" s="109"/>
      <c r="H72" s="109"/>
      <c r="I72" s="109"/>
      <c r="J72" s="45"/>
      <c r="K72" s="110"/>
      <c r="L72" s="104"/>
      <c r="M72" s="104"/>
      <c r="N72" s="103"/>
      <c r="O72" s="71"/>
      <c r="P72" s="45"/>
      <c r="Q72" s="71"/>
      <c r="R72" s="45"/>
      <c r="S72" s="45"/>
      <c r="T72" s="45"/>
      <c r="U72" s="45"/>
      <c r="V72" s="45"/>
    </row>
    <row r="73" spans="4:22" ht="15" customHeight="1" x14ac:dyDescent="0.35">
      <c r="D73" s="45"/>
      <c r="G73" s="109"/>
      <c r="H73" s="109"/>
      <c r="I73" s="109"/>
      <c r="J73" s="45"/>
      <c r="K73" s="110"/>
      <c r="L73" s="104"/>
      <c r="M73" s="104"/>
      <c r="N73" s="103"/>
      <c r="O73" s="71"/>
      <c r="P73" s="45"/>
      <c r="Q73" s="71"/>
      <c r="R73" s="45"/>
      <c r="S73" s="45"/>
      <c r="T73" s="45"/>
      <c r="U73" s="45"/>
      <c r="V73" s="45"/>
    </row>
    <row r="74" spans="4:22" ht="15" customHeight="1" x14ac:dyDescent="0.35">
      <c r="D74" s="45"/>
      <c r="G74" s="109"/>
      <c r="H74" s="109"/>
      <c r="I74" s="109"/>
      <c r="J74" s="45"/>
      <c r="K74" s="110"/>
      <c r="L74" s="104"/>
      <c r="M74" s="104"/>
      <c r="N74" s="103"/>
      <c r="O74" s="71"/>
      <c r="P74" s="45"/>
      <c r="Q74" s="71"/>
      <c r="R74" s="45"/>
      <c r="S74" s="45"/>
      <c r="T74" s="45"/>
      <c r="U74" s="45"/>
      <c r="V74" s="45"/>
    </row>
    <row r="75" spans="4:22" ht="15" customHeight="1" x14ac:dyDescent="0.35">
      <c r="D75" s="45"/>
      <c r="G75" s="109"/>
      <c r="H75" s="109"/>
      <c r="I75" s="109"/>
      <c r="J75" s="45"/>
      <c r="K75" s="110"/>
      <c r="L75" s="104"/>
      <c r="M75" s="104"/>
      <c r="N75" s="103"/>
      <c r="O75" s="71"/>
      <c r="P75" s="45"/>
      <c r="Q75" s="71"/>
      <c r="R75" s="45"/>
      <c r="S75" s="45"/>
      <c r="T75" s="45"/>
      <c r="U75" s="45"/>
      <c r="V75" s="45"/>
    </row>
    <row r="76" spans="4:22" ht="15" customHeight="1" x14ac:dyDescent="0.35">
      <c r="D76" s="45"/>
      <c r="G76" s="109"/>
      <c r="H76" s="109"/>
      <c r="I76" s="109"/>
      <c r="J76" s="45"/>
      <c r="K76" s="110"/>
      <c r="L76" s="104"/>
      <c r="M76" s="104"/>
      <c r="N76" s="103"/>
      <c r="O76" s="71"/>
      <c r="P76" s="45"/>
      <c r="Q76" s="71"/>
      <c r="R76" s="45"/>
      <c r="S76" s="45"/>
      <c r="T76" s="45"/>
      <c r="U76" s="45"/>
      <c r="V76" s="45"/>
    </row>
    <row r="77" spans="4:22" ht="15" customHeight="1" x14ac:dyDescent="0.35">
      <c r="D77" s="45"/>
      <c r="G77" s="109"/>
      <c r="H77" s="109"/>
      <c r="I77" s="109"/>
      <c r="J77" s="45"/>
      <c r="K77" s="110"/>
      <c r="L77" s="104"/>
      <c r="M77" s="104"/>
      <c r="N77" s="103"/>
      <c r="O77" s="45"/>
      <c r="P77" s="45"/>
      <c r="Q77" s="45"/>
      <c r="R77" s="45"/>
      <c r="S77" s="45"/>
      <c r="T77" s="45"/>
      <c r="U77" s="45"/>
      <c r="V77" s="45"/>
    </row>
    <row r="78" spans="4:22" ht="15" customHeight="1" x14ac:dyDescent="0.35">
      <c r="D78" s="45"/>
      <c r="G78" s="109"/>
      <c r="H78" s="109"/>
      <c r="I78" s="109"/>
      <c r="J78" s="45"/>
      <c r="K78" s="110"/>
      <c r="L78" s="104"/>
      <c r="M78" s="104"/>
      <c r="N78" s="103"/>
      <c r="O78" s="71"/>
      <c r="P78" s="45"/>
      <c r="Q78" s="71"/>
      <c r="R78" s="45"/>
      <c r="S78" s="45"/>
      <c r="T78" s="45"/>
      <c r="U78" s="45"/>
      <c r="V78" s="45"/>
    </row>
    <row r="79" spans="4:22" ht="15" customHeight="1" x14ac:dyDescent="0.35">
      <c r="D79" s="45"/>
      <c r="G79" s="109"/>
      <c r="H79" s="109"/>
      <c r="I79" s="109"/>
      <c r="J79" s="45"/>
      <c r="K79" s="110"/>
      <c r="L79" s="104"/>
      <c r="M79" s="104"/>
      <c r="N79" s="103"/>
      <c r="O79" s="71"/>
      <c r="P79" s="45"/>
      <c r="Q79" s="71"/>
      <c r="R79" s="45"/>
      <c r="S79" s="45"/>
      <c r="T79" s="45"/>
      <c r="U79" s="45"/>
      <c r="V79" s="45"/>
    </row>
    <row r="80" spans="4:22" ht="15" customHeight="1" x14ac:dyDescent="0.35">
      <c r="D80" s="45"/>
      <c r="G80" s="109"/>
      <c r="H80" s="109"/>
      <c r="I80" s="109"/>
      <c r="J80" s="45"/>
      <c r="K80" s="110"/>
      <c r="L80" s="104"/>
      <c r="M80" s="104"/>
      <c r="N80" s="103"/>
      <c r="O80" s="71"/>
      <c r="P80" s="45"/>
      <c r="Q80" s="71"/>
      <c r="R80" s="45"/>
      <c r="S80" s="45"/>
      <c r="T80" s="45"/>
      <c r="U80" s="45"/>
      <c r="V80" s="45"/>
    </row>
    <row r="81" spans="4:22" ht="15" customHeight="1" x14ac:dyDescent="0.35">
      <c r="D81" s="45"/>
      <c r="G81" s="109"/>
      <c r="H81" s="109"/>
      <c r="I81" s="109"/>
      <c r="J81" s="45"/>
      <c r="K81" s="110"/>
      <c r="L81" s="104"/>
      <c r="M81" s="104"/>
      <c r="N81" s="103"/>
      <c r="O81" s="71"/>
      <c r="P81" s="45"/>
      <c r="Q81" s="71"/>
      <c r="R81" s="45"/>
      <c r="S81" s="45"/>
      <c r="T81" s="45"/>
      <c r="U81" s="45"/>
      <c r="V81" s="45"/>
    </row>
    <row r="82" spans="4:22" ht="15" customHeight="1" x14ac:dyDescent="0.35">
      <c r="D82" s="45"/>
      <c r="G82" s="109"/>
      <c r="H82" s="109"/>
      <c r="I82" s="109"/>
      <c r="J82" s="45"/>
      <c r="K82" s="110"/>
      <c r="L82" s="104"/>
      <c r="M82" s="104"/>
      <c r="N82" s="103"/>
      <c r="O82" s="71"/>
      <c r="P82" s="45"/>
      <c r="Q82" s="71"/>
      <c r="R82" s="45"/>
      <c r="S82" s="45"/>
      <c r="T82" s="45"/>
      <c r="U82" s="45"/>
      <c r="V82" s="45"/>
    </row>
    <row r="83" spans="4:22" ht="15" customHeight="1" x14ac:dyDescent="0.35">
      <c r="D83" s="45"/>
      <c r="G83" s="109"/>
      <c r="H83" s="109"/>
      <c r="I83" s="109"/>
      <c r="J83" s="45"/>
      <c r="K83" s="110"/>
      <c r="L83" s="104"/>
      <c r="M83" s="104"/>
      <c r="N83" s="103"/>
      <c r="O83" s="71"/>
      <c r="P83" s="45"/>
      <c r="Q83" s="71"/>
      <c r="R83" s="45"/>
      <c r="S83" s="45"/>
      <c r="T83" s="45"/>
      <c r="U83" s="45"/>
      <c r="V83" s="45"/>
    </row>
    <row r="84" spans="4:22" ht="15" customHeight="1" x14ac:dyDescent="0.35">
      <c r="D84" s="45"/>
      <c r="G84" s="109"/>
      <c r="H84" s="109"/>
      <c r="I84" s="109"/>
      <c r="J84" s="45"/>
      <c r="K84" s="110"/>
      <c r="L84" s="104"/>
      <c r="M84" s="104"/>
      <c r="N84" s="103"/>
      <c r="O84" s="71"/>
      <c r="P84" s="45"/>
      <c r="Q84" s="71"/>
      <c r="R84" s="45"/>
      <c r="S84" s="45"/>
      <c r="T84" s="45"/>
      <c r="U84" s="45"/>
      <c r="V84" s="45"/>
    </row>
    <row r="85" spans="4:22" ht="15" customHeight="1" x14ac:dyDescent="0.35">
      <c r="D85" s="45"/>
      <c r="G85" s="109"/>
      <c r="H85" s="109"/>
      <c r="I85" s="109"/>
      <c r="J85" s="45"/>
      <c r="K85" s="110"/>
      <c r="L85" s="104"/>
      <c r="M85" s="104"/>
      <c r="N85" s="103"/>
      <c r="O85" s="71"/>
      <c r="P85" s="45"/>
      <c r="Q85" s="71"/>
      <c r="R85" s="45"/>
      <c r="S85" s="45"/>
      <c r="T85" s="45"/>
      <c r="U85" s="45"/>
      <c r="V85" s="45"/>
    </row>
    <row r="86" spans="4:22" ht="15" customHeight="1" x14ac:dyDescent="0.35">
      <c r="D86" s="45"/>
      <c r="G86" s="109"/>
      <c r="H86" s="109"/>
      <c r="I86" s="109"/>
      <c r="J86" s="45"/>
      <c r="K86" s="110"/>
      <c r="L86" s="104"/>
      <c r="M86" s="104"/>
      <c r="N86" s="103"/>
      <c r="O86" s="71"/>
      <c r="P86" s="45"/>
      <c r="Q86" s="71"/>
      <c r="R86" s="45"/>
      <c r="S86" s="45"/>
      <c r="T86" s="45"/>
      <c r="U86" s="45"/>
      <c r="V86" s="45"/>
    </row>
    <row r="87" spans="4:22" ht="15" customHeight="1" x14ac:dyDescent="0.35">
      <c r="D87" s="45"/>
      <c r="G87" s="109"/>
      <c r="H87" s="109"/>
      <c r="I87" s="109"/>
      <c r="J87" s="45"/>
      <c r="K87" s="110"/>
      <c r="L87" s="104"/>
      <c r="M87" s="104"/>
      <c r="N87" s="103"/>
      <c r="O87" s="45"/>
      <c r="P87" s="45"/>
      <c r="Q87" s="45"/>
      <c r="R87" s="45"/>
      <c r="S87" s="45"/>
      <c r="T87" s="45"/>
      <c r="U87" s="45"/>
      <c r="V87" s="45"/>
    </row>
    <row r="88" spans="4:22" ht="15" customHeight="1" x14ac:dyDescent="0.35">
      <c r="D88" s="45"/>
      <c r="G88" s="109"/>
      <c r="H88" s="109"/>
      <c r="I88" s="109"/>
      <c r="J88" s="45"/>
      <c r="K88" s="110"/>
      <c r="L88" s="104"/>
      <c r="M88" s="104"/>
      <c r="N88" s="103"/>
      <c r="O88" s="71"/>
      <c r="P88" s="45"/>
      <c r="Q88" s="71"/>
      <c r="R88" s="45"/>
      <c r="S88" s="45"/>
      <c r="T88" s="45"/>
      <c r="U88" s="45"/>
      <c r="V88" s="45"/>
    </row>
    <row r="89" spans="4:22" ht="15" customHeight="1" x14ac:dyDescent="0.35">
      <c r="D89" s="45"/>
      <c r="G89" s="109"/>
      <c r="H89" s="109"/>
      <c r="I89" s="109"/>
      <c r="J89" s="45"/>
      <c r="K89" s="110"/>
      <c r="L89" s="104"/>
      <c r="M89" s="104"/>
      <c r="N89" s="103"/>
      <c r="O89" s="71"/>
      <c r="P89" s="45"/>
      <c r="Q89" s="71"/>
      <c r="R89" s="45"/>
      <c r="S89" s="45"/>
      <c r="T89" s="45"/>
      <c r="U89" s="45"/>
      <c r="V89" s="45"/>
    </row>
    <row r="90" spans="4:22" ht="15" customHeight="1" x14ac:dyDescent="0.35">
      <c r="D90" s="45"/>
      <c r="G90" s="109"/>
      <c r="H90" s="109"/>
      <c r="I90" s="109"/>
      <c r="J90" s="45"/>
      <c r="K90" s="110"/>
      <c r="L90" s="104"/>
      <c r="M90" s="104"/>
      <c r="N90" s="103"/>
      <c r="O90" s="45"/>
      <c r="P90" s="45"/>
      <c r="Q90" s="45"/>
      <c r="R90" s="45"/>
      <c r="S90" s="45"/>
      <c r="T90" s="45"/>
      <c r="U90" s="45"/>
      <c r="V90" s="45"/>
    </row>
    <row r="91" spans="4:22" ht="15" customHeight="1" x14ac:dyDescent="0.35">
      <c r="D91" s="45"/>
      <c r="G91" s="109"/>
      <c r="H91" s="109"/>
      <c r="I91" s="109"/>
      <c r="J91" s="45"/>
      <c r="K91" s="110"/>
      <c r="L91" s="104"/>
      <c r="M91" s="104"/>
      <c r="N91" s="103"/>
      <c r="O91" s="71"/>
      <c r="P91" s="45"/>
      <c r="Q91" s="71"/>
      <c r="R91" s="45"/>
      <c r="S91" s="45"/>
      <c r="T91" s="45"/>
      <c r="U91" s="45"/>
      <c r="V91" s="45"/>
    </row>
    <row r="92" spans="4:22" ht="15" customHeight="1" x14ac:dyDescent="0.35">
      <c r="D92" s="45"/>
      <c r="G92" s="109"/>
      <c r="H92" s="109"/>
      <c r="I92" s="109"/>
      <c r="J92" s="45"/>
      <c r="K92" s="110"/>
      <c r="L92" s="104"/>
      <c r="M92" s="104"/>
      <c r="N92" s="103"/>
      <c r="O92" s="71"/>
      <c r="P92" s="45"/>
      <c r="Q92" s="71"/>
      <c r="R92" s="45"/>
      <c r="S92" s="45"/>
      <c r="T92" s="45"/>
      <c r="U92" s="45"/>
      <c r="V92" s="45"/>
    </row>
    <row r="93" spans="4:22" ht="15" customHeight="1" x14ac:dyDescent="0.35">
      <c r="D93" s="45"/>
      <c r="G93" s="109"/>
      <c r="H93" s="109"/>
      <c r="I93" s="109"/>
      <c r="J93" s="45"/>
      <c r="K93" s="110"/>
      <c r="L93" s="104"/>
      <c r="M93" s="104"/>
      <c r="N93" s="103"/>
      <c r="O93" s="71"/>
      <c r="P93" s="45"/>
      <c r="Q93" s="71"/>
      <c r="R93" s="45"/>
      <c r="S93" s="45"/>
      <c r="T93" s="45"/>
      <c r="U93" s="45"/>
      <c r="V93" s="45"/>
    </row>
    <row r="94" spans="4:22" ht="15" customHeight="1" x14ac:dyDescent="0.35">
      <c r="D94" s="45"/>
      <c r="G94" s="109"/>
      <c r="H94" s="109"/>
      <c r="I94" s="109"/>
      <c r="J94" s="45"/>
      <c r="K94" s="110"/>
      <c r="L94" s="104"/>
      <c r="M94" s="104"/>
      <c r="N94" s="103"/>
      <c r="O94" s="71"/>
      <c r="P94" s="45"/>
      <c r="Q94" s="71"/>
      <c r="R94" s="45"/>
      <c r="S94" s="45"/>
      <c r="T94" s="45"/>
      <c r="U94" s="45"/>
      <c r="V94" s="45"/>
    </row>
    <row r="95" spans="4:22" ht="15" customHeight="1" x14ac:dyDescent="0.35">
      <c r="D95" s="45"/>
      <c r="G95" s="109"/>
      <c r="H95" s="109"/>
      <c r="I95" s="109"/>
      <c r="J95" s="45"/>
      <c r="K95" s="110"/>
      <c r="L95" s="104"/>
      <c r="M95" s="104"/>
      <c r="N95" s="103"/>
      <c r="O95" s="71"/>
      <c r="P95" s="45"/>
      <c r="Q95" s="71"/>
      <c r="R95" s="45"/>
      <c r="S95" s="45"/>
      <c r="T95" s="45"/>
      <c r="U95" s="45"/>
      <c r="V95" s="45"/>
    </row>
    <row r="96" spans="4:22" ht="15" customHeight="1" x14ac:dyDescent="0.35">
      <c r="D96" s="45"/>
      <c r="G96" s="109"/>
      <c r="H96" s="109"/>
      <c r="I96" s="109"/>
      <c r="J96" s="45"/>
      <c r="K96" s="110"/>
      <c r="L96" s="104"/>
      <c r="M96" s="104"/>
      <c r="N96" s="103"/>
      <c r="O96" s="71"/>
      <c r="P96" s="45"/>
      <c r="Q96" s="71"/>
      <c r="R96" s="45"/>
      <c r="S96" s="45"/>
      <c r="T96" s="45"/>
      <c r="U96" s="45"/>
      <c r="V96" s="45"/>
    </row>
    <row r="97" spans="4:22" ht="15" customHeight="1" x14ac:dyDescent="0.35">
      <c r="D97" s="45"/>
      <c r="G97" s="109"/>
      <c r="H97" s="109"/>
      <c r="I97" s="109"/>
      <c r="J97" s="45"/>
      <c r="K97" s="110"/>
      <c r="L97" s="104"/>
      <c r="M97" s="104"/>
      <c r="N97" s="103"/>
      <c r="O97" s="71"/>
      <c r="P97" s="45"/>
      <c r="Q97" s="71"/>
      <c r="R97" s="45"/>
      <c r="S97" s="45"/>
      <c r="T97" s="45"/>
      <c r="U97" s="45"/>
      <c r="V97" s="45"/>
    </row>
    <row r="98" spans="4:22" ht="15" customHeight="1" x14ac:dyDescent="0.35">
      <c r="D98" s="45"/>
      <c r="G98" s="109"/>
      <c r="H98" s="109"/>
      <c r="I98" s="109"/>
      <c r="J98" s="45"/>
      <c r="K98" s="110"/>
      <c r="L98" s="104"/>
      <c r="M98" s="104"/>
      <c r="N98" s="103"/>
      <c r="O98" s="71"/>
      <c r="P98" s="45"/>
      <c r="Q98" s="71"/>
      <c r="R98" s="45"/>
      <c r="S98" s="45"/>
      <c r="T98" s="45"/>
      <c r="U98" s="45"/>
      <c r="V98" s="45"/>
    </row>
    <row r="99" spans="4:22" ht="15" customHeight="1" x14ac:dyDescent="0.35">
      <c r="D99" s="45"/>
      <c r="G99" s="109"/>
      <c r="H99" s="109"/>
      <c r="I99" s="109"/>
      <c r="J99" s="45"/>
      <c r="K99" s="110"/>
      <c r="L99" s="104"/>
      <c r="M99" s="104"/>
      <c r="N99" s="103"/>
      <c r="O99" s="71"/>
      <c r="P99" s="45"/>
      <c r="Q99" s="71"/>
      <c r="R99" s="45"/>
      <c r="S99" s="45"/>
      <c r="T99" s="45"/>
      <c r="U99" s="45"/>
      <c r="V99" s="45"/>
    </row>
    <row r="100" spans="4:22" ht="15" customHeight="1" x14ac:dyDescent="0.35">
      <c r="G100" s="109"/>
      <c r="H100" s="109"/>
      <c r="I100" s="109"/>
      <c r="J100" s="45"/>
      <c r="K100" s="110"/>
      <c r="L100" s="104"/>
      <c r="M100" s="104"/>
      <c r="N100" s="103"/>
      <c r="O100" s="1"/>
    </row>
    <row r="101" spans="4:22" ht="15" customHeight="1" x14ac:dyDescent="0.35">
      <c r="G101" s="109"/>
      <c r="H101" s="109"/>
      <c r="I101" s="109"/>
      <c r="J101" s="45"/>
      <c r="K101" s="110"/>
      <c r="L101" s="104"/>
      <c r="M101" s="104"/>
      <c r="N101" s="103"/>
      <c r="O101" s="8"/>
      <c r="Q101" s="8"/>
    </row>
    <row r="102" spans="4:22" ht="15" customHeight="1" x14ac:dyDescent="0.35">
      <c r="G102" s="109"/>
      <c r="H102" s="109"/>
      <c r="I102" s="109"/>
      <c r="J102" s="45"/>
      <c r="K102" s="110"/>
      <c r="L102" s="104"/>
      <c r="M102" s="104"/>
      <c r="N102" s="103"/>
      <c r="O102" s="8"/>
      <c r="Q102" s="8"/>
    </row>
    <row r="103" spans="4:22" ht="15" customHeight="1" x14ac:dyDescent="0.35">
      <c r="G103" s="109"/>
      <c r="H103" s="109"/>
      <c r="I103" s="109"/>
      <c r="J103" s="45"/>
      <c r="K103" s="110"/>
      <c r="L103" s="104"/>
      <c r="M103" s="104"/>
      <c r="N103" s="103"/>
      <c r="O103" s="8"/>
      <c r="Q103" s="8"/>
    </row>
    <row r="104" spans="4:22" ht="15" customHeight="1" x14ac:dyDescent="0.35">
      <c r="G104" s="109"/>
      <c r="H104" s="109"/>
      <c r="I104" s="109"/>
      <c r="J104" s="45"/>
      <c r="K104" s="110"/>
      <c r="L104" s="104"/>
      <c r="M104" s="104"/>
      <c r="N104" s="103"/>
      <c r="O104" s="8"/>
      <c r="Q104" s="8"/>
    </row>
    <row r="105" spans="4:22" ht="15" customHeight="1" x14ac:dyDescent="0.35">
      <c r="G105" s="109"/>
      <c r="H105" s="109"/>
      <c r="I105" s="109"/>
      <c r="J105" s="45"/>
      <c r="K105" s="110"/>
      <c r="L105" s="104"/>
      <c r="M105" s="104"/>
      <c r="N105" s="103"/>
      <c r="O105" s="8"/>
      <c r="Q105" s="8"/>
    </row>
    <row r="106" spans="4:22" ht="15" customHeight="1" x14ac:dyDescent="0.35">
      <c r="G106" s="109"/>
      <c r="H106" s="109"/>
      <c r="I106" s="109"/>
      <c r="J106" s="45"/>
      <c r="K106" s="110"/>
      <c r="L106" s="104"/>
      <c r="M106" s="104"/>
      <c r="N106" s="103"/>
      <c r="O106" s="1"/>
    </row>
    <row r="107" spans="4:22" ht="15" customHeight="1" x14ac:dyDescent="0.35">
      <c r="G107" s="109"/>
      <c r="H107" s="109"/>
      <c r="I107" s="109"/>
      <c r="J107" s="45"/>
      <c r="K107" s="110"/>
      <c r="L107" s="104"/>
      <c r="M107" s="104"/>
      <c r="N107" s="103"/>
      <c r="O107" s="1"/>
    </row>
    <row r="108" spans="4:22" ht="15" customHeight="1" x14ac:dyDescent="0.35">
      <c r="G108" s="109"/>
      <c r="H108" s="109"/>
      <c r="I108" s="109"/>
      <c r="J108" s="45"/>
      <c r="K108" s="110"/>
      <c r="L108" s="104"/>
      <c r="M108" s="104"/>
      <c r="N108" s="103"/>
      <c r="O108" s="1"/>
    </row>
    <row r="109" spans="4:22" ht="15" customHeight="1" x14ac:dyDescent="0.35">
      <c r="G109" s="125"/>
      <c r="H109" s="125"/>
      <c r="I109" s="125"/>
      <c r="J109" s="45"/>
      <c r="K109" s="110"/>
      <c r="L109" s="104"/>
      <c r="M109" s="104"/>
      <c r="N109" s="103"/>
      <c r="O109" s="1"/>
    </row>
    <row r="110" spans="4:22" ht="15" customHeight="1" x14ac:dyDescent="0.35">
      <c r="G110" s="125"/>
      <c r="H110" s="125"/>
      <c r="I110" s="125"/>
      <c r="J110" s="45"/>
      <c r="K110" s="110"/>
      <c r="L110" s="104"/>
      <c r="M110" s="104"/>
      <c r="N110" s="103"/>
      <c r="O110" s="1"/>
    </row>
    <row r="111" spans="4:22" ht="15" customHeight="1" x14ac:dyDescent="0.35">
      <c r="G111" s="125"/>
      <c r="H111" s="125"/>
      <c r="I111" s="125"/>
      <c r="J111" s="45"/>
      <c r="K111" s="110"/>
      <c r="L111" s="104"/>
      <c r="M111" s="104"/>
      <c r="N111" s="103"/>
      <c r="O111" s="1"/>
    </row>
    <row r="112" spans="4:22" ht="15" customHeight="1" x14ac:dyDescent="0.35">
      <c r="G112" s="125"/>
      <c r="H112" s="125"/>
      <c r="I112" s="125"/>
      <c r="J112" s="45"/>
      <c r="K112" s="110"/>
      <c r="L112" s="104"/>
      <c r="M112" s="104"/>
      <c r="N112" s="103"/>
      <c r="O112" s="1"/>
    </row>
    <row r="113" spans="7:15" ht="15" customHeight="1" x14ac:dyDescent="0.35">
      <c r="G113" s="125"/>
      <c r="H113" s="125"/>
      <c r="I113" s="125"/>
      <c r="J113" s="45"/>
      <c r="K113" s="110"/>
      <c r="L113" s="104"/>
      <c r="M113" s="104"/>
      <c r="N113" s="103"/>
      <c r="O113" s="1"/>
    </row>
    <row r="114" spans="7:15" ht="15" customHeight="1" x14ac:dyDescent="0.35">
      <c r="G114" s="125"/>
      <c r="H114" s="125"/>
      <c r="I114" s="125"/>
      <c r="J114" s="45"/>
      <c r="K114" s="110"/>
      <c r="L114" s="104"/>
      <c r="M114" s="104"/>
      <c r="N114" s="103"/>
      <c r="O114" s="1"/>
    </row>
    <row r="115" spans="7:15" ht="15" customHeight="1" x14ac:dyDescent="0.35">
      <c r="G115" s="125"/>
      <c r="H115" s="125"/>
      <c r="I115" s="125"/>
      <c r="J115" s="45"/>
      <c r="K115" s="110"/>
      <c r="L115" s="104"/>
      <c r="M115" s="104"/>
      <c r="N115" s="103"/>
      <c r="O115" s="1"/>
    </row>
    <row r="116" spans="7:15" ht="15" customHeight="1" x14ac:dyDescent="0.35">
      <c r="G116" s="125"/>
      <c r="H116" s="125"/>
      <c r="I116" s="125"/>
      <c r="J116" s="45"/>
      <c r="K116" s="110"/>
      <c r="L116" s="104"/>
      <c r="M116" s="104"/>
      <c r="N116" s="103"/>
      <c r="O116" s="1"/>
    </row>
    <row r="117" spans="7:15" ht="15" customHeight="1" x14ac:dyDescent="0.35">
      <c r="G117" s="125"/>
      <c r="H117" s="125"/>
      <c r="I117" s="125"/>
      <c r="J117" s="45"/>
      <c r="K117" s="110"/>
      <c r="L117" s="104"/>
      <c r="M117" s="104"/>
      <c r="N117" s="103"/>
      <c r="O117" s="1"/>
    </row>
    <row r="118" spans="7:15" ht="15" customHeight="1" x14ac:dyDescent="0.35">
      <c r="G118" s="125"/>
      <c r="H118" s="125"/>
      <c r="I118" s="125"/>
      <c r="J118" s="45"/>
      <c r="K118" s="110"/>
      <c r="L118" s="104"/>
      <c r="M118" s="104"/>
      <c r="N118" s="103"/>
      <c r="O118" s="1"/>
    </row>
    <row r="119" spans="7:15" ht="15" customHeight="1" x14ac:dyDescent="0.35">
      <c r="G119" s="125"/>
      <c r="H119" s="125"/>
      <c r="I119" s="125"/>
      <c r="J119" s="45"/>
      <c r="K119" s="110"/>
      <c r="L119" s="104"/>
      <c r="M119" s="104"/>
      <c r="N119" s="103"/>
      <c r="O119" s="1"/>
    </row>
    <row r="120" spans="7:15" ht="15" customHeight="1" x14ac:dyDescent="0.35">
      <c r="G120" s="125"/>
      <c r="H120" s="125"/>
      <c r="I120" s="125"/>
      <c r="J120" s="45"/>
      <c r="K120" s="110"/>
      <c r="L120" s="104"/>
      <c r="M120" s="104"/>
      <c r="N120" s="103"/>
      <c r="O120" s="1"/>
    </row>
    <row r="121" spans="7:15" ht="15" customHeight="1" x14ac:dyDescent="0.35">
      <c r="G121" s="125"/>
      <c r="H121" s="125"/>
      <c r="I121" s="125"/>
      <c r="J121" s="45"/>
      <c r="K121" s="110"/>
      <c r="L121" s="104"/>
      <c r="M121" s="104"/>
      <c r="N121" s="103"/>
      <c r="O121" s="1"/>
    </row>
    <row r="122" spans="7:15" ht="15" customHeight="1" x14ac:dyDescent="0.35">
      <c r="G122" s="125"/>
      <c r="H122" s="125"/>
      <c r="I122" s="125"/>
      <c r="J122" s="45"/>
      <c r="K122" s="110"/>
      <c r="L122" s="104"/>
      <c r="M122" s="104"/>
      <c r="N122" s="103"/>
      <c r="O122" s="1"/>
    </row>
    <row r="123" spans="7:15" ht="15" customHeight="1" x14ac:dyDescent="0.35">
      <c r="G123" s="125"/>
      <c r="H123" s="125"/>
      <c r="I123" s="125"/>
      <c r="J123" s="45"/>
      <c r="K123" s="110"/>
      <c r="L123" s="104"/>
      <c r="M123" s="104"/>
      <c r="N123" s="103"/>
      <c r="O123" s="1"/>
    </row>
    <row r="124" spans="7:15" ht="15" customHeight="1" x14ac:dyDescent="0.35">
      <c r="G124" s="125"/>
      <c r="H124" s="125"/>
      <c r="I124" s="125"/>
      <c r="J124" s="45"/>
      <c r="K124" s="110"/>
      <c r="L124" s="104"/>
      <c r="M124" s="104"/>
      <c r="N124" s="103"/>
      <c r="O124" s="1"/>
    </row>
    <row r="125" spans="7:15" ht="15" customHeight="1" x14ac:dyDescent="0.35">
      <c r="G125" s="125"/>
      <c r="H125" s="125"/>
      <c r="I125" s="125"/>
      <c r="J125" s="45"/>
      <c r="K125" s="110"/>
      <c r="L125" s="104"/>
      <c r="M125" s="104"/>
      <c r="N125" s="103"/>
      <c r="O125" s="1"/>
    </row>
    <row r="126" spans="7:15" ht="15" customHeight="1" x14ac:dyDescent="0.35">
      <c r="G126" s="125"/>
      <c r="H126" s="125"/>
      <c r="I126" s="125"/>
      <c r="J126" s="45"/>
      <c r="K126" s="110"/>
      <c r="L126" s="104"/>
      <c r="M126" s="104"/>
      <c r="N126" s="103"/>
      <c r="O126" s="1"/>
    </row>
    <row r="127" spans="7:15" ht="15" customHeight="1" x14ac:dyDescent="0.35">
      <c r="G127" s="125"/>
      <c r="H127" s="125"/>
      <c r="I127" s="125"/>
      <c r="J127" s="45"/>
      <c r="K127" s="110"/>
      <c r="L127" s="104"/>
      <c r="M127" s="104"/>
      <c r="N127" s="103"/>
      <c r="O127" s="1"/>
    </row>
    <row r="128" spans="7:15" ht="15" customHeight="1" x14ac:dyDescent="0.35">
      <c r="G128" s="125"/>
      <c r="H128" s="125"/>
      <c r="I128" s="125"/>
      <c r="J128" s="45"/>
      <c r="K128" s="110"/>
      <c r="L128" s="104"/>
      <c r="M128" s="104"/>
      <c r="N128" s="103"/>
      <c r="O128" s="1"/>
    </row>
    <row r="129" spans="7:15" ht="15" customHeight="1" x14ac:dyDescent="0.35">
      <c r="G129" s="125"/>
      <c r="H129" s="125"/>
      <c r="I129" s="125"/>
      <c r="J129" s="45"/>
      <c r="K129" s="110"/>
      <c r="L129" s="104"/>
      <c r="M129" s="104"/>
      <c r="N129" s="103"/>
      <c r="O129" s="1"/>
    </row>
    <row r="130" spans="7:15" ht="15" customHeight="1" x14ac:dyDescent="0.35">
      <c r="G130" s="125"/>
      <c r="H130" s="125"/>
      <c r="I130" s="125"/>
      <c r="J130" s="45"/>
      <c r="K130" s="110"/>
      <c r="L130" s="104"/>
      <c r="M130" s="104"/>
      <c r="N130" s="103"/>
      <c r="O130" s="1"/>
    </row>
    <row r="131" spans="7:15" ht="15" customHeight="1" x14ac:dyDescent="0.35">
      <c r="G131" s="125"/>
      <c r="H131" s="125"/>
      <c r="I131" s="125"/>
      <c r="J131" s="45"/>
      <c r="K131" s="110"/>
      <c r="L131" s="104"/>
      <c r="M131" s="104"/>
      <c r="N131" s="103"/>
      <c r="O131" s="1"/>
    </row>
    <row r="132" spans="7:15" ht="15" customHeight="1" x14ac:dyDescent="0.35">
      <c r="G132" s="125"/>
      <c r="H132" s="125"/>
      <c r="I132" s="125"/>
      <c r="J132" s="45"/>
      <c r="K132" s="110"/>
      <c r="L132" s="104"/>
      <c r="M132" s="104"/>
      <c r="N132" s="103"/>
      <c r="O132" s="1"/>
    </row>
    <row r="133" spans="7:15" ht="15" customHeight="1" x14ac:dyDescent="0.35">
      <c r="G133" s="125"/>
      <c r="H133" s="125"/>
      <c r="I133" s="125"/>
      <c r="J133" s="45"/>
      <c r="K133" s="110"/>
      <c r="L133" s="104"/>
      <c r="M133" s="104"/>
      <c r="N133" s="103"/>
      <c r="O133" s="1"/>
    </row>
    <row r="134" spans="7:15" ht="15" customHeight="1" x14ac:dyDescent="0.35">
      <c r="G134" s="125"/>
      <c r="H134" s="125"/>
      <c r="I134" s="125"/>
      <c r="J134" s="45"/>
      <c r="K134" s="110"/>
      <c r="L134" s="104"/>
      <c r="M134" s="104"/>
      <c r="N134" s="103"/>
      <c r="O134" s="1"/>
    </row>
    <row r="135" spans="7:15" ht="15" customHeight="1" x14ac:dyDescent="0.35">
      <c r="G135" s="125"/>
      <c r="H135" s="125"/>
      <c r="I135" s="125"/>
      <c r="J135" s="45"/>
      <c r="K135" s="110"/>
      <c r="L135" s="104"/>
      <c r="M135" s="104"/>
      <c r="N135" s="103"/>
      <c r="O135" s="1"/>
    </row>
    <row r="136" spans="7:15" ht="15" customHeight="1" x14ac:dyDescent="0.35">
      <c r="G136" s="125"/>
      <c r="H136" s="125"/>
      <c r="I136" s="125"/>
      <c r="J136" s="45"/>
      <c r="K136" s="110"/>
      <c r="L136" s="104"/>
      <c r="M136" s="104"/>
      <c r="N136" s="103"/>
      <c r="O136" s="1"/>
    </row>
    <row r="137" spans="7:15" ht="15" customHeight="1" x14ac:dyDescent="0.35">
      <c r="G137" s="125"/>
      <c r="H137" s="125"/>
      <c r="I137" s="125"/>
      <c r="J137" s="45"/>
      <c r="K137" s="110"/>
      <c r="L137" s="104"/>
      <c r="M137" s="104"/>
      <c r="N137" s="103"/>
      <c r="O137" s="1"/>
    </row>
    <row r="138" spans="7:15" ht="15" customHeight="1" x14ac:dyDescent="0.35">
      <c r="G138" s="125"/>
      <c r="H138" s="125"/>
      <c r="I138" s="125"/>
      <c r="J138" s="45"/>
      <c r="K138" s="110"/>
      <c r="L138" s="104"/>
      <c r="M138" s="104"/>
      <c r="N138" s="103"/>
      <c r="O138" s="1"/>
    </row>
    <row r="139" spans="7:15" ht="15" customHeight="1" x14ac:dyDescent="0.35">
      <c r="G139" s="125"/>
      <c r="H139" s="125"/>
      <c r="I139" s="125"/>
      <c r="J139" s="45"/>
      <c r="K139" s="110"/>
      <c r="L139" s="104"/>
      <c r="M139" s="104"/>
      <c r="N139" s="103"/>
      <c r="O139" s="1"/>
    </row>
    <row r="140" spans="7:15" ht="15" customHeight="1" x14ac:dyDescent="0.35">
      <c r="G140" s="125"/>
      <c r="H140" s="125"/>
      <c r="I140" s="125"/>
      <c r="J140" s="45"/>
      <c r="K140" s="110"/>
      <c r="L140" s="104"/>
      <c r="M140" s="104"/>
      <c r="N140" s="103"/>
      <c r="O140" s="1"/>
    </row>
    <row r="141" spans="7:15" ht="15" customHeight="1" x14ac:dyDescent="0.35">
      <c r="G141" s="125"/>
      <c r="H141" s="125"/>
      <c r="I141" s="125"/>
      <c r="J141" s="45"/>
      <c r="K141" s="110"/>
      <c r="L141" s="104"/>
      <c r="M141" s="104"/>
      <c r="N141" s="103"/>
      <c r="O141" s="1"/>
    </row>
    <row r="142" spans="7:15" ht="15" customHeight="1" x14ac:dyDescent="0.35">
      <c r="G142" s="125"/>
      <c r="H142" s="125"/>
      <c r="I142" s="125"/>
      <c r="J142" s="45"/>
      <c r="K142" s="110"/>
      <c r="L142" s="104"/>
      <c r="M142" s="104"/>
      <c r="N142" s="103"/>
      <c r="O142" s="1"/>
    </row>
    <row r="143" spans="7:15" ht="15" customHeight="1" x14ac:dyDescent="0.35">
      <c r="G143" s="125"/>
      <c r="H143" s="125"/>
      <c r="I143" s="125"/>
      <c r="J143" s="45"/>
      <c r="K143" s="110"/>
      <c r="L143" s="104"/>
      <c r="M143" s="104"/>
      <c r="N143" s="103"/>
      <c r="O143" s="1"/>
    </row>
    <row r="144" spans="7:15" ht="15" customHeight="1" x14ac:dyDescent="0.35">
      <c r="G144" s="125"/>
      <c r="H144" s="125"/>
      <c r="I144" s="125"/>
      <c r="J144" s="45"/>
      <c r="K144" s="110"/>
      <c r="L144" s="104"/>
      <c r="M144" s="104"/>
      <c r="N144" s="103"/>
      <c r="O144" s="1"/>
    </row>
    <row r="145" spans="7:15" ht="15" customHeight="1" x14ac:dyDescent="0.35">
      <c r="G145" s="125"/>
      <c r="H145" s="125"/>
      <c r="I145" s="125"/>
      <c r="J145" s="45"/>
      <c r="K145" s="110"/>
      <c r="L145" s="104"/>
      <c r="M145" s="104"/>
      <c r="N145" s="103"/>
      <c r="O145" s="1"/>
    </row>
    <row r="146" spans="7:15" ht="15" customHeight="1" x14ac:dyDescent="0.35">
      <c r="G146" s="125"/>
      <c r="H146" s="125"/>
      <c r="I146" s="125"/>
      <c r="J146" s="45"/>
      <c r="K146" s="110"/>
      <c r="L146" s="104"/>
      <c r="M146" s="104"/>
      <c r="N146" s="103"/>
      <c r="O146" s="1"/>
    </row>
    <row r="147" spans="7:15" ht="15" customHeight="1" x14ac:dyDescent="0.35">
      <c r="G147" s="125"/>
      <c r="H147" s="125"/>
      <c r="I147" s="125"/>
      <c r="J147" s="45"/>
      <c r="K147" s="110"/>
      <c r="L147" s="104"/>
      <c r="M147" s="104"/>
      <c r="N147" s="103"/>
      <c r="O147" s="1"/>
    </row>
    <row r="148" spans="7:15" ht="15" customHeight="1" x14ac:dyDescent="0.35">
      <c r="G148" s="125"/>
      <c r="H148" s="125"/>
      <c r="I148" s="125"/>
      <c r="J148" s="45"/>
      <c r="K148" s="110"/>
      <c r="L148" s="104"/>
      <c r="M148" s="104"/>
      <c r="N148" s="103"/>
      <c r="O148" s="1"/>
    </row>
    <row r="149" spans="7:15" ht="15" customHeight="1" x14ac:dyDescent="0.35">
      <c r="G149" s="125"/>
      <c r="H149" s="125"/>
      <c r="I149" s="125"/>
      <c r="J149" s="45"/>
      <c r="K149" s="110"/>
      <c r="L149" s="104"/>
      <c r="M149" s="104"/>
      <c r="N149" s="103"/>
      <c r="O149" s="1"/>
    </row>
    <row r="150" spans="7:15" ht="15" customHeight="1" x14ac:dyDescent="0.35">
      <c r="G150" s="125"/>
      <c r="H150" s="125"/>
      <c r="I150" s="125"/>
      <c r="J150" s="45"/>
      <c r="K150" s="110"/>
      <c r="L150" s="104"/>
      <c r="M150" s="104"/>
      <c r="N150" s="103"/>
      <c r="O150" s="1"/>
    </row>
    <row r="151" spans="7:15" ht="15" customHeight="1" x14ac:dyDescent="0.35">
      <c r="G151" s="125"/>
      <c r="H151" s="125"/>
      <c r="I151" s="125"/>
      <c r="J151" s="45"/>
      <c r="K151" s="110"/>
      <c r="L151" s="104"/>
      <c r="M151" s="104"/>
      <c r="N151" s="103"/>
      <c r="O151" s="1"/>
    </row>
    <row r="152" spans="7:15" ht="15" customHeight="1" x14ac:dyDescent="0.35">
      <c r="G152" s="125"/>
      <c r="H152" s="125"/>
      <c r="I152" s="125"/>
      <c r="J152" s="45"/>
      <c r="K152" s="110"/>
      <c r="L152" s="104"/>
      <c r="M152" s="104"/>
      <c r="N152" s="103"/>
      <c r="O152" s="1"/>
    </row>
    <row r="153" spans="7:15" ht="15" customHeight="1" x14ac:dyDescent="0.35">
      <c r="G153" s="125"/>
      <c r="H153" s="125"/>
      <c r="I153" s="125"/>
      <c r="J153" s="45"/>
      <c r="K153" s="110"/>
      <c r="L153" s="104"/>
      <c r="M153" s="104"/>
      <c r="N153" s="103"/>
      <c r="O153" s="1"/>
    </row>
    <row r="154" spans="7:15" ht="15" customHeight="1" x14ac:dyDescent="0.35">
      <c r="G154" s="125"/>
      <c r="H154" s="125"/>
      <c r="I154" s="125"/>
      <c r="J154" s="45"/>
      <c r="K154" s="110"/>
      <c r="L154" s="104"/>
      <c r="M154" s="104"/>
      <c r="N154" s="103"/>
      <c r="O154" s="1"/>
    </row>
    <row r="155" spans="7:15" ht="15" customHeight="1" x14ac:dyDescent="0.35">
      <c r="G155" s="125"/>
      <c r="H155" s="125"/>
      <c r="I155" s="125"/>
      <c r="J155" s="45"/>
      <c r="K155" s="110"/>
      <c r="L155" s="104"/>
      <c r="M155" s="104"/>
      <c r="N155" s="103"/>
      <c r="O155" s="1"/>
    </row>
    <row r="156" spans="7:15" ht="15" customHeight="1" x14ac:dyDescent="0.35">
      <c r="G156" s="125"/>
      <c r="H156" s="125"/>
      <c r="I156" s="125"/>
      <c r="J156" s="45"/>
      <c r="K156" s="110"/>
      <c r="L156" s="104"/>
      <c r="M156" s="104"/>
      <c r="N156" s="103"/>
      <c r="O156" s="1"/>
    </row>
    <row r="157" spans="7:15" ht="15" customHeight="1" x14ac:dyDescent="0.35">
      <c r="G157" s="125"/>
      <c r="H157" s="125"/>
      <c r="I157" s="125"/>
      <c r="J157" s="45"/>
      <c r="K157" s="110"/>
      <c r="L157" s="104"/>
      <c r="M157" s="104"/>
      <c r="N157" s="103"/>
      <c r="O157" s="1"/>
    </row>
    <row r="158" spans="7:15" ht="15" customHeight="1" x14ac:dyDescent="0.35">
      <c r="G158" s="125"/>
      <c r="H158" s="125"/>
      <c r="I158" s="125"/>
      <c r="J158" s="45"/>
      <c r="K158" s="110"/>
      <c r="L158" s="104"/>
      <c r="M158" s="104"/>
      <c r="N158" s="103"/>
      <c r="O158" s="1"/>
    </row>
    <row r="159" spans="7:15" ht="15" customHeight="1" x14ac:dyDescent="0.35">
      <c r="G159" s="125"/>
      <c r="H159" s="125"/>
      <c r="I159" s="125"/>
      <c r="J159" s="45"/>
      <c r="K159" s="110"/>
      <c r="L159" s="104"/>
      <c r="M159" s="104"/>
      <c r="N159" s="103"/>
      <c r="O159" s="1"/>
    </row>
    <row r="160" spans="7:15" ht="15" customHeight="1" x14ac:dyDescent="0.35">
      <c r="G160" s="125"/>
      <c r="H160" s="125"/>
      <c r="I160" s="125"/>
      <c r="J160" s="45"/>
      <c r="K160" s="110"/>
      <c r="L160" s="104"/>
      <c r="M160" s="104"/>
      <c r="N160" s="103"/>
      <c r="O160" s="1"/>
    </row>
    <row r="161" spans="7:15" ht="15" customHeight="1" x14ac:dyDescent="0.35">
      <c r="G161" s="125"/>
      <c r="H161" s="125"/>
      <c r="I161" s="125"/>
      <c r="J161" s="45"/>
      <c r="K161" s="110"/>
      <c r="L161" s="104"/>
      <c r="M161" s="104"/>
      <c r="N161" s="103"/>
      <c r="O161" s="1"/>
    </row>
    <row r="162" spans="7:15" ht="15" customHeight="1" x14ac:dyDescent="0.35">
      <c r="G162" s="125"/>
      <c r="H162" s="125"/>
      <c r="I162" s="125"/>
      <c r="J162" s="45"/>
      <c r="K162" s="110"/>
      <c r="L162" s="104"/>
      <c r="M162" s="104"/>
      <c r="N162" s="103"/>
      <c r="O162" s="1"/>
    </row>
    <row r="163" spans="7:15" ht="15" customHeight="1" x14ac:dyDescent="0.35">
      <c r="G163" s="125"/>
      <c r="H163" s="125"/>
      <c r="I163" s="125"/>
      <c r="J163" s="45"/>
      <c r="K163" s="110"/>
      <c r="L163" s="104"/>
      <c r="M163" s="104"/>
      <c r="N163" s="103"/>
      <c r="O163" s="1"/>
    </row>
    <row r="164" spans="7:15" ht="15" customHeight="1" x14ac:dyDescent="0.35">
      <c r="G164" s="125"/>
      <c r="H164" s="125"/>
      <c r="I164" s="125"/>
      <c r="J164" s="45"/>
      <c r="K164" s="110"/>
      <c r="L164" s="104"/>
      <c r="M164" s="104"/>
      <c r="N164" s="103"/>
      <c r="O164" s="1"/>
    </row>
    <row r="165" spans="7:15" ht="15" customHeight="1" x14ac:dyDescent="0.35">
      <c r="G165" s="125"/>
      <c r="H165" s="125"/>
      <c r="I165" s="125"/>
      <c r="J165" s="45"/>
      <c r="K165" s="110"/>
      <c r="L165" s="104"/>
      <c r="M165" s="104"/>
      <c r="N165" s="103"/>
      <c r="O165" s="1"/>
    </row>
    <row r="166" spans="7:15" ht="15" customHeight="1" x14ac:dyDescent="0.35">
      <c r="G166" s="125"/>
      <c r="H166" s="125"/>
      <c r="I166" s="125"/>
      <c r="J166" s="45"/>
      <c r="K166" s="110"/>
      <c r="L166" s="104"/>
      <c r="M166" s="104"/>
      <c r="N166" s="103"/>
      <c r="O166" s="1"/>
    </row>
    <row r="167" spans="7:15" ht="15" customHeight="1" x14ac:dyDescent="0.35">
      <c r="G167" s="125"/>
      <c r="H167" s="125"/>
      <c r="I167" s="125"/>
      <c r="J167" s="45"/>
      <c r="K167" s="110"/>
      <c r="L167" s="104"/>
      <c r="M167" s="104"/>
      <c r="N167" s="103"/>
      <c r="O167" s="1"/>
    </row>
    <row r="168" spans="7:15" ht="15" customHeight="1" x14ac:dyDescent="0.35">
      <c r="G168" s="125"/>
      <c r="H168" s="125"/>
      <c r="I168" s="125"/>
      <c r="J168" s="45"/>
      <c r="K168" s="110"/>
      <c r="L168" s="104"/>
      <c r="M168" s="104"/>
      <c r="N168" s="103"/>
      <c r="O168" s="1"/>
    </row>
    <row r="169" spans="7:15" ht="15" customHeight="1" x14ac:dyDescent="0.35">
      <c r="G169" s="125"/>
      <c r="H169" s="125"/>
      <c r="I169" s="125"/>
      <c r="J169" s="45"/>
      <c r="K169" s="110"/>
      <c r="L169" s="104"/>
      <c r="M169" s="104"/>
      <c r="N169" s="103"/>
      <c r="O169" s="1"/>
    </row>
    <row r="170" spans="7:15" ht="15" customHeight="1" x14ac:dyDescent="0.35">
      <c r="G170" s="125"/>
      <c r="H170" s="125"/>
      <c r="I170" s="125"/>
      <c r="J170" s="45"/>
      <c r="K170" s="110"/>
      <c r="L170" s="104"/>
      <c r="M170" s="104"/>
      <c r="N170" s="103"/>
      <c r="O170" s="1"/>
    </row>
    <row r="171" spans="7:15" ht="15" customHeight="1" x14ac:dyDescent="0.35">
      <c r="G171" s="125"/>
      <c r="H171" s="125"/>
      <c r="I171" s="125"/>
      <c r="J171" s="45"/>
      <c r="K171" s="110"/>
      <c r="L171" s="104"/>
      <c r="M171" s="104"/>
      <c r="N171" s="103"/>
      <c r="O171" s="1"/>
    </row>
    <row r="172" spans="7:15" ht="15" customHeight="1" x14ac:dyDescent="0.35">
      <c r="G172" s="125"/>
      <c r="H172" s="125"/>
      <c r="I172" s="125"/>
      <c r="J172" s="45"/>
      <c r="K172" s="110"/>
      <c r="L172" s="104"/>
      <c r="M172" s="104"/>
      <c r="N172" s="103"/>
      <c r="O172" s="1"/>
    </row>
    <row r="173" spans="7:15" ht="15" customHeight="1" x14ac:dyDescent="0.35">
      <c r="G173" s="125"/>
      <c r="H173" s="125"/>
      <c r="I173" s="125"/>
      <c r="J173" s="45"/>
      <c r="K173" s="110"/>
      <c r="L173" s="104"/>
      <c r="M173" s="104"/>
      <c r="N173" s="103"/>
      <c r="O173" s="1"/>
    </row>
    <row r="174" spans="7:15" ht="15" customHeight="1" x14ac:dyDescent="0.35">
      <c r="G174" s="125"/>
      <c r="H174" s="125"/>
      <c r="I174" s="125"/>
      <c r="J174" s="45"/>
      <c r="K174" s="110"/>
      <c r="L174" s="104"/>
      <c r="M174" s="104"/>
      <c r="N174" s="103"/>
      <c r="O174" s="1"/>
    </row>
    <row r="175" spans="7:15" ht="15" customHeight="1" x14ac:dyDescent="0.35">
      <c r="G175" s="125"/>
      <c r="H175" s="125"/>
      <c r="I175" s="125"/>
      <c r="J175" s="45"/>
      <c r="K175" s="110"/>
      <c r="L175" s="104"/>
      <c r="M175" s="104"/>
      <c r="N175" s="103"/>
      <c r="O175" s="1"/>
    </row>
    <row r="176" spans="7:15" ht="15" customHeight="1" x14ac:dyDescent="0.35">
      <c r="G176" s="125"/>
      <c r="H176" s="125"/>
      <c r="I176" s="125"/>
      <c r="J176" s="45"/>
      <c r="K176" s="110"/>
      <c r="L176" s="104"/>
      <c r="M176" s="104"/>
      <c r="N176" s="103"/>
      <c r="O176" s="1"/>
    </row>
    <row r="177" spans="7:15" ht="15" customHeight="1" x14ac:dyDescent="0.35">
      <c r="G177" s="125"/>
      <c r="H177" s="125"/>
      <c r="I177" s="125"/>
      <c r="J177" s="45"/>
      <c r="K177" s="110"/>
      <c r="L177" s="104"/>
      <c r="M177" s="104"/>
      <c r="N177" s="103"/>
      <c r="O177" s="1"/>
    </row>
    <row r="178" spans="7:15" ht="15" customHeight="1" x14ac:dyDescent="0.35">
      <c r="G178" s="125"/>
      <c r="H178" s="125"/>
      <c r="I178" s="125"/>
      <c r="J178" s="45"/>
      <c r="K178" s="110"/>
      <c r="L178" s="104"/>
      <c r="M178" s="104"/>
      <c r="N178" s="103"/>
      <c r="O178" s="1"/>
    </row>
    <row r="179" spans="7:15" ht="15" customHeight="1" x14ac:dyDescent="0.35">
      <c r="G179" s="125"/>
      <c r="H179" s="125"/>
      <c r="I179" s="125"/>
      <c r="J179" s="45"/>
      <c r="K179" s="110"/>
      <c r="L179" s="104"/>
      <c r="M179" s="104"/>
      <c r="N179" s="103"/>
      <c r="O179" s="1"/>
    </row>
    <row r="180" spans="7:15" ht="15" customHeight="1" x14ac:dyDescent="0.35">
      <c r="G180" s="125"/>
      <c r="H180" s="125"/>
      <c r="I180" s="125"/>
      <c r="J180" s="45"/>
      <c r="K180" s="110"/>
      <c r="L180" s="104"/>
      <c r="M180" s="104"/>
      <c r="N180" s="103"/>
      <c r="O180" s="1"/>
    </row>
    <row r="181" spans="7:15" ht="15" customHeight="1" x14ac:dyDescent="0.35">
      <c r="G181" s="125"/>
      <c r="H181" s="125"/>
      <c r="I181" s="125"/>
      <c r="J181" s="45"/>
      <c r="K181" s="110"/>
      <c r="L181" s="104"/>
      <c r="M181" s="104"/>
      <c r="N181" s="103"/>
      <c r="O181" s="1"/>
    </row>
    <row r="182" spans="7:15" ht="15" customHeight="1" x14ac:dyDescent="0.35">
      <c r="G182" s="125"/>
      <c r="H182" s="125"/>
      <c r="I182" s="125"/>
      <c r="J182" s="45"/>
      <c r="K182" s="110"/>
      <c r="L182" s="104"/>
      <c r="M182" s="104"/>
      <c r="N182" s="103"/>
      <c r="O182" s="1"/>
    </row>
    <row r="183" spans="7:15" ht="15" customHeight="1" x14ac:dyDescent="0.35">
      <c r="G183" s="125"/>
      <c r="H183" s="125"/>
      <c r="I183" s="125"/>
      <c r="J183" s="45"/>
      <c r="K183" s="110"/>
      <c r="L183" s="104"/>
      <c r="M183" s="104"/>
      <c r="N183" s="103"/>
      <c r="O183" s="1"/>
    </row>
    <row r="184" spans="7:15" ht="15" customHeight="1" x14ac:dyDescent="0.35">
      <c r="G184" s="125"/>
      <c r="H184" s="125"/>
      <c r="I184" s="125"/>
      <c r="J184" s="45"/>
      <c r="K184" s="110"/>
      <c r="L184" s="104"/>
      <c r="M184" s="104"/>
      <c r="N184" s="103"/>
      <c r="O184" s="1"/>
    </row>
    <row r="185" spans="7:15" ht="15" customHeight="1" x14ac:dyDescent="0.35">
      <c r="G185" s="125"/>
      <c r="H185" s="125"/>
      <c r="I185" s="125"/>
      <c r="J185" s="45"/>
      <c r="K185" s="110"/>
      <c r="L185" s="104"/>
      <c r="M185" s="104"/>
      <c r="N185" s="103"/>
      <c r="O185" s="1"/>
    </row>
    <row r="186" spans="7:15" ht="15" customHeight="1" x14ac:dyDescent="0.35">
      <c r="G186" s="125"/>
      <c r="H186" s="125"/>
      <c r="I186" s="125"/>
      <c r="J186" s="45"/>
      <c r="K186" s="110"/>
      <c r="L186" s="104"/>
      <c r="M186" s="104"/>
      <c r="N186" s="103"/>
      <c r="O186" s="1"/>
    </row>
    <row r="187" spans="7:15" ht="15" customHeight="1" x14ac:dyDescent="0.35">
      <c r="G187" s="125"/>
      <c r="H187" s="125"/>
      <c r="I187" s="125"/>
      <c r="J187" s="45"/>
      <c r="K187" s="110"/>
      <c r="L187" s="104"/>
      <c r="M187" s="104"/>
      <c r="N187" s="103"/>
      <c r="O187" s="1"/>
    </row>
    <row r="188" spans="7:15" ht="15" customHeight="1" x14ac:dyDescent="0.35">
      <c r="G188" s="125"/>
      <c r="H188" s="125"/>
      <c r="I188" s="125"/>
      <c r="J188" s="45"/>
      <c r="K188" s="110"/>
      <c r="L188" s="103"/>
      <c r="M188" s="104"/>
      <c r="N188" s="103"/>
      <c r="O188" s="1"/>
    </row>
    <row r="189" spans="7:15" ht="15" customHeight="1" x14ac:dyDescent="0.35">
      <c r="G189" s="125"/>
      <c r="H189" s="125"/>
      <c r="I189" s="125"/>
      <c r="J189" s="45"/>
      <c r="K189" s="110"/>
      <c r="L189" s="103"/>
      <c r="M189" s="104"/>
      <c r="N189" s="103"/>
      <c r="O189" s="1"/>
    </row>
    <row r="190" spans="7:15" ht="15" customHeight="1" x14ac:dyDescent="0.35">
      <c r="G190" s="125"/>
      <c r="H190" s="125"/>
      <c r="I190" s="125"/>
      <c r="J190" s="45"/>
      <c r="K190" s="110"/>
      <c r="L190" s="103"/>
      <c r="M190" s="104"/>
      <c r="N190" s="103"/>
      <c r="O190" s="1"/>
    </row>
    <row r="191" spans="7:15" ht="15" customHeight="1" x14ac:dyDescent="0.35">
      <c r="G191" s="125"/>
      <c r="H191" s="125"/>
      <c r="I191" s="125"/>
      <c r="J191" s="45"/>
      <c r="K191" s="110"/>
      <c r="L191" s="103"/>
      <c r="M191" s="104"/>
      <c r="N191" s="103"/>
      <c r="O191" s="1"/>
    </row>
    <row r="192" spans="7:15" ht="15" customHeight="1" x14ac:dyDescent="0.35">
      <c r="G192" s="125"/>
      <c r="H192" s="125"/>
      <c r="I192" s="125"/>
      <c r="J192" s="45"/>
      <c r="K192" s="110"/>
      <c r="L192" s="103"/>
      <c r="M192" s="104"/>
      <c r="N192" s="103"/>
      <c r="O192" s="1"/>
    </row>
    <row r="193" spans="7:15" ht="15" customHeight="1" x14ac:dyDescent="0.35">
      <c r="G193" s="125"/>
      <c r="H193" s="125"/>
      <c r="I193" s="125"/>
      <c r="J193" s="45"/>
      <c r="K193" s="110"/>
      <c r="L193" s="103"/>
      <c r="M193" s="104"/>
      <c r="N193" s="103"/>
      <c r="O193" s="1"/>
    </row>
    <row r="194" spans="7:15" ht="15" customHeight="1" x14ac:dyDescent="0.35">
      <c r="G194" s="125"/>
      <c r="H194" s="125"/>
      <c r="I194" s="125"/>
      <c r="J194" s="45"/>
      <c r="K194" s="110"/>
      <c r="L194" s="103"/>
      <c r="M194" s="104"/>
      <c r="N194" s="103"/>
      <c r="O194" s="1"/>
    </row>
    <row r="195" spans="7:15" ht="15" customHeight="1" x14ac:dyDescent="0.35">
      <c r="G195" s="125"/>
      <c r="H195" s="125"/>
      <c r="I195" s="125"/>
      <c r="J195" s="45"/>
      <c r="K195" s="110"/>
      <c r="L195" s="103"/>
      <c r="M195" s="104"/>
      <c r="N195" s="103"/>
      <c r="O195" s="1"/>
    </row>
    <row r="196" spans="7:15" ht="15" customHeight="1" x14ac:dyDescent="0.35">
      <c r="G196" s="125"/>
      <c r="H196" s="125"/>
      <c r="I196" s="125"/>
      <c r="J196" s="45"/>
      <c r="K196" s="110"/>
      <c r="L196" s="103"/>
      <c r="M196" s="104"/>
      <c r="N196" s="103"/>
      <c r="O196" s="1"/>
    </row>
    <row r="197" spans="7:15" ht="15" customHeight="1" x14ac:dyDescent="0.35">
      <c r="G197" s="125"/>
      <c r="H197" s="125"/>
      <c r="I197" s="125"/>
      <c r="J197" s="45"/>
      <c r="K197" s="110"/>
      <c r="L197" s="103"/>
      <c r="M197" s="104"/>
      <c r="N197" s="103"/>
      <c r="O197" s="1"/>
    </row>
    <row r="198" spans="7:15" ht="15" customHeight="1" x14ac:dyDescent="0.35">
      <c r="G198" s="125"/>
      <c r="H198" s="125"/>
      <c r="I198" s="125"/>
      <c r="J198" s="45"/>
      <c r="K198" s="110"/>
      <c r="L198" s="103"/>
      <c r="M198" s="104"/>
      <c r="N198" s="103"/>
      <c r="O198" s="1"/>
    </row>
    <row r="199" spans="7:15" ht="15" customHeight="1" x14ac:dyDescent="0.35">
      <c r="G199" s="125"/>
      <c r="H199" s="125"/>
      <c r="I199" s="125"/>
      <c r="J199" s="45"/>
      <c r="K199" s="110"/>
      <c r="L199" s="103"/>
      <c r="M199" s="104"/>
      <c r="N199" s="103"/>
      <c r="O199" s="1"/>
    </row>
    <row r="200" spans="7:15" ht="15" customHeight="1" x14ac:dyDescent="0.35">
      <c r="G200" s="125"/>
      <c r="H200" s="125"/>
      <c r="I200" s="125"/>
      <c r="J200" s="45"/>
      <c r="K200" s="110"/>
      <c r="L200" s="103"/>
      <c r="M200" s="104"/>
      <c r="N200" s="103"/>
      <c r="O200" s="1"/>
    </row>
    <row r="201" spans="7:15" ht="15" customHeight="1" x14ac:dyDescent="0.35">
      <c r="G201" s="125"/>
      <c r="H201" s="125"/>
      <c r="I201" s="125"/>
      <c r="J201" s="45"/>
      <c r="K201" s="110"/>
      <c r="L201" s="103"/>
      <c r="M201" s="104"/>
      <c r="N201" s="103"/>
      <c r="O201" s="1"/>
    </row>
    <row r="202" spans="7:15" ht="15" customHeight="1" x14ac:dyDescent="0.35">
      <c r="G202" s="125"/>
      <c r="H202" s="125"/>
      <c r="I202" s="125"/>
      <c r="J202" s="45"/>
      <c r="K202" s="110"/>
      <c r="L202" s="103"/>
      <c r="M202" s="104"/>
      <c r="N202" s="103"/>
      <c r="O202" s="1"/>
    </row>
    <row r="203" spans="7:15" ht="15" customHeight="1" x14ac:dyDescent="0.35">
      <c r="G203" s="125"/>
      <c r="H203" s="125"/>
      <c r="I203" s="125"/>
      <c r="J203" s="45"/>
      <c r="K203" s="110"/>
      <c r="L203" s="103"/>
      <c r="M203" s="104"/>
      <c r="N203" s="103"/>
      <c r="O203" s="1"/>
    </row>
    <row r="204" spans="7:15" ht="15" customHeight="1" x14ac:dyDescent="0.35">
      <c r="G204" s="125"/>
      <c r="H204" s="125"/>
      <c r="I204" s="125"/>
      <c r="J204" s="45"/>
      <c r="K204" s="110"/>
      <c r="L204" s="103"/>
      <c r="M204" s="104"/>
      <c r="N204" s="103"/>
      <c r="O204" s="1"/>
    </row>
    <row r="205" spans="7:15" ht="15" customHeight="1" x14ac:dyDescent="0.35">
      <c r="G205" s="125"/>
      <c r="H205" s="125"/>
      <c r="I205" s="125"/>
      <c r="J205" s="45"/>
      <c r="K205" s="110"/>
      <c r="L205" s="103"/>
      <c r="M205" s="104"/>
      <c r="N205" s="103"/>
      <c r="O205" s="1"/>
    </row>
    <row r="206" spans="7:15" ht="15" customHeight="1" x14ac:dyDescent="0.35">
      <c r="G206" s="125"/>
      <c r="H206" s="125"/>
      <c r="I206" s="125"/>
      <c r="J206" s="45"/>
      <c r="K206" s="110"/>
      <c r="L206" s="103"/>
      <c r="M206" s="104"/>
      <c r="N206" s="103"/>
      <c r="O206" s="1"/>
    </row>
    <row r="207" spans="7:15" ht="15" customHeight="1" x14ac:dyDescent="0.35">
      <c r="G207" s="125"/>
      <c r="H207" s="125"/>
      <c r="I207" s="125"/>
      <c r="J207" s="45"/>
      <c r="K207" s="110"/>
      <c r="L207" s="103"/>
      <c r="M207" s="104"/>
      <c r="N207" s="103"/>
      <c r="O207" s="1"/>
    </row>
    <row r="208" spans="7:15" ht="15" customHeight="1" x14ac:dyDescent="0.35">
      <c r="G208" s="125"/>
      <c r="H208" s="125"/>
      <c r="I208" s="125"/>
      <c r="J208" s="45"/>
      <c r="K208" s="110"/>
      <c r="L208" s="103"/>
      <c r="M208" s="104"/>
      <c r="N208" s="103"/>
      <c r="O208" s="1"/>
    </row>
    <row r="209" spans="7:15" ht="15" customHeight="1" x14ac:dyDescent="0.35">
      <c r="G209" s="125"/>
      <c r="H209" s="125"/>
      <c r="I209" s="125"/>
      <c r="J209" s="45"/>
      <c r="K209" s="110"/>
      <c r="L209" s="103"/>
      <c r="M209" s="104"/>
      <c r="N209" s="103"/>
      <c r="O209" s="1"/>
    </row>
    <row r="210" spans="7:15" ht="15" customHeight="1" x14ac:dyDescent="0.35">
      <c r="G210" s="125"/>
      <c r="H210" s="125"/>
      <c r="I210" s="125"/>
      <c r="J210" s="45"/>
      <c r="K210" s="110"/>
      <c r="L210" s="103"/>
      <c r="M210" s="104"/>
      <c r="N210" s="103"/>
      <c r="O210" s="1"/>
    </row>
    <row r="211" spans="7:15" ht="15" customHeight="1" x14ac:dyDescent="0.35">
      <c r="G211" s="125"/>
      <c r="H211" s="125"/>
      <c r="I211" s="125"/>
      <c r="J211" s="45"/>
      <c r="K211" s="110"/>
      <c r="L211" s="103"/>
      <c r="M211" s="104"/>
      <c r="N211" s="103"/>
      <c r="O211" s="1"/>
    </row>
    <row r="212" spans="7:15" ht="15" customHeight="1" x14ac:dyDescent="0.35">
      <c r="G212" s="125"/>
      <c r="H212" s="125"/>
      <c r="I212" s="125"/>
      <c r="J212" s="45"/>
      <c r="K212" s="110"/>
      <c r="L212" s="103"/>
      <c r="M212" s="104"/>
      <c r="N212" s="103"/>
      <c r="O212" s="1"/>
    </row>
    <row r="213" spans="7:15" ht="15" customHeight="1" x14ac:dyDescent="0.35">
      <c r="G213" s="125"/>
      <c r="H213" s="125"/>
      <c r="I213" s="125"/>
      <c r="J213" s="45"/>
      <c r="K213" s="110"/>
      <c r="L213" s="103"/>
      <c r="M213" s="104"/>
      <c r="N213" s="103"/>
      <c r="O213" s="1"/>
    </row>
    <row r="214" spans="7:15" ht="15" customHeight="1" x14ac:dyDescent="0.35">
      <c r="G214" s="125"/>
      <c r="H214" s="125"/>
      <c r="I214" s="125"/>
      <c r="J214" s="45"/>
      <c r="K214" s="110"/>
      <c r="L214" s="103"/>
      <c r="M214" s="104"/>
      <c r="N214" s="103"/>
      <c r="O214" s="1"/>
    </row>
    <row r="215" spans="7:15" ht="15" customHeight="1" x14ac:dyDescent="0.35">
      <c r="G215" s="125"/>
      <c r="H215" s="125"/>
      <c r="I215" s="125"/>
      <c r="J215" s="45"/>
      <c r="K215" s="110"/>
      <c r="L215" s="103"/>
      <c r="M215" s="104"/>
      <c r="N215" s="103"/>
      <c r="O215" s="1"/>
    </row>
    <row r="216" spans="7:15" ht="15" customHeight="1" x14ac:dyDescent="0.35">
      <c r="G216" s="125"/>
      <c r="H216" s="125"/>
      <c r="I216" s="125"/>
      <c r="J216" s="45"/>
      <c r="K216" s="110"/>
      <c r="L216" s="103"/>
      <c r="M216" s="104"/>
      <c r="N216" s="103"/>
      <c r="O216" s="1"/>
    </row>
    <row r="217" spans="7:15" ht="15" customHeight="1" x14ac:dyDescent="0.35">
      <c r="G217" s="125"/>
      <c r="H217" s="125"/>
      <c r="I217" s="125"/>
      <c r="J217" s="45"/>
      <c r="K217" s="110"/>
      <c r="L217" s="103"/>
      <c r="M217" s="104"/>
      <c r="N217" s="103"/>
      <c r="O217" s="1"/>
    </row>
    <row r="218" spans="7:15" ht="15" customHeight="1" x14ac:dyDescent="0.35">
      <c r="G218" s="125"/>
      <c r="H218" s="125"/>
      <c r="I218" s="125"/>
      <c r="J218" s="45"/>
      <c r="K218" s="110"/>
      <c r="L218" s="103"/>
      <c r="M218" s="104"/>
      <c r="N218" s="103"/>
      <c r="O218" s="1"/>
    </row>
    <row r="219" spans="7:15" ht="15" customHeight="1" x14ac:dyDescent="0.35">
      <c r="G219" s="125"/>
      <c r="H219" s="125"/>
      <c r="I219" s="125"/>
      <c r="J219" s="45"/>
      <c r="K219" s="110"/>
      <c r="L219" s="103"/>
      <c r="M219" s="104"/>
      <c r="N219" s="103"/>
      <c r="O219" s="1"/>
    </row>
    <row r="220" spans="7:15" ht="15" customHeight="1" x14ac:dyDescent="0.35">
      <c r="G220" s="125"/>
      <c r="H220" s="125"/>
      <c r="I220" s="125"/>
      <c r="J220" s="45"/>
      <c r="K220" s="110"/>
      <c r="L220" s="103"/>
      <c r="M220" s="104"/>
      <c r="N220" s="103"/>
      <c r="O220" s="1"/>
    </row>
    <row r="221" spans="7:15" ht="15" customHeight="1" x14ac:dyDescent="0.35">
      <c r="G221" s="125"/>
      <c r="H221" s="125"/>
      <c r="I221" s="125"/>
      <c r="J221" s="45"/>
      <c r="K221" s="110"/>
      <c r="L221" s="103"/>
      <c r="M221" s="104"/>
      <c r="N221" s="103"/>
      <c r="O221" s="1"/>
    </row>
    <row r="222" spans="7:15" ht="15" customHeight="1" x14ac:dyDescent="0.35">
      <c r="G222" s="125"/>
      <c r="H222" s="125"/>
      <c r="I222" s="125"/>
      <c r="J222" s="45"/>
      <c r="K222" s="110"/>
      <c r="L222" s="103"/>
      <c r="M222" s="104"/>
      <c r="N222" s="103"/>
      <c r="O222" s="1"/>
    </row>
    <row r="223" spans="7:15" ht="15" customHeight="1" x14ac:dyDescent="0.35">
      <c r="G223" s="125"/>
      <c r="H223" s="125"/>
      <c r="I223" s="125"/>
      <c r="J223" s="45"/>
      <c r="K223" s="110"/>
      <c r="L223" s="103"/>
      <c r="M223" s="104"/>
      <c r="N223" s="103"/>
      <c r="O223" s="1"/>
    </row>
    <row r="224" spans="7:15" ht="15" customHeight="1" x14ac:dyDescent="0.35">
      <c r="G224" s="125"/>
      <c r="H224" s="125"/>
      <c r="I224" s="125"/>
      <c r="J224" s="45"/>
      <c r="K224" s="110"/>
      <c r="L224" s="103"/>
      <c r="M224" s="104"/>
      <c r="N224" s="103"/>
      <c r="O224" s="1"/>
    </row>
    <row r="225" spans="7:15" ht="15" customHeight="1" x14ac:dyDescent="0.35">
      <c r="G225" s="125"/>
      <c r="H225" s="125"/>
      <c r="I225" s="125"/>
      <c r="J225" s="45"/>
      <c r="K225" s="110"/>
      <c r="L225" s="103"/>
      <c r="M225" s="104"/>
      <c r="N225" s="103"/>
      <c r="O225" s="1"/>
    </row>
    <row r="226" spans="7:15" ht="15" customHeight="1" x14ac:dyDescent="0.35">
      <c r="G226" s="125"/>
      <c r="H226" s="125"/>
      <c r="I226" s="125"/>
      <c r="J226" s="45"/>
      <c r="K226" s="110"/>
      <c r="L226" s="103"/>
      <c r="M226" s="104"/>
      <c r="N226" s="103"/>
      <c r="O226" s="1"/>
    </row>
    <row r="227" spans="7:15" ht="15" customHeight="1" x14ac:dyDescent="0.35">
      <c r="G227" s="125"/>
      <c r="H227" s="125"/>
      <c r="I227" s="125"/>
      <c r="J227" s="45"/>
      <c r="K227" s="110"/>
      <c r="L227" s="103"/>
      <c r="M227" s="104"/>
      <c r="N227" s="103"/>
      <c r="O227" s="1"/>
    </row>
    <row r="228" spans="7:15" ht="15" customHeight="1" x14ac:dyDescent="0.35">
      <c r="G228" s="125"/>
      <c r="H228" s="125"/>
      <c r="I228" s="125"/>
      <c r="J228" s="45"/>
      <c r="K228" s="110"/>
      <c r="L228" s="103"/>
      <c r="M228" s="104"/>
      <c r="N228" s="103"/>
      <c r="O228" s="1"/>
    </row>
    <row r="229" spans="7:15" ht="15" customHeight="1" x14ac:dyDescent="0.35">
      <c r="G229" s="125"/>
      <c r="H229" s="125"/>
      <c r="I229" s="125"/>
      <c r="J229" s="45"/>
      <c r="K229" s="110"/>
      <c r="L229" s="103"/>
      <c r="M229" s="104"/>
      <c r="N229" s="103"/>
      <c r="O229" s="1"/>
    </row>
    <row r="230" spans="7:15" ht="15" customHeight="1" x14ac:dyDescent="0.35">
      <c r="G230" s="125"/>
      <c r="H230" s="125"/>
      <c r="I230" s="125"/>
      <c r="J230" s="45"/>
      <c r="K230" s="110"/>
      <c r="L230" s="103"/>
      <c r="M230" s="104"/>
      <c r="N230" s="103"/>
      <c r="O230" s="1"/>
    </row>
    <row r="231" spans="7:15" ht="15" customHeight="1" x14ac:dyDescent="0.35">
      <c r="G231" s="125"/>
      <c r="H231" s="125"/>
      <c r="I231" s="125"/>
      <c r="J231" s="45"/>
      <c r="K231" s="110"/>
      <c r="L231" s="103"/>
      <c r="M231" s="104"/>
      <c r="N231" s="103"/>
      <c r="O231" s="1"/>
    </row>
    <row r="232" spans="7:15" ht="15" customHeight="1" x14ac:dyDescent="0.35">
      <c r="G232" s="125"/>
      <c r="H232" s="125"/>
      <c r="I232" s="125"/>
      <c r="J232" s="45"/>
      <c r="K232" s="110"/>
      <c r="L232" s="103"/>
      <c r="M232" s="104"/>
      <c r="N232" s="103"/>
      <c r="O232" s="1"/>
    </row>
    <row r="233" spans="7:15" ht="15" customHeight="1" x14ac:dyDescent="0.35">
      <c r="G233" s="125"/>
      <c r="H233" s="125"/>
      <c r="I233" s="125"/>
      <c r="J233" s="45"/>
      <c r="K233" s="110"/>
      <c r="L233" s="103"/>
      <c r="M233" s="104"/>
      <c r="N233" s="103"/>
      <c r="O233" s="1"/>
    </row>
    <row r="234" spans="7:15" ht="15" customHeight="1" x14ac:dyDescent="0.35">
      <c r="G234" s="125"/>
      <c r="H234" s="125"/>
      <c r="I234" s="125"/>
      <c r="J234" s="45"/>
      <c r="K234" s="110"/>
      <c r="L234" s="103"/>
      <c r="M234" s="104"/>
      <c r="N234" s="103"/>
      <c r="O234" s="1"/>
    </row>
    <row r="235" spans="7:15" ht="15" customHeight="1" x14ac:dyDescent="0.35">
      <c r="G235" s="125"/>
      <c r="H235" s="125"/>
      <c r="I235" s="125"/>
      <c r="J235" s="45"/>
      <c r="K235" s="110"/>
      <c r="L235" s="103"/>
      <c r="M235" s="104"/>
      <c r="N235" s="103"/>
      <c r="O235" s="1"/>
    </row>
    <row r="236" spans="7:15" ht="15" customHeight="1" x14ac:dyDescent="0.35">
      <c r="G236" s="125"/>
      <c r="H236" s="125"/>
      <c r="I236" s="125"/>
      <c r="J236" s="45"/>
      <c r="K236" s="110"/>
      <c r="L236" s="103"/>
      <c r="M236" s="104"/>
      <c r="N236" s="103"/>
      <c r="O236" s="1"/>
    </row>
    <row r="237" spans="7:15" ht="15" customHeight="1" x14ac:dyDescent="0.35">
      <c r="G237" s="125"/>
      <c r="H237" s="125"/>
      <c r="I237" s="125"/>
      <c r="J237" s="45"/>
      <c r="K237" s="110"/>
      <c r="L237" s="103"/>
      <c r="M237" s="104"/>
      <c r="N237" s="103"/>
      <c r="O237" s="1"/>
    </row>
    <row r="238" spans="7:15" ht="15" customHeight="1" x14ac:dyDescent="0.35">
      <c r="G238" s="125"/>
      <c r="H238" s="125"/>
      <c r="I238" s="125"/>
      <c r="J238" s="45"/>
      <c r="K238" s="110"/>
      <c r="L238" s="103"/>
      <c r="M238" s="104"/>
      <c r="N238" s="103"/>
      <c r="O238" s="1"/>
    </row>
    <row r="239" spans="7:15" ht="15" customHeight="1" x14ac:dyDescent="0.35">
      <c r="G239" s="125"/>
      <c r="H239" s="125"/>
      <c r="I239" s="125"/>
      <c r="J239" s="45"/>
      <c r="K239" s="110"/>
      <c r="L239" s="103"/>
      <c r="M239" s="104"/>
      <c r="N239" s="103"/>
      <c r="O239" s="1"/>
    </row>
    <row r="240" spans="7:15" ht="15" customHeight="1" x14ac:dyDescent="0.35">
      <c r="G240" s="125"/>
      <c r="H240" s="125"/>
      <c r="I240" s="125"/>
      <c r="J240" s="45"/>
      <c r="K240" s="110"/>
      <c r="L240" s="103"/>
      <c r="M240" s="104"/>
      <c r="N240" s="103"/>
      <c r="O240" s="1"/>
    </row>
    <row r="241" spans="7:15" ht="15" customHeight="1" x14ac:dyDescent="0.35">
      <c r="G241" s="125"/>
      <c r="H241" s="125"/>
      <c r="I241" s="125"/>
      <c r="J241" s="45"/>
      <c r="K241" s="110"/>
      <c r="L241" s="103"/>
      <c r="M241" s="104"/>
      <c r="N241" s="103"/>
      <c r="O241" s="1"/>
    </row>
    <row r="242" spans="7:15" ht="15" customHeight="1" x14ac:dyDescent="0.35">
      <c r="G242" s="125"/>
      <c r="H242" s="125"/>
      <c r="I242" s="125"/>
      <c r="J242" s="45"/>
      <c r="K242" s="110"/>
      <c r="L242" s="103"/>
      <c r="M242" s="104"/>
      <c r="N242" s="103"/>
      <c r="O242" s="1"/>
    </row>
    <row r="243" spans="7:15" ht="15" customHeight="1" x14ac:dyDescent="0.35">
      <c r="G243" s="125"/>
      <c r="H243" s="125"/>
      <c r="I243" s="125"/>
      <c r="J243" s="45"/>
      <c r="K243" s="110"/>
      <c r="L243" s="103"/>
      <c r="M243" s="104"/>
      <c r="N243" s="103"/>
      <c r="O243" s="1"/>
    </row>
    <row r="244" spans="7:15" ht="15" customHeight="1" x14ac:dyDescent="0.35">
      <c r="G244" s="125"/>
      <c r="H244" s="125"/>
      <c r="I244" s="125"/>
      <c r="J244" s="45"/>
      <c r="K244" s="110"/>
      <c r="L244" s="103"/>
      <c r="M244" s="104"/>
      <c r="N244" s="103"/>
      <c r="O244" s="1"/>
    </row>
    <row r="245" spans="7:15" ht="15" customHeight="1" x14ac:dyDescent="0.35">
      <c r="G245" s="125"/>
      <c r="H245" s="125"/>
      <c r="I245" s="125"/>
      <c r="J245" s="45"/>
      <c r="K245" s="110"/>
      <c r="L245" s="103"/>
      <c r="M245" s="104"/>
      <c r="N245" s="103"/>
      <c r="O245" s="1"/>
    </row>
    <row r="246" spans="7:15" ht="15" customHeight="1" x14ac:dyDescent="0.35">
      <c r="G246" s="125"/>
      <c r="H246" s="125"/>
      <c r="I246" s="125"/>
      <c r="J246" s="45"/>
      <c r="K246" s="110"/>
      <c r="L246" s="103"/>
      <c r="M246" s="104"/>
      <c r="N246" s="103"/>
      <c r="O246" s="1"/>
    </row>
    <row r="247" spans="7:15" ht="15" customHeight="1" x14ac:dyDescent="0.35">
      <c r="G247" s="125"/>
      <c r="H247" s="125"/>
      <c r="I247" s="125"/>
      <c r="J247" s="45"/>
      <c r="K247" s="110"/>
      <c r="L247" s="103"/>
      <c r="M247" s="104"/>
      <c r="N247" s="103"/>
      <c r="O247" s="1"/>
    </row>
    <row r="248" spans="7:15" ht="15" customHeight="1" x14ac:dyDescent="0.35">
      <c r="G248" s="125"/>
      <c r="H248" s="125"/>
      <c r="I248" s="125"/>
      <c r="J248" s="45"/>
      <c r="K248" s="110"/>
      <c r="L248" s="103"/>
      <c r="M248" s="104"/>
      <c r="N248" s="103"/>
      <c r="O248" s="1"/>
    </row>
    <row r="249" spans="7:15" ht="15" customHeight="1" x14ac:dyDescent="0.35">
      <c r="G249" s="125"/>
      <c r="H249" s="125"/>
      <c r="I249" s="125"/>
      <c r="J249" s="45"/>
      <c r="K249" s="110"/>
      <c r="L249" s="103"/>
      <c r="M249" s="104"/>
      <c r="N249" s="103"/>
      <c r="O249" s="1"/>
    </row>
    <row r="250" spans="7:15" ht="15" customHeight="1" x14ac:dyDescent="0.35">
      <c r="G250" s="125"/>
      <c r="H250" s="125"/>
      <c r="I250" s="125"/>
      <c r="J250" s="45"/>
      <c r="K250" s="110"/>
      <c r="L250" s="103"/>
      <c r="M250" s="104"/>
      <c r="N250" s="103"/>
      <c r="O250" s="1"/>
    </row>
    <row r="251" spans="7:15" ht="15" customHeight="1" x14ac:dyDescent="0.35">
      <c r="G251" s="125"/>
      <c r="H251" s="125"/>
      <c r="I251" s="125"/>
      <c r="J251" s="45"/>
      <c r="K251" s="110"/>
      <c r="L251" s="103"/>
      <c r="M251" s="104"/>
      <c r="N251" s="103"/>
      <c r="O251" s="1"/>
    </row>
    <row r="252" spans="7:15" ht="15" customHeight="1" x14ac:dyDescent="0.35">
      <c r="G252" s="125"/>
      <c r="H252" s="125"/>
      <c r="I252" s="125"/>
      <c r="J252" s="45"/>
      <c r="K252" s="110"/>
      <c r="L252" s="103"/>
      <c r="M252" s="104"/>
      <c r="N252" s="103"/>
      <c r="O252" s="1"/>
    </row>
    <row r="253" spans="7:15" ht="15" customHeight="1" x14ac:dyDescent="0.35">
      <c r="G253" s="125"/>
      <c r="H253" s="125"/>
      <c r="I253" s="125"/>
      <c r="J253" s="45"/>
      <c r="K253" s="110"/>
      <c r="L253" s="103"/>
      <c r="M253" s="104"/>
      <c r="N253" s="103"/>
      <c r="O253" s="1"/>
    </row>
    <row r="254" spans="7:15" ht="15" customHeight="1" x14ac:dyDescent="0.35">
      <c r="G254" s="125"/>
      <c r="H254" s="125"/>
      <c r="I254" s="125"/>
      <c r="J254" s="45"/>
      <c r="K254" s="110"/>
      <c r="L254" s="103"/>
      <c r="M254" s="104"/>
      <c r="N254" s="103"/>
      <c r="O254" s="1"/>
    </row>
    <row r="255" spans="7:15" ht="15" customHeight="1" x14ac:dyDescent="0.35">
      <c r="G255" s="125"/>
      <c r="H255" s="125"/>
      <c r="I255" s="125"/>
      <c r="J255" s="45"/>
      <c r="K255" s="110"/>
      <c r="L255" s="103"/>
      <c r="M255" s="104"/>
      <c r="N255" s="103"/>
      <c r="O255" s="1"/>
    </row>
    <row r="256" spans="7:15" ht="15" customHeight="1" x14ac:dyDescent="0.35">
      <c r="G256" s="125"/>
      <c r="H256" s="125"/>
      <c r="I256" s="125"/>
      <c r="J256" s="45"/>
      <c r="K256" s="110"/>
      <c r="L256" s="103"/>
      <c r="M256" s="104"/>
      <c r="N256" s="103"/>
      <c r="O256" s="1"/>
    </row>
    <row r="257" spans="7:15" ht="15" customHeight="1" x14ac:dyDescent="0.35">
      <c r="G257" s="125"/>
      <c r="H257" s="125"/>
      <c r="I257" s="125"/>
      <c r="J257" s="45"/>
      <c r="K257" s="110"/>
      <c r="L257" s="103"/>
      <c r="M257" s="104"/>
      <c r="N257" s="103"/>
      <c r="O257" s="1"/>
    </row>
    <row r="258" spans="7:15" ht="15" customHeight="1" x14ac:dyDescent="0.35">
      <c r="G258" s="125"/>
      <c r="H258" s="125"/>
      <c r="I258" s="125"/>
      <c r="J258" s="45"/>
      <c r="K258" s="110"/>
      <c r="L258" s="103"/>
      <c r="M258" s="104"/>
      <c r="N258" s="103"/>
      <c r="O258" s="1"/>
    </row>
    <row r="259" spans="7:15" ht="15" customHeight="1" x14ac:dyDescent="0.35">
      <c r="G259" s="125"/>
      <c r="H259" s="125"/>
      <c r="I259" s="125"/>
      <c r="J259" s="45"/>
      <c r="K259" s="110"/>
      <c r="L259" s="103"/>
      <c r="M259" s="104"/>
      <c r="N259" s="103"/>
      <c r="O259" s="1"/>
    </row>
    <row r="260" spans="7:15" ht="15" customHeight="1" x14ac:dyDescent="0.35">
      <c r="G260" s="125"/>
      <c r="H260" s="125"/>
      <c r="I260" s="125"/>
      <c r="J260" s="45"/>
      <c r="K260" s="110"/>
      <c r="L260" s="103"/>
      <c r="M260" s="104"/>
      <c r="N260" s="103"/>
      <c r="O260" s="1"/>
    </row>
    <row r="261" spans="7:15" ht="15" customHeight="1" x14ac:dyDescent="0.35">
      <c r="G261" s="125"/>
      <c r="H261" s="125"/>
      <c r="I261" s="125"/>
      <c r="J261" s="45"/>
      <c r="K261" s="110"/>
      <c r="L261" s="103"/>
      <c r="M261" s="104"/>
      <c r="N261" s="103"/>
      <c r="O261" s="1"/>
    </row>
    <row r="262" spans="7:15" ht="15" customHeight="1" x14ac:dyDescent="0.35">
      <c r="G262" s="125"/>
      <c r="H262" s="125"/>
      <c r="I262" s="125"/>
      <c r="J262" s="45"/>
      <c r="K262" s="110"/>
      <c r="L262" s="103"/>
      <c r="M262" s="104"/>
      <c r="N262" s="103"/>
      <c r="O262" s="1"/>
    </row>
    <row r="263" spans="7:15" ht="15" customHeight="1" x14ac:dyDescent="0.35">
      <c r="G263" s="125"/>
      <c r="H263" s="125"/>
      <c r="I263" s="125"/>
      <c r="J263" s="45"/>
      <c r="K263" s="110"/>
      <c r="L263" s="103"/>
      <c r="M263" s="104"/>
      <c r="N263" s="103"/>
      <c r="O263" s="1"/>
    </row>
    <row r="264" spans="7:15" ht="15" customHeight="1" x14ac:dyDescent="0.35">
      <c r="G264" s="125"/>
      <c r="H264" s="125"/>
      <c r="I264" s="125"/>
      <c r="J264" s="45"/>
      <c r="K264" s="110"/>
      <c r="L264" s="103"/>
      <c r="M264" s="104"/>
      <c r="N264" s="103"/>
      <c r="O264" s="1"/>
    </row>
    <row r="265" spans="7:15" ht="15" customHeight="1" x14ac:dyDescent="0.35">
      <c r="G265" s="125"/>
      <c r="H265" s="125"/>
      <c r="I265" s="125"/>
      <c r="J265" s="45"/>
      <c r="K265" s="110"/>
      <c r="L265" s="103"/>
      <c r="M265" s="104"/>
      <c r="N265" s="103"/>
      <c r="O265" s="1"/>
    </row>
    <row r="266" spans="7:15" ht="15" customHeight="1" x14ac:dyDescent="0.35">
      <c r="G266" s="125"/>
      <c r="H266" s="125"/>
      <c r="I266" s="125"/>
      <c r="J266" s="45"/>
      <c r="K266" s="110"/>
      <c r="L266" s="103"/>
      <c r="M266" s="104"/>
      <c r="N266" s="103"/>
      <c r="O266" s="1"/>
    </row>
    <row r="267" spans="7:15" ht="15" customHeight="1" x14ac:dyDescent="0.35">
      <c r="G267" s="125"/>
      <c r="H267" s="125"/>
      <c r="I267" s="125"/>
      <c r="J267" s="45"/>
      <c r="K267" s="110"/>
      <c r="L267" s="103"/>
      <c r="M267" s="104"/>
      <c r="N267" s="103"/>
      <c r="O267" s="1"/>
    </row>
    <row r="268" spans="7:15" ht="15" customHeight="1" x14ac:dyDescent="0.35">
      <c r="G268" s="125"/>
      <c r="H268" s="125"/>
      <c r="I268" s="125"/>
      <c r="J268" s="45"/>
      <c r="K268" s="110"/>
      <c r="L268" s="103"/>
      <c r="M268" s="104"/>
      <c r="N268" s="103"/>
      <c r="O268" s="1"/>
    </row>
    <row r="269" spans="7:15" ht="15" customHeight="1" x14ac:dyDescent="0.35">
      <c r="G269" s="125"/>
      <c r="H269" s="125"/>
      <c r="I269" s="125"/>
      <c r="J269" s="45"/>
      <c r="K269" s="110"/>
      <c r="L269" s="103"/>
      <c r="M269" s="104"/>
      <c r="N269" s="103"/>
      <c r="O269" s="1"/>
    </row>
    <row r="270" spans="7:15" ht="15" customHeight="1" x14ac:dyDescent="0.35">
      <c r="G270" s="125"/>
      <c r="H270" s="125"/>
      <c r="I270" s="125"/>
      <c r="J270" s="45"/>
      <c r="K270" s="110"/>
      <c r="L270" s="103"/>
      <c r="M270" s="104"/>
      <c r="N270" s="103"/>
      <c r="O270" s="1"/>
    </row>
    <row r="271" spans="7:15" ht="15" customHeight="1" x14ac:dyDescent="0.35">
      <c r="G271" s="125"/>
      <c r="H271" s="125"/>
      <c r="I271" s="125"/>
      <c r="J271" s="45"/>
      <c r="K271" s="110"/>
      <c r="L271" s="103"/>
      <c r="M271" s="104"/>
      <c r="N271" s="103"/>
      <c r="O271" s="1"/>
    </row>
    <row r="272" spans="7:15" ht="15" customHeight="1" x14ac:dyDescent="0.35">
      <c r="G272" s="125"/>
      <c r="H272" s="125"/>
      <c r="I272" s="125"/>
      <c r="J272" s="45"/>
      <c r="K272" s="110"/>
      <c r="L272" s="103"/>
      <c r="M272" s="104"/>
      <c r="N272" s="103"/>
      <c r="O272" s="1"/>
    </row>
    <row r="273" spans="7:15" ht="15" customHeight="1" x14ac:dyDescent="0.35">
      <c r="G273" s="125"/>
      <c r="H273" s="125"/>
      <c r="I273" s="125"/>
      <c r="J273" s="45"/>
      <c r="K273" s="110"/>
      <c r="L273" s="103"/>
      <c r="M273" s="104"/>
      <c r="N273" s="103"/>
      <c r="O273" s="1"/>
    </row>
    <row r="274" spans="7:15" ht="15" customHeight="1" x14ac:dyDescent="0.35">
      <c r="G274" s="125"/>
      <c r="H274" s="125"/>
      <c r="I274" s="125"/>
      <c r="J274" s="45"/>
      <c r="K274" s="110"/>
      <c r="L274" s="103"/>
      <c r="M274" s="104"/>
      <c r="N274" s="103"/>
      <c r="O274" s="1"/>
    </row>
    <row r="275" spans="7:15" ht="15" customHeight="1" x14ac:dyDescent="0.35">
      <c r="G275" s="125"/>
      <c r="H275" s="125"/>
      <c r="I275" s="125"/>
      <c r="J275" s="45"/>
      <c r="K275" s="110"/>
      <c r="L275" s="103"/>
      <c r="M275" s="104"/>
      <c r="N275" s="103"/>
      <c r="O275" s="1"/>
    </row>
    <row r="276" spans="7:15" ht="15" customHeight="1" x14ac:dyDescent="0.35">
      <c r="G276" s="125"/>
      <c r="H276" s="125"/>
      <c r="I276" s="125"/>
      <c r="J276" s="45"/>
      <c r="K276" s="110"/>
      <c r="L276" s="103"/>
      <c r="M276" s="104"/>
      <c r="N276" s="103"/>
      <c r="O276" s="1"/>
    </row>
    <row r="277" spans="7:15" ht="15" customHeight="1" x14ac:dyDescent="0.35">
      <c r="G277" s="125"/>
      <c r="H277" s="125"/>
      <c r="I277" s="125"/>
      <c r="J277" s="45"/>
      <c r="K277" s="110"/>
      <c r="L277" s="103"/>
      <c r="M277" s="104"/>
      <c r="N277" s="103"/>
    </row>
    <row r="278" spans="7:15" ht="15" customHeight="1" x14ac:dyDescent="0.35">
      <c r="G278" s="125"/>
      <c r="H278" s="125"/>
      <c r="I278" s="125"/>
      <c r="J278" s="45"/>
      <c r="K278" s="110"/>
      <c r="L278" s="103"/>
      <c r="M278" s="104"/>
      <c r="N278" s="103"/>
    </row>
    <row r="279" spans="7:15" ht="15" customHeight="1" x14ac:dyDescent="0.35">
      <c r="G279" s="125"/>
      <c r="H279" s="125"/>
      <c r="I279" s="125"/>
      <c r="J279" s="125"/>
    </row>
    <row r="280" spans="7:15" ht="15" customHeight="1" x14ac:dyDescent="0.35">
      <c r="G280" s="125"/>
      <c r="H280" s="125"/>
      <c r="I280" s="125"/>
      <c r="J280" s="125"/>
    </row>
    <row r="281" spans="7:15" ht="15" customHeight="1" x14ac:dyDescent="0.35">
      <c r="G281" s="125"/>
      <c r="H281" s="125"/>
      <c r="I281" s="125"/>
      <c r="J281" s="125"/>
    </row>
    <row r="282" spans="7:15" ht="15" customHeight="1" x14ac:dyDescent="0.35">
      <c r="G282" s="125"/>
      <c r="H282" s="125"/>
      <c r="I282" s="125"/>
      <c r="J282" s="125"/>
    </row>
    <row r="283" spans="7:15" ht="15" customHeight="1" x14ac:dyDescent="0.35">
      <c r="G283" s="125"/>
      <c r="H283" s="125"/>
      <c r="I283" s="125"/>
      <c r="J283" s="125"/>
    </row>
    <row r="284" spans="7:15" ht="15" customHeight="1" x14ac:dyDescent="0.35">
      <c r="G284" s="125"/>
      <c r="H284" s="125"/>
      <c r="I284" s="125"/>
      <c r="J284" s="125"/>
    </row>
    <row r="285" spans="7:15" ht="15" customHeight="1" x14ac:dyDescent="0.35">
      <c r="G285" s="125"/>
      <c r="H285" s="125"/>
      <c r="I285" s="125"/>
      <c r="J285" s="125"/>
    </row>
    <row r="286" spans="7:15" ht="15" customHeight="1" x14ac:dyDescent="0.35">
      <c r="G286" s="125"/>
      <c r="H286" s="125"/>
      <c r="I286" s="125"/>
      <c r="J286" s="125"/>
    </row>
    <row r="287" spans="7:15" ht="15" customHeight="1" x14ac:dyDescent="0.35">
      <c r="G287" s="125"/>
      <c r="H287" s="125"/>
      <c r="I287" s="125"/>
      <c r="J287" s="125"/>
    </row>
    <row r="288" spans="7:15" ht="15" customHeight="1" x14ac:dyDescent="0.35">
      <c r="G288" s="125"/>
      <c r="H288" s="125"/>
      <c r="I288" s="125"/>
      <c r="J288" s="125"/>
    </row>
    <row r="289" spans="7:10" ht="15" customHeight="1" x14ac:dyDescent="0.35">
      <c r="G289" s="125"/>
      <c r="H289" s="125"/>
      <c r="I289" s="125"/>
      <c r="J289" s="125"/>
    </row>
    <row r="290" spans="7:10" ht="15" customHeight="1" x14ac:dyDescent="0.35">
      <c r="G290" s="125"/>
      <c r="H290" s="125"/>
      <c r="I290" s="125"/>
      <c r="J290" s="125"/>
    </row>
    <row r="291" spans="7:10" ht="15" customHeight="1" x14ac:dyDescent="0.35">
      <c r="G291" s="125"/>
      <c r="H291" s="125"/>
      <c r="I291" s="125"/>
      <c r="J291" s="125"/>
    </row>
    <row r="292" spans="7:10" ht="15" customHeight="1" x14ac:dyDescent="0.35">
      <c r="G292" s="125"/>
      <c r="H292" s="125"/>
      <c r="I292" s="125"/>
      <c r="J292" s="125"/>
    </row>
    <row r="293" spans="7:10" ht="15" customHeight="1" x14ac:dyDescent="0.35">
      <c r="G293" s="125"/>
      <c r="H293" s="125"/>
      <c r="I293" s="125"/>
      <c r="J293" s="125"/>
    </row>
    <row r="294" spans="7:10" ht="15" customHeight="1" x14ac:dyDescent="0.35">
      <c r="G294" s="125"/>
      <c r="H294" s="125"/>
      <c r="I294" s="125"/>
      <c r="J294" s="125"/>
    </row>
    <row r="295" spans="7:10" ht="15" customHeight="1" x14ac:dyDescent="0.35">
      <c r="G295" s="125"/>
      <c r="H295" s="125"/>
      <c r="I295" s="125"/>
      <c r="J295" s="125"/>
    </row>
    <row r="296" spans="7:10" ht="15" customHeight="1" x14ac:dyDescent="0.35">
      <c r="G296" s="125"/>
      <c r="H296" s="125"/>
      <c r="I296" s="125"/>
      <c r="J296" s="125"/>
    </row>
    <row r="297" spans="7:10" ht="15" customHeight="1" x14ac:dyDescent="0.35">
      <c r="G297" s="125"/>
      <c r="H297" s="125"/>
      <c r="I297" s="125"/>
      <c r="J297" s="125"/>
    </row>
    <row r="298" spans="7:10" ht="15" customHeight="1" x14ac:dyDescent="0.35">
      <c r="G298" s="125"/>
      <c r="H298" s="125"/>
      <c r="I298" s="125"/>
      <c r="J298" s="125"/>
    </row>
    <row r="299" spans="7:10" ht="15" customHeight="1" x14ac:dyDescent="0.35">
      <c r="G299" s="125"/>
      <c r="H299" s="125"/>
      <c r="I299" s="125"/>
      <c r="J299" s="125"/>
    </row>
    <row r="300" spans="7:10" ht="15" customHeight="1" x14ac:dyDescent="0.35">
      <c r="G300" s="125"/>
      <c r="H300" s="125"/>
      <c r="I300" s="125"/>
      <c r="J300" s="125"/>
    </row>
    <row r="301" spans="7:10" ht="15" customHeight="1" x14ac:dyDescent="0.35">
      <c r="G301" s="125"/>
      <c r="H301" s="125"/>
      <c r="I301" s="125"/>
      <c r="J301" s="125"/>
    </row>
    <row r="302" spans="7:10" ht="15" customHeight="1" x14ac:dyDescent="0.35">
      <c r="G302" s="125"/>
      <c r="H302" s="125"/>
      <c r="I302" s="125"/>
      <c r="J302" s="125"/>
    </row>
    <row r="303" spans="7:10" ht="15" customHeight="1" x14ac:dyDescent="0.35">
      <c r="G303" s="125"/>
      <c r="H303" s="125"/>
      <c r="I303" s="125"/>
      <c r="J303" s="125"/>
    </row>
    <row r="304" spans="7:10" ht="15" customHeight="1" x14ac:dyDescent="0.35">
      <c r="G304" s="125"/>
      <c r="H304" s="125"/>
      <c r="I304" s="125"/>
      <c r="J304" s="125"/>
    </row>
    <row r="305" spans="7:10" ht="15" customHeight="1" x14ac:dyDescent="0.35">
      <c r="G305" s="125"/>
      <c r="H305" s="125"/>
      <c r="I305" s="125"/>
      <c r="J305" s="125"/>
    </row>
    <row r="306" spans="7:10" ht="15" customHeight="1" x14ac:dyDescent="0.35">
      <c r="G306" s="125"/>
      <c r="H306" s="125"/>
      <c r="I306" s="125"/>
      <c r="J306" s="125"/>
    </row>
    <row r="307" spans="7:10" ht="15" customHeight="1" x14ac:dyDescent="0.35">
      <c r="G307" s="125"/>
      <c r="H307" s="125"/>
      <c r="I307" s="125"/>
      <c r="J307" s="125"/>
    </row>
    <row r="308" spans="7:10" ht="15" customHeight="1" x14ac:dyDescent="0.35">
      <c r="G308" s="125"/>
      <c r="H308" s="125"/>
      <c r="I308" s="125"/>
      <c r="J308" s="125"/>
    </row>
    <row r="309" spans="7:10" ht="15" customHeight="1" x14ac:dyDescent="0.35">
      <c r="G309" s="125"/>
      <c r="H309" s="125"/>
      <c r="I309" s="125"/>
      <c r="J309" s="125"/>
    </row>
    <row r="310" spans="7:10" ht="15" customHeight="1" x14ac:dyDescent="0.35">
      <c r="G310" s="125"/>
      <c r="H310" s="125"/>
      <c r="I310" s="125"/>
      <c r="J310" s="125"/>
    </row>
    <row r="311" spans="7:10" ht="15" customHeight="1" x14ac:dyDescent="0.35">
      <c r="G311" s="125"/>
      <c r="H311" s="125"/>
      <c r="I311" s="125"/>
      <c r="J311" s="125"/>
    </row>
    <row r="312" spans="7:10" ht="15" customHeight="1" x14ac:dyDescent="0.35">
      <c r="G312" s="125"/>
      <c r="H312" s="125"/>
      <c r="I312" s="125"/>
      <c r="J312" s="125"/>
    </row>
    <row r="313" spans="7:10" ht="15" customHeight="1" x14ac:dyDescent="0.35">
      <c r="G313" s="125"/>
      <c r="H313" s="125"/>
      <c r="I313" s="125"/>
      <c r="J313" s="125"/>
    </row>
    <row r="314" spans="7:10" ht="15" customHeight="1" x14ac:dyDescent="0.35">
      <c r="G314" s="125"/>
      <c r="H314" s="125"/>
      <c r="I314" s="125"/>
      <c r="J314" s="125"/>
    </row>
    <row r="315" spans="7:10" ht="15" customHeight="1" x14ac:dyDescent="0.35">
      <c r="G315" s="125"/>
      <c r="H315" s="125"/>
      <c r="I315" s="125"/>
      <c r="J315" s="125"/>
    </row>
    <row r="316" spans="7:10" ht="15" customHeight="1" x14ac:dyDescent="0.35">
      <c r="G316" s="125"/>
      <c r="H316" s="125"/>
      <c r="I316" s="125"/>
      <c r="J316" s="125"/>
    </row>
    <row r="317" spans="7:10" ht="15" customHeight="1" x14ac:dyDescent="0.35">
      <c r="G317" s="125"/>
      <c r="H317" s="125"/>
      <c r="I317" s="125"/>
      <c r="J317" s="125"/>
    </row>
    <row r="318" spans="7:10" ht="15" customHeight="1" x14ac:dyDescent="0.35">
      <c r="G318" s="125"/>
      <c r="H318" s="125"/>
      <c r="I318" s="125"/>
      <c r="J318" s="125"/>
    </row>
    <row r="319" spans="7:10" ht="15" customHeight="1" x14ac:dyDescent="0.35">
      <c r="G319" s="125"/>
      <c r="H319" s="125"/>
      <c r="I319" s="125"/>
      <c r="J319" s="125"/>
    </row>
    <row r="320" spans="7:10" ht="15" customHeight="1" x14ac:dyDescent="0.35">
      <c r="G320" s="125"/>
      <c r="H320" s="125"/>
      <c r="I320" s="125"/>
      <c r="J320" s="125"/>
    </row>
    <row r="321" spans="7:10" ht="15" customHeight="1" x14ac:dyDescent="0.35">
      <c r="G321" s="125"/>
      <c r="H321" s="125"/>
      <c r="I321" s="125"/>
      <c r="J321" s="125"/>
    </row>
    <row r="322" spans="7:10" ht="15" customHeight="1" x14ac:dyDescent="0.35">
      <c r="G322" s="125"/>
      <c r="H322" s="125"/>
      <c r="I322" s="125"/>
      <c r="J322" s="125"/>
    </row>
    <row r="323" spans="7:10" ht="15" customHeight="1" x14ac:dyDescent="0.35">
      <c r="G323" s="125"/>
      <c r="H323" s="125"/>
      <c r="I323" s="125"/>
      <c r="J323" s="125"/>
    </row>
    <row r="324" spans="7:10" ht="15" customHeight="1" x14ac:dyDescent="0.35">
      <c r="G324" s="125"/>
      <c r="H324" s="125"/>
      <c r="I324" s="125"/>
      <c r="J324" s="125"/>
    </row>
    <row r="325" spans="7:10" ht="15" customHeight="1" x14ac:dyDescent="0.35">
      <c r="G325" s="125"/>
      <c r="H325" s="125"/>
      <c r="I325" s="125"/>
      <c r="J325" s="125"/>
    </row>
    <row r="326" spans="7:10" ht="15" customHeight="1" x14ac:dyDescent="0.35">
      <c r="G326" s="125"/>
      <c r="H326" s="125"/>
      <c r="I326" s="125"/>
      <c r="J326" s="125"/>
    </row>
    <row r="327" spans="7:10" ht="15" customHeight="1" x14ac:dyDescent="0.35">
      <c r="G327" s="125"/>
      <c r="H327" s="125"/>
      <c r="I327" s="125"/>
      <c r="J327" s="125"/>
    </row>
    <row r="328" spans="7:10" ht="15" customHeight="1" x14ac:dyDescent="0.35">
      <c r="G328" s="125"/>
      <c r="H328" s="125"/>
      <c r="I328" s="125"/>
      <c r="J328" s="125"/>
    </row>
    <row r="329" spans="7:10" ht="15" customHeight="1" x14ac:dyDescent="0.35">
      <c r="G329" s="125"/>
      <c r="H329" s="125"/>
      <c r="I329" s="125"/>
      <c r="J329" s="125"/>
    </row>
    <row r="330" spans="7:10" ht="15" customHeight="1" x14ac:dyDescent="0.35">
      <c r="G330" s="125"/>
      <c r="H330" s="125"/>
      <c r="I330" s="125"/>
      <c r="J330" s="125"/>
    </row>
    <row r="331" spans="7:10" ht="15" customHeight="1" x14ac:dyDescent="0.35">
      <c r="G331" s="125"/>
      <c r="H331" s="125"/>
      <c r="I331" s="125"/>
      <c r="J331" s="125"/>
    </row>
    <row r="332" spans="7:10" ht="15" customHeight="1" x14ac:dyDescent="0.35">
      <c r="G332" s="125"/>
      <c r="H332" s="125"/>
      <c r="I332" s="125"/>
      <c r="J332" s="125"/>
    </row>
    <row r="333" spans="7:10" ht="15" customHeight="1" x14ac:dyDescent="0.35">
      <c r="G333" s="125"/>
      <c r="H333" s="125"/>
      <c r="I333" s="125"/>
      <c r="J333" s="125"/>
    </row>
    <row r="334" spans="7:10" ht="15" customHeight="1" x14ac:dyDescent="0.35">
      <c r="G334" s="125"/>
      <c r="H334" s="125"/>
      <c r="I334" s="125"/>
      <c r="J334" s="125"/>
    </row>
    <row r="335" spans="7:10" ht="15" customHeight="1" x14ac:dyDescent="0.35">
      <c r="G335" s="125"/>
      <c r="H335" s="125"/>
      <c r="I335" s="125"/>
      <c r="J335" s="125"/>
    </row>
    <row r="336" spans="7:10" ht="15" customHeight="1" x14ac:dyDescent="0.35">
      <c r="G336" s="125"/>
      <c r="H336" s="125"/>
      <c r="I336" s="125"/>
      <c r="J336" s="125"/>
    </row>
    <row r="337" spans="7:10" ht="15" customHeight="1" x14ac:dyDescent="0.35">
      <c r="G337" s="125"/>
      <c r="H337" s="125"/>
      <c r="I337" s="125"/>
      <c r="J337" s="125"/>
    </row>
    <row r="338" spans="7:10" ht="15" customHeight="1" x14ac:dyDescent="0.35">
      <c r="G338" s="125"/>
      <c r="H338" s="125"/>
      <c r="I338" s="125"/>
      <c r="J338" s="125"/>
    </row>
    <row r="339" spans="7:10" ht="15" customHeight="1" x14ac:dyDescent="0.35">
      <c r="G339" s="125"/>
      <c r="H339" s="125"/>
      <c r="I339" s="125"/>
      <c r="J339" s="125"/>
    </row>
    <row r="340" spans="7:10" ht="15" customHeight="1" x14ac:dyDescent="0.35">
      <c r="G340" s="125"/>
      <c r="H340" s="125"/>
      <c r="I340" s="125"/>
      <c r="J340" s="125"/>
    </row>
    <row r="341" spans="7:10" ht="15" customHeight="1" x14ac:dyDescent="0.35">
      <c r="G341" s="125"/>
      <c r="H341" s="125"/>
      <c r="I341" s="125"/>
      <c r="J341" s="125"/>
    </row>
    <row r="342" spans="7:10" ht="15" customHeight="1" x14ac:dyDescent="0.35">
      <c r="G342" s="125"/>
      <c r="H342" s="125"/>
      <c r="I342" s="125"/>
      <c r="J342" s="125"/>
    </row>
    <row r="343" spans="7:10" ht="15" customHeight="1" x14ac:dyDescent="0.35">
      <c r="G343" s="125"/>
      <c r="H343" s="125"/>
      <c r="I343" s="125"/>
      <c r="J343" s="125"/>
    </row>
    <row r="344" spans="7:10" ht="15" customHeight="1" x14ac:dyDescent="0.35">
      <c r="G344" s="125"/>
      <c r="H344" s="125"/>
      <c r="I344" s="125"/>
      <c r="J344" s="125"/>
    </row>
    <row r="345" spans="7:10" ht="15" customHeight="1" x14ac:dyDescent="0.35">
      <c r="G345" s="125"/>
      <c r="H345" s="125"/>
      <c r="I345" s="125"/>
      <c r="J345" s="125"/>
    </row>
    <row r="346" spans="7:10" ht="15" customHeight="1" x14ac:dyDescent="0.35">
      <c r="G346" s="125"/>
      <c r="H346" s="125"/>
      <c r="I346" s="125"/>
      <c r="J346" s="125"/>
    </row>
    <row r="347" spans="7:10" ht="15" customHeight="1" x14ac:dyDescent="0.35">
      <c r="G347" s="125"/>
      <c r="H347" s="125"/>
      <c r="I347" s="125"/>
      <c r="J347" s="125"/>
    </row>
    <row r="348" spans="7:10" ht="15" customHeight="1" x14ac:dyDescent="0.35">
      <c r="G348" s="125"/>
      <c r="H348" s="125"/>
      <c r="I348" s="125"/>
      <c r="J348" s="125"/>
    </row>
    <row r="349" spans="7:10" ht="15" customHeight="1" x14ac:dyDescent="0.35">
      <c r="G349" s="125"/>
      <c r="H349" s="125"/>
      <c r="I349" s="125"/>
      <c r="J349" s="125"/>
    </row>
    <row r="350" spans="7:10" ht="15" customHeight="1" x14ac:dyDescent="0.35">
      <c r="G350" s="125"/>
      <c r="H350" s="125"/>
      <c r="I350" s="125"/>
      <c r="J350" s="125"/>
    </row>
    <row r="351" spans="7:10" ht="15" customHeight="1" x14ac:dyDescent="0.35">
      <c r="G351" s="125"/>
      <c r="H351" s="125"/>
      <c r="I351" s="125"/>
      <c r="J351" s="125"/>
    </row>
    <row r="352" spans="7:10" ht="15" customHeight="1" x14ac:dyDescent="0.35">
      <c r="G352" s="125"/>
      <c r="H352" s="125"/>
      <c r="I352" s="125"/>
      <c r="J352" s="125"/>
    </row>
    <row r="353" spans="7:10" ht="15" customHeight="1" x14ac:dyDescent="0.35">
      <c r="G353" s="125"/>
      <c r="H353" s="125"/>
      <c r="I353" s="125"/>
      <c r="J353" s="125"/>
    </row>
    <row r="354" spans="7:10" ht="15" customHeight="1" x14ac:dyDescent="0.35">
      <c r="G354" s="125"/>
      <c r="H354" s="125"/>
      <c r="I354" s="125"/>
      <c r="J354" s="125"/>
    </row>
    <row r="355" spans="7:10" ht="15" customHeight="1" x14ac:dyDescent="0.35">
      <c r="G355" s="125"/>
      <c r="H355" s="125"/>
      <c r="I355" s="125"/>
      <c r="J355" s="125"/>
    </row>
    <row r="356" spans="7:10" ht="15" customHeight="1" x14ac:dyDescent="0.35">
      <c r="G356" s="125"/>
      <c r="H356" s="125"/>
      <c r="I356" s="125"/>
      <c r="J356" s="125"/>
    </row>
    <row r="357" spans="7:10" ht="15" customHeight="1" x14ac:dyDescent="0.35">
      <c r="G357" s="125"/>
      <c r="H357" s="125"/>
      <c r="I357" s="125"/>
      <c r="J357" s="125"/>
    </row>
    <row r="358" spans="7:10" ht="15" customHeight="1" x14ac:dyDescent="0.35">
      <c r="G358" s="125"/>
      <c r="H358" s="125"/>
      <c r="I358" s="125"/>
      <c r="J358" s="125"/>
    </row>
    <row r="359" spans="7:10" ht="15" customHeight="1" x14ac:dyDescent="0.35">
      <c r="G359" s="125"/>
      <c r="H359" s="125"/>
      <c r="I359" s="125"/>
      <c r="J359" s="125"/>
    </row>
    <row r="360" spans="7:10" ht="15" customHeight="1" x14ac:dyDescent="0.35">
      <c r="G360" s="125"/>
      <c r="H360" s="125"/>
      <c r="I360" s="125"/>
      <c r="J360" s="125"/>
    </row>
    <row r="361" spans="7:10" ht="15" customHeight="1" x14ac:dyDescent="0.35">
      <c r="G361" s="125"/>
      <c r="H361" s="125"/>
      <c r="I361" s="125"/>
      <c r="J361" s="125"/>
    </row>
    <row r="362" spans="7:10" ht="15" customHeight="1" x14ac:dyDescent="0.35">
      <c r="G362" s="125"/>
      <c r="H362" s="125"/>
      <c r="I362" s="125"/>
      <c r="J362" s="125"/>
    </row>
    <row r="363" spans="7:10" ht="15" customHeight="1" x14ac:dyDescent="0.35">
      <c r="G363" s="125"/>
      <c r="H363" s="125"/>
      <c r="I363" s="125"/>
      <c r="J363" s="125"/>
    </row>
    <row r="364" spans="7:10" ht="15" customHeight="1" x14ac:dyDescent="0.35">
      <c r="G364" s="125"/>
      <c r="H364" s="125"/>
      <c r="I364" s="125"/>
      <c r="J364" s="125"/>
    </row>
    <row r="365" spans="7:10" ht="15" customHeight="1" x14ac:dyDescent="0.35">
      <c r="G365" s="125"/>
      <c r="H365" s="125"/>
      <c r="I365" s="125"/>
      <c r="J365" s="125"/>
    </row>
    <row r="366" spans="7:10" ht="15" customHeight="1" x14ac:dyDescent="0.35">
      <c r="G366" s="125"/>
      <c r="H366" s="125"/>
      <c r="I366" s="125"/>
      <c r="J366" s="125"/>
    </row>
    <row r="367" spans="7:10" ht="15" customHeight="1" x14ac:dyDescent="0.35">
      <c r="G367" s="125"/>
      <c r="H367" s="125"/>
      <c r="I367" s="125"/>
      <c r="J367" s="125"/>
    </row>
    <row r="368" spans="7:10" ht="15" customHeight="1" x14ac:dyDescent="0.35">
      <c r="G368" s="125"/>
      <c r="H368" s="125"/>
      <c r="I368" s="125"/>
      <c r="J368" s="125"/>
    </row>
    <row r="369" spans="7:10" ht="15" customHeight="1" x14ac:dyDescent="0.35">
      <c r="G369" s="125"/>
      <c r="H369" s="125"/>
      <c r="I369" s="125"/>
      <c r="J369" s="125"/>
    </row>
    <row r="370" spans="7:10" ht="15" customHeight="1" x14ac:dyDescent="0.35">
      <c r="G370" s="125"/>
      <c r="H370" s="125"/>
      <c r="I370" s="125"/>
      <c r="J370" s="125"/>
    </row>
    <row r="371" spans="7:10" ht="15" customHeight="1" x14ac:dyDescent="0.35">
      <c r="G371" s="125"/>
      <c r="H371" s="125"/>
      <c r="I371" s="125"/>
      <c r="J371" s="125"/>
    </row>
    <row r="372" spans="7:10" ht="15" customHeight="1" x14ac:dyDescent="0.35">
      <c r="G372" s="125"/>
      <c r="H372" s="125"/>
      <c r="I372" s="125"/>
      <c r="J372" s="125"/>
    </row>
    <row r="373" spans="7:10" ht="15" customHeight="1" x14ac:dyDescent="0.35">
      <c r="G373" s="125"/>
      <c r="H373" s="125"/>
      <c r="I373" s="125"/>
      <c r="J373" s="125"/>
    </row>
    <row r="374" spans="7:10" ht="15" customHeight="1" x14ac:dyDescent="0.35">
      <c r="G374" s="125"/>
      <c r="H374" s="125"/>
      <c r="I374" s="125"/>
      <c r="J374" s="125"/>
    </row>
    <row r="375" spans="7:10" ht="15" customHeight="1" x14ac:dyDescent="0.35">
      <c r="G375" s="125"/>
      <c r="H375" s="125"/>
      <c r="I375" s="125"/>
      <c r="J375" s="125"/>
    </row>
    <row r="376" spans="7:10" ht="15" customHeight="1" x14ac:dyDescent="0.35">
      <c r="G376" s="125"/>
      <c r="H376" s="125"/>
      <c r="I376" s="125"/>
      <c r="J376" s="125"/>
    </row>
    <row r="377" spans="7:10" ht="15" customHeight="1" x14ac:dyDescent="0.35">
      <c r="G377" s="125"/>
      <c r="H377" s="125"/>
      <c r="I377" s="125"/>
      <c r="J377" s="125"/>
    </row>
    <row r="378" spans="7:10" ht="15" customHeight="1" x14ac:dyDescent="0.35">
      <c r="G378" s="125"/>
      <c r="H378" s="125"/>
      <c r="I378" s="125"/>
      <c r="J378" s="125"/>
    </row>
    <row r="379" spans="7:10" ht="15" customHeight="1" x14ac:dyDescent="0.35">
      <c r="G379" s="125"/>
      <c r="H379" s="125"/>
      <c r="I379" s="125"/>
      <c r="J379" s="125"/>
    </row>
    <row r="380" spans="7:10" ht="15" customHeight="1" x14ac:dyDescent="0.35">
      <c r="G380" s="125"/>
      <c r="H380" s="125"/>
      <c r="I380" s="125"/>
      <c r="J380" s="125"/>
    </row>
    <row r="381" spans="7:10" ht="15" customHeight="1" x14ac:dyDescent="0.35">
      <c r="G381" s="125"/>
      <c r="H381" s="125"/>
      <c r="I381" s="125"/>
      <c r="J381" s="125"/>
    </row>
    <row r="382" spans="7:10" ht="15" customHeight="1" x14ac:dyDescent="0.35">
      <c r="G382" s="125"/>
      <c r="H382" s="125"/>
      <c r="I382" s="125"/>
      <c r="J382" s="125"/>
    </row>
    <row r="383" spans="7:10" ht="15" customHeight="1" x14ac:dyDescent="0.35">
      <c r="G383" s="125"/>
      <c r="H383" s="125"/>
      <c r="I383" s="125"/>
      <c r="J383" s="125"/>
    </row>
    <row r="384" spans="7:10" ht="15" customHeight="1" x14ac:dyDescent="0.35">
      <c r="G384" s="125"/>
      <c r="H384" s="125"/>
      <c r="I384" s="125"/>
      <c r="J384" s="125"/>
    </row>
    <row r="385" spans="7:10" ht="15" customHeight="1" x14ac:dyDescent="0.35">
      <c r="G385" s="125"/>
      <c r="H385" s="125"/>
      <c r="I385" s="125"/>
      <c r="J385" s="125"/>
    </row>
    <row r="386" spans="7:10" ht="15" customHeight="1" x14ac:dyDescent="0.35">
      <c r="G386" s="125"/>
      <c r="H386" s="125"/>
      <c r="I386" s="125"/>
      <c r="J386" s="125"/>
    </row>
    <row r="387" spans="7:10" ht="15" customHeight="1" x14ac:dyDescent="0.35">
      <c r="G387" s="125"/>
      <c r="H387" s="125"/>
      <c r="I387" s="125"/>
      <c r="J387" s="125"/>
    </row>
    <row r="388" spans="7:10" ht="15" customHeight="1" x14ac:dyDescent="0.35">
      <c r="G388" s="125"/>
      <c r="H388" s="125"/>
      <c r="I388" s="125"/>
      <c r="J388" s="125"/>
    </row>
    <row r="389" spans="7:10" ht="15" customHeight="1" x14ac:dyDescent="0.35">
      <c r="G389" s="125"/>
      <c r="H389" s="125"/>
      <c r="I389" s="125"/>
      <c r="J389" s="125"/>
    </row>
    <row r="390" spans="7:10" ht="15" customHeight="1" x14ac:dyDescent="0.35">
      <c r="G390" s="125"/>
      <c r="H390" s="125"/>
      <c r="I390" s="125"/>
      <c r="J390" s="125"/>
    </row>
    <row r="391" spans="7:10" ht="15" customHeight="1" x14ac:dyDescent="0.35">
      <c r="G391" s="125"/>
      <c r="H391" s="125"/>
      <c r="I391" s="125"/>
      <c r="J391" s="125"/>
    </row>
    <row r="392" spans="7:10" ht="15" customHeight="1" x14ac:dyDescent="0.35">
      <c r="G392" s="125"/>
      <c r="H392" s="125"/>
      <c r="I392" s="125"/>
      <c r="J392" s="125"/>
    </row>
    <row r="393" spans="7:10" ht="15" customHeight="1" x14ac:dyDescent="0.35">
      <c r="G393" s="125"/>
      <c r="H393" s="125"/>
      <c r="I393" s="125"/>
      <c r="J393" s="125"/>
    </row>
    <row r="394" spans="7:10" ht="15" customHeight="1" x14ac:dyDescent="0.35">
      <c r="G394" s="125"/>
      <c r="H394" s="125"/>
      <c r="I394" s="125"/>
      <c r="J394" s="125"/>
    </row>
    <row r="395" spans="7:10" ht="15" customHeight="1" x14ac:dyDescent="0.35">
      <c r="G395" s="125"/>
      <c r="H395" s="125"/>
      <c r="I395" s="125"/>
      <c r="J395" s="125"/>
    </row>
    <row r="396" spans="7:10" ht="15" customHeight="1" x14ac:dyDescent="0.35">
      <c r="G396" s="125"/>
      <c r="H396" s="125"/>
      <c r="I396" s="125"/>
      <c r="J396" s="125"/>
    </row>
    <row r="397" spans="7:10" ht="15" customHeight="1" x14ac:dyDescent="0.35">
      <c r="G397" s="125"/>
      <c r="H397" s="125"/>
      <c r="I397" s="125"/>
      <c r="J397" s="125"/>
    </row>
    <row r="398" spans="7:10" ht="15" customHeight="1" x14ac:dyDescent="0.35">
      <c r="G398" s="125"/>
      <c r="H398" s="125"/>
      <c r="I398" s="125"/>
      <c r="J398" s="125"/>
    </row>
    <row r="399" spans="7:10" ht="15" customHeight="1" x14ac:dyDescent="0.35">
      <c r="G399" s="125"/>
      <c r="H399" s="125"/>
      <c r="I399" s="125"/>
      <c r="J399" s="125"/>
    </row>
    <row r="400" spans="7:10" ht="15" customHeight="1" x14ac:dyDescent="0.35">
      <c r="G400" s="125"/>
      <c r="H400" s="125"/>
      <c r="I400" s="125"/>
      <c r="J400" s="125"/>
    </row>
    <row r="401" spans="7:10" ht="15" customHeight="1" x14ac:dyDescent="0.35">
      <c r="G401" s="125"/>
      <c r="H401" s="125"/>
      <c r="I401" s="125"/>
      <c r="J401" s="125"/>
    </row>
    <row r="402" spans="7:10" ht="15" customHeight="1" x14ac:dyDescent="0.35">
      <c r="G402" s="125"/>
      <c r="H402" s="125"/>
      <c r="I402" s="125"/>
      <c r="J402" s="125"/>
    </row>
    <row r="403" spans="7:10" ht="15" customHeight="1" x14ac:dyDescent="0.35">
      <c r="G403" s="125"/>
      <c r="H403" s="125"/>
      <c r="I403" s="125"/>
      <c r="J403" s="125"/>
    </row>
    <row r="404" spans="7:10" ht="15" customHeight="1" x14ac:dyDescent="0.35">
      <c r="G404" s="125"/>
      <c r="H404" s="125"/>
      <c r="I404" s="125"/>
      <c r="J404" s="125"/>
    </row>
    <row r="405" spans="7:10" ht="15" customHeight="1" x14ac:dyDescent="0.35">
      <c r="G405" s="125"/>
      <c r="H405" s="125"/>
      <c r="I405" s="125"/>
      <c r="J405" s="125"/>
    </row>
    <row r="406" spans="7:10" ht="15" customHeight="1" x14ac:dyDescent="0.35">
      <c r="G406" s="125"/>
      <c r="H406" s="125"/>
      <c r="I406" s="125"/>
      <c r="J406" s="125"/>
    </row>
    <row r="407" spans="7:10" ht="15" customHeight="1" x14ac:dyDescent="0.35">
      <c r="G407" s="125"/>
      <c r="H407" s="125"/>
      <c r="I407" s="125"/>
      <c r="J407" s="125"/>
    </row>
    <row r="408" spans="7:10" ht="15" customHeight="1" x14ac:dyDescent="0.35">
      <c r="G408" s="125"/>
      <c r="H408" s="125"/>
      <c r="I408" s="125"/>
      <c r="J408" s="125"/>
    </row>
    <row r="409" spans="7:10" ht="15" customHeight="1" x14ac:dyDescent="0.35">
      <c r="G409" s="125"/>
      <c r="H409" s="125"/>
      <c r="I409" s="125"/>
      <c r="J409" s="125"/>
    </row>
    <row r="410" spans="7:10" ht="15" customHeight="1" x14ac:dyDescent="0.35">
      <c r="G410" s="125"/>
      <c r="H410" s="125"/>
      <c r="I410" s="125"/>
      <c r="J410" s="125"/>
    </row>
    <row r="411" spans="7:10" ht="15" customHeight="1" x14ac:dyDescent="0.35">
      <c r="G411" s="125"/>
      <c r="H411" s="125"/>
      <c r="I411" s="125"/>
      <c r="J411" s="125"/>
    </row>
    <row r="412" spans="7:10" ht="15" customHeight="1" x14ac:dyDescent="0.35">
      <c r="G412" s="125"/>
      <c r="H412" s="125"/>
      <c r="I412" s="125"/>
      <c r="J412" s="125"/>
    </row>
    <row r="413" spans="7:10" ht="15" customHeight="1" x14ac:dyDescent="0.35">
      <c r="G413" s="125"/>
      <c r="H413" s="125"/>
      <c r="I413" s="125"/>
      <c r="J413" s="125"/>
    </row>
    <row r="414" spans="7:10" ht="15" customHeight="1" x14ac:dyDescent="0.35">
      <c r="G414" s="125"/>
      <c r="H414" s="125"/>
      <c r="I414" s="125"/>
      <c r="J414" s="125"/>
    </row>
    <row r="415" spans="7:10" ht="15" customHeight="1" x14ac:dyDescent="0.35">
      <c r="G415" s="125"/>
      <c r="H415" s="125"/>
      <c r="I415" s="125"/>
      <c r="J415" s="125"/>
    </row>
    <row r="416" spans="7:10" ht="15" customHeight="1" x14ac:dyDescent="0.35">
      <c r="G416" s="125"/>
      <c r="H416" s="125"/>
      <c r="I416" s="125"/>
      <c r="J416" s="125"/>
    </row>
    <row r="417" spans="7:10" ht="15" customHeight="1" x14ac:dyDescent="0.35">
      <c r="G417" s="125"/>
      <c r="H417" s="125"/>
      <c r="I417" s="125"/>
      <c r="J417" s="125"/>
    </row>
    <row r="418" spans="7:10" ht="15" customHeight="1" x14ac:dyDescent="0.35">
      <c r="G418" s="125"/>
      <c r="H418" s="125"/>
      <c r="I418" s="125"/>
      <c r="J418" s="125"/>
    </row>
    <row r="419" spans="7:10" ht="15" customHeight="1" x14ac:dyDescent="0.35">
      <c r="G419" s="125"/>
      <c r="H419" s="125"/>
      <c r="I419" s="125"/>
      <c r="J419" s="125"/>
    </row>
    <row r="420" spans="7:10" ht="15" customHeight="1" x14ac:dyDescent="0.35">
      <c r="G420" s="125"/>
      <c r="H420" s="125"/>
      <c r="I420" s="125"/>
      <c r="J420" s="125"/>
    </row>
    <row r="421" spans="7:10" ht="15" customHeight="1" x14ac:dyDescent="0.35">
      <c r="G421" s="125"/>
      <c r="H421" s="125"/>
      <c r="I421" s="125"/>
      <c r="J421" s="125"/>
    </row>
    <row r="422" spans="7:10" ht="15" customHeight="1" x14ac:dyDescent="0.35">
      <c r="G422" s="125"/>
      <c r="H422" s="125"/>
      <c r="I422" s="125"/>
      <c r="J422" s="125"/>
    </row>
    <row r="423" spans="7:10" ht="15" customHeight="1" x14ac:dyDescent="0.35">
      <c r="G423" s="125"/>
      <c r="H423" s="125"/>
      <c r="I423" s="125"/>
      <c r="J423" s="125"/>
    </row>
    <row r="424" spans="7:10" ht="15" customHeight="1" x14ac:dyDescent="0.35">
      <c r="G424" s="125"/>
      <c r="H424" s="125"/>
      <c r="I424" s="125"/>
      <c r="J424" s="125"/>
    </row>
    <row r="425" spans="7:10" ht="15" customHeight="1" x14ac:dyDescent="0.35">
      <c r="G425" s="125"/>
      <c r="H425" s="125"/>
      <c r="I425" s="125"/>
      <c r="J425" s="125"/>
    </row>
    <row r="426" spans="7:10" ht="15" customHeight="1" x14ac:dyDescent="0.35">
      <c r="G426" s="125"/>
      <c r="H426" s="125"/>
      <c r="I426" s="125"/>
      <c r="J426" s="125"/>
    </row>
    <row r="427" spans="7:10" ht="15" customHeight="1" x14ac:dyDescent="0.35">
      <c r="G427" s="125"/>
      <c r="H427" s="125"/>
      <c r="I427" s="125"/>
      <c r="J427" s="125"/>
    </row>
    <row r="428" spans="7:10" ht="15" customHeight="1" x14ac:dyDescent="0.35">
      <c r="G428" s="125"/>
      <c r="H428" s="125"/>
      <c r="I428" s="125"/>
      <c r="J428" s="125"/>
    </row>
    <row r="429" spans="7:10" ht="15" customHeight="1" x14ac:dyDescent="0.35">
      <c r="G429" s="125"/>
      <c r="H429" s="125"/>
      <c r="I429" s="125"/>
      <c r="J429" s="125"/>
    </row>
    <row r="430" spans="7:10" ht="15" customHeight="1" x14ac:dyDescent="0.35">
      <c r="G430" s="125"/>
      <c r="H430" s="125"/>
      <c r="I430" s="125"/>
      <c r="J430" s="125"/>
    </row>
    <row r="431" spans="7:10" ht="15" customHeight="1" x14ac:dyDescent="0.35">
      <c r="G431" s="125"/>
      <c r="H431" s="125"/>
      <c r="I431" s="125"/>
      <c r="J431" s="125"/>
    </row>
    <row r="432" spans="7:10" ht="15" customHeight="1" x14ac:dyDescent="0.35">
      <c r="G432" s="125"/>
      <c r="H432" s="125"/>
      <c r="I432" s="125"/>
      <c r="J432" s="125"/>
    </row>
    <row r="433" spans="7:10" ht="15" customHeight="1" x14ac:dyDescent="0.35">
      <c r="G433" s="125"/>
      <c r="H433" s="125"/>
      <c r="I433" s="125"/>
      <c r="J433" s="125"/>
    </row>
    <row r="434" spans="7:10" ht="15" customHeight="1" x14ac:dyDescent="0.35">
      <c r="G434" s="125"/>
      <c r="H434" s="125"/>
      <c r="I434" s="125"/>
      <c r="J434" s="125"/>
    </row>
    <row r="435" spans="7:10" ht="15" customHeight="1" x14ac:dyDescent="0.35">
      <c r="G435" s="125"/>
      <c r="H435" s="125"/>
      <c r="I435" s="125"/>
      <c r="J435" s="125"/>
    </row>
    <row r="436" spans="7:10" ht="15" customHeight="1" x14ac:dyDescent="0.35">
      <c r="G436" s="125"/>
      <c r="H436" s="125"/>
      <c r="I436" s="125"/>
      <c r="J436" s="125"/>
    </row>
    <row r="437" spans="7:10" ht="15" customHeight="1" x14ac:dyDescent="0.35">
      <c r="G437" s="125"/>
      <c r="H437" s="125"/>
      <c r="I437" s="125"/>
      <c r="J437" s="125"/>
    </row>
    <row r="438" spans="7:10" ht="15" customHeight="1" x14ac:dyDescent="0.35">
      <c r="G438" s="125"/>
      <c r="H438" s="125"/>
      <c r="I438" s="125"/>
      <c r="J438" s="125"/>
    </row>
    <row r="439" spans="7:10" ht="15" customHeight="1" x14ac:dyDescent="0.35">
      <c r="G439" s="125"/>
      <c r="H439" s="125"/>
      <c r="I439" s="125"/>
      <c r="J439" s="125"/>
    </row>
    <row r="440" spans="7:10" ht="15" customHeight="1" x14ac:dyDescent="0.35">
      <c r="G440" s="125"/>
      <c r="H440" s="125"/>
      <c r="I440" s="125"/>
      <c r="J440" s="125"/>
    </row>
    <row r="441" spans="7:10" ht="15" customHeight="1" x14ac:dyDescent="0.35">
      <c r="G441" s="125"/>
      <c r="H441" s="125"/>
      <c r="I441" s="125"/>
      <c r="J441" s="125"/>
    </row>
    <row r="442" spans="7:10" ht="15" customHeight="1" x14ac:dyDescent="0.35">
      <c r="G442" s="125"/>
      <c r="H442" s="125"/>
      <c r="I442" s="125"/>
      <c r="J442" s="125"/>
    </row>
    <row r="443" spans="7:10" ht="15" customHeight="1" x14ac:dyDescent="0.35">
      <c r="G443" s="125"/>
      <c r="H443" s="125"/>
      <c r="I443" s="125"/>
      <c r="J443" s="125"/>
    </row>
    <row r="444" spans="7:10" ht="15" customHeight="1" x14ac:dyDescent="0.35">
      <c r="G444" s="125"/>
      <c r="H444" s="125"/>
      <c r="I444" s="125"/>
      <c r="J444" s="125"/>
    </row>
    <row r="445" spans="7:10" ht="15" customHeight="1" x14ac:dyDescent="0.35">
      <c r="G445" s="125"/>
      <c r="H445" s="125"/>
      <c r="I445" s="125"/>
      <c r="J445" s="125"/>
    </row>
    <row r="446" spans="7:10" ht="15" customHeight="1" x14ac:dyDescent="0.35">
      <c r="G446" s="125"/>
      <c r="H446" s="125"/>
      <c r="I446" s="125"/>
      <c r="J446" s="125"/>
    </row>
    <row r="447" spans="7:10" ht="15" customHeight="1" x14ac:dyDescent="0.35">
      <c r="G447" s="125"/>
      <c r="H447" s="125"/>
      <c r="I447" s="125"/>
      <c r="J447" s="125"/>
    </row>
    <row r="448" spans="7:10" ht="15" customHeight="1" x14ac:dyDescent="0.35">
      <c r="G448" s="125"/>
      <c r="H448" s="125"/>
      <c r="I448" s="125"/>
      <c r="J448" s="125"/>
    </row>
    <row r="449" spans="7:10" ht="15" customHeight="1" x14ac:dyDescent="0.35">
      <c r="G449" s="125"/>
      <c r="H449" s="125"/>
      <c r="I449" s="125"/>
      <c r="J449" s="125"/>
    </row>
    <row r="450" spans="7:10" ht="15" customHeight="1" x14ac:dyDescent="0.35">
      <c r="G450" s="125"/>
      <c r="H450" s="125"/>
      <c r="I450" s="125"/>
      <c r="J450" s="125"/>
    </row>
    <row r="451" spans="7:10" ht="15" customHeight="1" x14ac:dyDescent="0.35">
      <c r="G451" s="125"/>
      <c r="H451" s="125"/>
      <c r="I451" s="125"/>
      <c r="J451" s="125"/>
    </row>
    <row r="452" spans="7:10" ht="15" customHeight="1" x14ac:dyDescent="0.35">
      <c r="G452" s="125"/>
      <c r="H452" s="125"/>
      <c r="I452" s="125"/>
      <c r="J452" s="125"/>
    </row>
    <row r="453" spans="7:10" ht="15" customHeight="1" x14ac:dyDescent="0.35">
      <c r="G453" s="125"/>
      <c r="H453" s="125"/>
      <c r="I453" s="125"/>
      <c r="J453" s="125"/>
    </row>
    <row r="454" spans="7:10" ht="15" customHeight="1" x14ac:dyDescent="0.35">
      <c r="G454" s="125"/>
      <c r="H454" s="125"/>
      <c r="I454" s="125"/>
      <c r="J454" s="125"/>
    </row>
    <row r="455" spans="7:10" ht="15" customHeight="1" x14ac:dyDescent="0.35">
      <c r="G455" s="125"/>
      <c r="H455" s="125"/>
      <c r="I455" s="125"/>
      <c r="J455" s="125"/>
    </row>
    <row r="456" spans="7:10" ht="15" customHeight="1" x14ac:dyDescent="0.35">
      <c r="G456" s="125"/>
      <c r="H456" s="125"/>
      <c r="I456" s="125"/>
      <c r="J456" s="125"/>
    </row>
    <row r="457" spans="7:10" ht="15" customHeight="1" x14ac:dyDescent="0.35">
      <c r="G457" s="125"/>
      <c r="H457" s="125"/>
      <c r="I457" s="125"/>
      <c r="J457" s="125"/>
    </row>
    <row r="458" spans="7:10" ht="15" customHeight="1" x14ac:dyDescent="0.35">
      <c r="G458" s="125"/>
      <c r="H458" s="125"/>
      <c r="I458" s="125"/>
      <c r="J458" s="125"/>
    </row>
    <row r="459" spans="7:10" ht="15" customHeight="1" x14ac:dyDescent="0.35">
      <c r="G459" s="125"/>
      <c r="H459" s="125"/>
      <c r="I459" s="125"/>
      <c r="J459" s="125"/>
    </row>
    <row r="460" spans="7:10" ht="15" customHeight="1" x14ac:dyDescent="0.35">
      <c r="G460" s="125"/>
      <c r="H460" s="125"/>
      <c r="I460" s="125"/>
      <c r="J460" s="125"/>
    </row>
    <row r="461" spans="7:10" ht="15" customHeight="1" x14ac:dyDescent="0.35">
      <c r="G461" s="125"/>
      <c r="H461" s="125"/>
      <c r="I461" s="125"/>
      <c r="J461" s="125"/>
    </row>
    <row r="462" spans="7:10" ht="15" customHeight="1" x14ac:dyDescent="0.35">
      <c r="G462" s="125"/>
      <c r="H462" s="125"/>
      <c r="I462" s="125"/>
      <c r="J462" s="125"/>
    </row>
    <row r="463" spans="7:10" ht="15" customHeight="1" x14ac:dyDescent="0.35">
      <c r="G463" s="125"/>
      <c r="H463" s="125"/>
      <c r="I463" s="125"/>
      <c r="J463" s="125"/>
    </row>
    <row r="464" spans="7:10" ht="15" customHeight="1" x14ac:dyDescent="0.35">
      <c r="G464" s="125"/>
      <c r="H464" s="125"/>
      <c r="I464" s="125"/>
      <c r="J464" s="125"/>
    </row>
    <row r="465" spans="7:10" ht="15" customHeight="1" x14ac:dyDescent="0.35">
      <c r="G465" s="125"/>
      <c r="H465" s="125"/>
      <c r="I465" s="125"/>
      <c r="J465" s="125"/>
    </row>
    <row r="466" spans="7:10" ht="15" customHeight="1" x14ac:dyDescent="0.35">
      <c r="G466" s="125"/>
      <c r="H466" s="125"/>
      <c r="I466" s="125"/>
      <c r="J466" s="125"/>
    </row>
    <row r="467" spans="7:10" ht="15" customHeight="1" x14ac:dyDescent="0.35">
      <c r="G467" s="125"/>
      <c r="H467" s="125"/>
      <c r="I467" s="125"/>
      <c r="J467" s="125"/>
    </row>
    <row r="468" spans="7:10" ht="15" customHeight="1" x14ac:dyDescent="0.35">
      <c r="G468" s="125"/>
      <c r="H468" s="125"/>
      <c r="I468" s="125"/>
      <c r="J468" s="125"/>
    </row>
    <row r="469" spans="7:10" ht="15" customHeight="1" x14ac:dyDescent="0.35">
      <c r="G469" s="125"/>
      <c r="H469" s="125"/>
      <c r="I469" s="125"/>
      <c r="J469" s="125"/>
    </row>
    <row r="470" spans="7:10" ht="15" customHeight="1" x14ac:dyDescent="0.35">
      <c r="G470" s="125"/>
      <c r="H470" s="125"/>
      <c r="I470" s="125"/>
      <c r="J470" s="125"/>
    </row>
    <row r="471" spans="7:10" ht="15" customHeight="1" x14ac:dyDescent="0.35">
      <c r="G471" s="125"/>
      <c r="H471" s="125"/>
      <c r="I471" s="125"/>
      <c r="J471" s="125"/>
    </row>
    <row r="472" spans="7:10" ht="15" customHeight="1" x14ac:dyDescent="0.35">
      <c r="G472" s="125"/>
      <c r="H472" s="125"/>
      <c r="I472" s="125"/>
      <c r="J472" s="125"/>
    </row>
    <row r="473" spans="7:10" ht="15" customHeight="1" x14ac:dyDescent="0.35">
      <c r="G473" s="125"/>
      <c r="H473" s="125"/>
      <c r="I473" s="125"/>
      <c r="J473" s="125"/>
    </row>
    <row r="474" spans="7:10" ht="15" customHeight="1" x14ac:dyDescent="0.35">
      <c r="G474" s="125"/>
      <c r="H474" s="125"/>
      <c r="I474" s="125"/>
      <c r="J474" s="125"/>
    </row>
    <row r="475" spans="7:10" ht="15" customHeight="1" x14ac:dyDescent="0.35">
      <c r="G475" s="125"/>
      <c r="H475" s="125"/>
      <c r="I475" s="125"/>
      <c r="J475" s="125"/>
    </row>
    <row r="476" spans="7:10" ht="15" customHeight="1" x14ac:dyDescent="0.35">
      <c r="G476" s="125"/>
      <c r="H476" s="125"/>
      <c r="I476" s="125"/>
      <c r="J476" s="125"/>
    </row>
    <row r="477" spans="7:10" ht="15" customHeight="1" x14ac:dyDescent="0.35">
      <c r="G477" s="125"/>
      <c r="H477" s="125"/>
      <c r="I477" s="125"/>
      <c r="J477" s="125"/>
    </row>
    <row r="478" spans="7:10" ht="15" customHeight="1" x14ac:dyDescent="0.35">
      <c r="G478" s="125"/>
      <c r="H478" s="125"/>
      <c r="I478" s="125"/>
      <c r="J478" s="125"/>
    </row>
    <row r="479" spans="7:10" ht="15" customHeight="1" x14ac:dyDescent="0.35">
      <c r="G479" s="125"/>
      <c r="H479" s="125"/>
      <c r="I479" s="125"/>
      <c r="J479" s="125"/>
    </row>
    <row r="480" spans="7:10" ht="15" customHeight="1" x14ac:dyDescent="0.35">
      <c r="G480" s="125"/>
      <c r="H480" s="125"/>
      <c r="I480" s="125"/>
      <c r="J480" s="125"/>
    </row>
    <row r="481" spans="7:10" ht="15" customHeight="1" x14ac:dyDescent="0.35">
      <c r="G481" s="125"/>
      <c r="H481" s="125"/>
      <c r="I481" s="125"/>
      <c r="J481" s="125"/>
    </row>
    <row r="482" spans="7:10" ht="15" customHeight="1" x14ac:dyDescent="0.35">
      <c r="G482" s="125"/>
      <c r="H482" s="125"/>
      <c r="I482" s="125"/>
      <c r="J482" s="125"/>
    </row>
    <row r="483" spans="7:10" ht="15" customHeight="1" x14ac:dyDescent="0.35">
      <c r="G483" s="125"/>
      <c r="H483" s="125"/>
      <c r="I483" s="125"/>
      <c r="J483" s="125"/>
    </row>
    <row r="484" spans="7:10" ht="15" customHeight="1" x14ac:dyDescent="0.35">
      <c r="G484" s="125"/>
      <c r="H484" s="125"/>
      <c r="I484" s="125"/>
      <c r="J484" s="125"/>
    </row>
    <row r="485" spans="7:10" ht="15" customHeight="1" x14ac:dyDescent="0.35">
      <c r="G485" s="125"/>
      <c r="H485" s="125"/>
      <c r="I485" s="125"/>
      <c r="J485" s="125"/>
    </row>
    <row r="486" spans="7:10" ht="15" customHeight="1" x14ac:dyDescent="0.35">
      <c r="G486" s="125"/>
      <c r="H486" s="125"/>
      <c r="I486" s="125"/>
      <c r="J486" s="125"/>
    </row>
    <row r="487" spans="7:10" ht="15" customHeight="1" x14ac:dyDescent="0.35">
      <c r="G487" s="125"/>
      <c r="H487" s="125"/>
      <c r="I487" s="125"/>
      <c r="J487" s="125"/>
    </row>
    <row r="488" spans="7:10" ht="15" customHeight="1" x14ac:dyDescent="0.35">
      <c r="G488" s="125"/>
      <c r="H488" s="125"/>
      <c r="I488" s="125"/>
      <c r="J488" s="125"/>
    </row>
    <row r="489" spans="7:10" ht="15" customHeight="1" x14ac:dyDescent="0.35">
      <c r="G489" s="125"/>
      <c r="H489" s="125"/>
      <c r="I489" s="125"/>
      <c r="J489" s="125"/>
    </row>
    <row r="490" spans="7:10" ht="15" customHeight="1" x14ac:dyDescent="0.35">
      <c r="G490" s="125"/>
      <c r="H490" s="125"/>
      <c r="I490" s="125"/>
      <c r="J490" s="125"/>
    </row>
    <row r="491" spans="7:10" ht="15" customHeight="1" x14ac:dyDescent="0.35">
      <c r="G491" s="125"/>
      <c r="H491" s="125"/>
      <c r="I491" s="125"/>
      <c r="J491" s="125"/>
    </row>
    <row r="492" spans="7:10" ht="15" customHeight="1" x14ac:dyDescent="0.35">
      <c r="G492" s="125"/>
      <c r="H492" s="125"/>
      <c r="I492" s="125"/>
      <c r="J492" s="125"/>
    </row>
    <row r="493" spans="7:10" ht="15" customHeight="1" x14ac:dyDescent="0.35">
      <c r="G493" s="125"/>
      <c r="H493" s="125"/>
      <c r="I493" s="125"/>
      <c r="J493" s="125"/>
    </row>
    <row r="494" spans="7:10" ht="15" customHeight="1" x14ac:dyDescent="0.35">
      <c r="G494" s="125"/>
      <c r="H494" s="125"/>
      <c r="I494" s="125"/>
      <c r="J494" s="125"/>
    </row>
    <row r="495" spans="7:10" ht="15" customHeight="1" x14ac:dyDescent="0.35">
      <c r="G495" s="125"/>
      <c r="H495" s="125"/>
      <c r="I495" s="125"/>
      <c r="J495" s="125"/>
    </row>
    <row r="496" spans="7:10" ht="15" customHeight="1" x14ac:dyDescent="0.35">
      <c r="G496" s="125"/>
      <c r="H496" s="125"/>
      <c r="I496" s="125"/>
      <c r="J496" s="125"/>
    </row>
    <row r="497" spans="7:10" ht="15" customHeight="1" x14ac:dyDescent="0.35">
      <c r="G497" s="125"/>
      <c r="H497" s="125"/>
      <c r="I497" s="125"/>
      <c r="J497" s="125"/>
    </row>
    <row r="498" spans="7:10" ht="15" customHeight="1" x14ac:dyDescent="0.35">
      <c r="G498" s="125"/>
      <c r="H498" s="125"/>
      <c r="I498" s="125"/>
      <c r="J498" s="125"/>
    </row>
    <row r="499" spans="7:10" ht="15" customHeight="1" x14ac:dyDescent="0.35">
      <c r="G499" s="125"/>
      <c r="H499" s="125"/>
      <c r="I499" s="125"/>
      <c r="J499" s="125"/>
    </row>
    <row r="500" spans="7:10" ht="15" customHeight="1" x14ac:dyDescent="0.35">
      <c r="G500" s="125"/>
      <c r="H500" s="125"/>
      <c r="I500" s="125"/>
      <c r="J500" s="125"/>
    </row>
    <row r="501" spans="7:10" ht="15" customHeight="1" x14ac:dyDescent="0.35">
      <c r="G501" s="125"/>
      <c r="H501" s="125"/>
      <c r="I501" s="125"/>
      <c r="J501" s="125"/>
    </row>
    <row r="502" spans="7:10" ht="15" customHeight="1" x14ac:dyDescent="0.35">
      <c r="G502" s="125"/>
      <c r="H502" s="125"/>
      <c r="I502" s="125"/>
      <c r="J502" s="125"/>
    </row>
    <row r="503" spans="7:10" ht="15" customHeight="1" x14ac:dyDescent="0.35">
      <c r="G503" s="125"/>
      <c r="H503" s="125"/>
      <c r="I503" s="125"/>
      <c r="J503" s="125"/>
    </row>
    <row r="504" spans="7:10" ht="15" customHeight="1" x14ac:dyDescent="0.35">
      <c r="G504" s="125"/>
      <c r="H504" s="125"/>
      <c r="I504" s="125"/>
      <c r="J504" s="125"/>
    </row>
    <row r="505" spans="7:10" ht="15" customHeight="1" x14ac:dyDescent="0.35">
      <c r="G505" s="125"/>
      <c r="H505" s="125"/>
      <c r="I505" s="125"/>
      <c r="J505" s="125"/>
    </row>
    <row r="506" spans="7:10" ht="15" customHeight="1" x14ac:dyDescent="0.35">
      <c r="G506" s="125"/>
      <c r="H506" s="125"/>
      <c r="I506" s="125"/>
      <c r="J506" s="125"/>
    </row>
    <row r="507" spans="7:10" ht="15" customHeight="1" x14ac:dyDescent="0.35">
      <c r="G507" s="125"/>
      <c r="H507" s="125"/>
      <c r="I507" s="125"/>
      <c r="J507" s="125"/>
    </row>
    <row r="508" spans="7:10" ht="15" customHeight="1" x14ac:dyDescent="0.35">
      <c r="G508" s="125"/>
      <c r="H508" s="125"/>
      <c r="I508" s="125"/>
      <c r="J508" s="125"/>
    </row>
    <row r="509" spans="7:10" ht="15" customHeight="1" x14ac:dyDescent="0.35">
      <c r="G509" s="125"/>
      <c r="H509" s="125"/>
      <c r="I509" s="125"/>
      <c r="J509" s="125"/>
    </row>
    <row r="510" spans="7:10" ht="15" customHeight="1" x14ac:dyDescent="0.35">
      <c r="G510" s="125"/>
      <c r="H510" s="125"/>
      <c r="I510" s="125"/>
      <c r="J510" s="125"/>
    </row>
    <row r="511" spans="7:10" ht="15" customHeight="1" x14ac:dyDescent="0.35">
      <c r="G511" s="125"/>
      <c r="H511" s="125"/>
      <c r="I511" s="125"/>
      <c r="J511" s="125"/>
    </row>
    <row r="512" spans="7:10" ht="15" customHeight="1" x14ac:dyDescent="0.35">
      <c r="G512" s="125"/>
      <c r="H512" s="125"/>
      <c r="I512" s="125"/>
      <c r="J512" s="125"/>
    </row>
    <row r="513" spans="7:10" ht="15" customHeight="1" x14ac:dyDescent="0.35">
      <c r="G513" s="125"/>
      <c r="H513" s="125"/>
      <c r="I513" s="125"/>
      <c r="J513" s="125"/>
    </row>
    <row r="514" spans="7:10" ht="15" customHeight="1" x14ac:dyDescent="0.35">
      <c r="G514" s="125"/>
      <c r="H514" s="125"/>
      <c r="I514" s="125"/>
      <c r="J514" s="125"/>
    </row>
    <row r="515" spans="7:10" ht="15" customHeight="1" x14ac:dyDescent="0.35">
      <c r="G515" s="125"/>
      <c r="H515" s="125"/>
      <c r="I515" s="125"/>
      <c r="J515" s="125"/>
    </row>
    <row r="516" spans="7:10" ht="15" customHeight="1" x14ac:dyDescent="0.35">
      <c r="G516" s="125"/>
      <c r="H516" s="125"/>
      <c r="I516" s="125"/>
      <c r="J516" s="125"/>
    </row>
    <row r="517" spans="7:10" ht="15" customHeight="1" x14ac:dyDescent="0.35">
      <c r="G517" s="125"/>
      <c r="H517" s="125"/>
      <c r="I517" s="125"/>
      <c r="J517" s="125"/>
    </row>
    <row r="518" spans="7:10" ht="15" customHeight="1" x14ac:dyDescent="0.35">
      <c r="G518" s="125"/>
      <c r="H518" s="125"/>
      <c r="I518" s="125"/>
      <c r="J518" s="125"/>
    </row>
    <row r="519" spans="7:10" ht="15" customHeight="1" x14ac:dyDescent="0.35">
      <c r="G519" s="125"/>
      <c r="H519" s="125"/>
      <c r="I519" s="125"/>
      <c r="J519" s="125"/>
    </row>
    <row r="520" spans="7:10" ht="15" customHeight="1" x14ac:dyDescent="0.35">
      <c r="G520" s="125"/>
      <c r="H520" s="125"/>
      <c r="I520" s="125"/>
      <c r="J520" s="125"/>
    </row>
    <row r="521" spans="7:10" ht="15" customHeight="1" x14ac:dyDescent="0.35">
      <c r="G521" s="125"/>
      <c r="H521" s="125"/>
      <c r="I521" s="125"/>
      <c r="J521" s="125"/>
    </row>
    <row r="522" spans="7:10" ht="15" customHeight="1" x14ac:dyDescent="0.35">
      <c r="G522" s="125"/>
      <c r="H522" s="125"/>
      <c r="I522" s="125"/>
      <c r="J522" s="125"/>
    </row>
    <row r="523" spans="7:10" ht="15" customHeight="1" x14ac:dyDescent="0.35">
      <c r="G523" s="125"/>
      <c r="H523" s="125"/>
      <c r="I523" s="125"/>
      <c r="J523" s="125"/>
    </row>
    <row r="524" spans="7:10" ht="15" customHeight="1" x14ac:dyDescent="0.35">
      <c r="G524" s="125"/>
      <c r="H524" s="125"/>
      <c r="I524" s="125"/>
      <c r="J524" s="125"/>
    </row>
    <row r="525" spans="7:10" x14ac:dyDescent="0.35">
      <c r="G525" s="125"/>
      <c r="H525" s="125"/>
      <c r="I525" s="125"/>
      <c r="J525" s="125"/>
    </row>
    <row r="526" spans="7:10" x14ac:dyDescent="0.35">
      <c r="G526" s="125"/>
      <c r="H526" s="125"/>
      <c r="I526" s="125"/>
      <c r="J526" s="125"/>
    </row>
    <row r="527" spans="7:10" x14ac:dyDescent="0.35">
      <c r="G527" s="125"/>
      <c r="H527" s="125"/>
      <c r="I527" s="125"/>
      <c r="J527" s="125"/>
    </row>
    <row r="528" spans="7:10" x14ac:dyDescent="0.35">
      <c r="G528" s="125"/>
      <c r="H528" s="125"/>
      <c r="I528" s="125"/>
      <c r="J528" s="125"/>
    </row>
    <row r="529" spans="7:10" x14ac:dyDescent="0.35">
      <c r="G529" s="125"/>
      <c r="H529" s="125"/>
      <c r="I529" s="125"/>
      <c r="J529" s="125"/>
    </row>
    <row r="530" spans="7:10" x14ac:dyDescent="0.35">
      <c r="G530" s="125"/>
      <c r="H530" s="125"/>
      <c r="I530" s="125"/>
      <c r="J530" s="125"/>
    </row>
    <row r="531" spans="7:10" x14ac:dyDescent="0.35">
      <c r="G531" s="125"/>
      <c r="H531" s="125"/>
      <c r="I531" s="125"/>
      <c r="J531" s="125"/>
    </row>
    <row r="532" spans="7:10" x14ac:dyDescent="0.35">
      <c r="G532" s="125"/>
      <c r="H532" s="125"/>
      <c r="I532" s="125"/>
      <c r="J532" s="125"/>
    </row>
    <row r="533" spans="7:10" x14ac:dyDescent="0.35">
      <c r="G533" s="125"/>
      <c r="H533" s="125"/>
      <c r="I533" s="125"/>
      <c r="J533" s="125"/>
    </row>
    <row r="534" spans="7:10" x14ac:dyDescent="0.35">
      <c r="G534" s="125"/>
      <c r="H534" s="125"/>
      <c r="I534" s="125"/>
      <c r="J534" s="125"/>
    </row>
    <row r="535" spans="7:10" x14ac:dyDescent="0.35">
      <c r="G535" s="125"/>
      <c r="H535" s="125"/>
      <c r="I535" s="125"/>
      <c r="J535" s="125"/>
    </row>
    <row r="536" spans="7:10" x14ac:dyDescent="0.35">
      <c r="G536" s="125"/>
      <c r="H536" s="125"/>
      <c r="I536" s="125"/>
      <c r="J536" s="125"/>
    </row>
    <row r="537" spans="7:10" x14ac:dyDescent="0.35">
      <c r="G537" s="125"/>
      <c r="H537" s="125"/>
      <c r="I537" s="125"/>
      <c r="J537" s="125"/>
    </row>
    <row r="538" spans="7:10" x14ac:dyDescent="0.35">
      <c r="G538" s="125"/>
      <c r="H538" s="125"/>
      <c r="I538" s="125"/>
      <c r="J538" s="125"/>
    </row>
    <row r="539" spans="7:10" x14ac:dyDescent="0.35">
      <c r="G539" s="125"/>
      <c r="H539" s="125"/>
      <c r="I539" s="125"/>
      <c r="J539" s="125"/>
    </row>
    <row r="540" spans="7:10" x14ac:dyDescent="0.35">
      <c r="G540" s="125"/>
      <c r="H540" s="125"/>
      <c r="I540" s="125"/>
      <c r="J540" s="125"/>
    </row>
    <row r="541" spans="7:10" x14ac:dyDescent="0.35">
      <c r="G541" s="125"/>
      <c r="H541" s="125"/>
      <c r="I541" s="125"/>
      <c r="J541" s="125"/>
    </row>
    <row r="542" spans="7:10" x14ac:dyDescent="0.35">
      <c r="G542" s="125"/>
      <c r="H542" s="125"/>
      <c r="I542" s="125"/>
      <c r="J542" s="125"/>
    </row>
    <row r="543" spans="7:10" x14ac:dyDescent="0.35">
      <c r="G543" s="125"/>
      <c r="H543" s="125"/>
      <c r="I543" s="125"/>
      <c r="J543" s="125"/>
    </row>
    <row r="544" spans="7:10" x14ac:dyDescent="0.35">
      <c r="G544" s="125"/>
      <c r="H544" s="125"/>
      <c r="I544" s="125"/>
      <c r="J544" s="125"/>
    </row>
    <row r="545" spans="7:10" x14ac:dyDescent="0.35">
      <c r="G545" s="125"/>
      <c r="H545" s="125"/>
      <c r="I545" s="125"/>
      <c r="J545" s="125"/>
    </row>
    <row r="546" spans="7:10" x14ac:dyDescent="0.35">
      <c r="G546" s="125"/>
      <c r="H546" s="125"/>
      <c r="I546" s="125"/>
      <c r="J546" s="125"/>
    </row>
    <row r="547" spans="7:10" x14ac:dyDescent="0.35">
      <c r="G547" s="125"/>
      <c r="H547" s="125"/>
      <c r="I547" s="125"/>
      <c r="J547" s="125"/>
    </row>
    <row r="548" spans="7:10" x14ac:dyDescent="0.35">
      <c r="G548" s="125"/>
      <c r="H548" s="125"/>
      <c r="I548" s="125"/>
      <c r="J548" s="125"/>
    </row>
    <row r="549" spans="7:10" x14ac:dyDescent="0.35">
      <c r="G549" s="125"/>
      <c r="H549" s="125"/>
      <c r="I549" s="125"/>
      <c r="J549" s="125"/>
    </row>
    <row r="550" spans="7:10" x14ac:dyDescent="0.35">
      <c r="G550" s="125"/>
      <c r="H550" s="125"/>
      <c r="I550" s="125"/>
      <c r="J550" s="125"/>
    </row>
    <row r="551" spans="7:10" x14ac:dyDescent="0.35">
      <c r="G551" s="125"/>
      <c r="H551" s="125"/>
      <c r="I551" s="125"/>
      <c r="J551" s="125"/>
    </row>
    <row r="552" spans="7:10" x14ac:dyDescent="0.35">
      <c r="G552" s="125"/>
      <c r="H552" s="125"/>
      <c r="I552" s="125"/>
      <c r="J552" s="125"/>
    </row>
    <row r="553" spans="7:10" x14ac:dyDescent="0.35">
      <c r="G553" s="125"/>
      <c r="H553" s="125"/>
      <c r="I553" s="125"/>
      <c r="J553" s="125"/>
    </row>
    <row r="554" spans="7:10" x14ac:dyDescent="0.35">
      <c r="G554" s="125"/>
      <c r="H554" s="125"/>
      <c r="I554" s="125"/>
      <c r="J554" s="125"/>
    </row>
    <row r="555" spans="7:10" x14ac:dyDescent="0.35">
      <c r="G555" s="125"/>
      <c r="H555" s="125"/>
      <c r="I555" s="125"/>
      <c r="J555" s="125"/>
    </row>
    <row r="556" spans="7:10" x14ac:dyDescent="0.35">
      <c r="G556" s="125"/>
      <c r="H556" s="125"/>
      <c r="I556" s="125"/>
      <c r="J556" s="125"/>
    </row>
    <row r="557" spans="7:10" x14ac:dyDescent="0.35">
      <c r="G557" s="125"/>
      <c r="H557" s="125"/>
      <c r="I557" s="125"/>
      <c r="J557" s="125"/>
    </row>
    <row r="558" spans="7:10" x14ac:dyDescent="0.35">
      <c r="G558" s="125"/>
      <c r="H558" s="125"/>
      <c r="I558" s="125"/>
      <c r="J558" s="125"/>
    </row>
    <row r="559" spans="7:10" x14ac:dyDescent="0.35">
      <c r="G559" s="125"/>
      <c r="H559" s="125"/>
      <c r="I559" s="125"/>
      <c r="J559" s="125"/>
    </row>
    <row r="560" spans="7:10" x14ac:dyDescent="0.35">
      <c r="G560" s="125"/>
      <c r="H560" s="125"/>
      <c r="I560" s="125"/>
      <c r="J560" s="125"/>
    </row>
    <row r="561" spans="7:10" x14ac:dyDescent="0.35">
      <c r="G561" s="125"/>
      <c r="H561" s="125"/>
      <c r="I561" s="125"/>
      <c r="J561" s="125"/>
    </row>
    <row r="562" spans="7:10" x14ac:dyDescent="0.35">
      <c r="G562" s="125"/>
      <c r="H562" s="125"/>
      <c r="I562" s="125"/>
      <c r="J562" s="125"/>
    </row>
    <row r="563" spans="7:10" x14ac:dyDescent="0.35">
      <c r="G563" s="125"/>
      <c r="H563" s="125"/>
      <c r="I563" s="125"/>
      <c r="J563" s="125"/>
    </row>
    <row r="564" spans="7:10" x14ac:dyDescent="0.35">
      <c r="G564" s="125"/>
      <c r="H564" s="125"/>
      <c r="I564" s="125"/>
      <c r="J564" s="125"/>
    </row>
    <row r="565" spans="7:10" x14ac:dyDescent="0.35">
      <c r="G565" s="125"/>
      <c r="H565" s="125"/>
      <c r="I565" s="125"/>
      <c r="J565" s="125"/>
    </row>
    <row r="566" spans="7:10" x14ac:dyDescent="0.35">
      <c r="G566" s="125"/>
      <c r="H566" s="125"/>
      <c r="I566" s="125"/>
      <c r="J566" s="125"/>
    </row>
    <row r="567" spans="7:10" x14ac:dyDescent="0.35">
      <c r="G567" s="125"/>
      <c r="H567" s="125"/>
      <c r="I567" s="125"/>
      <c r="J567" s="125"/>
    </row>
    <row r="568" spans="7:10" x14ac:dyDescent="0.35">
      <c r="G568" s="125"/>
      <c r="H568" s="125"/>
      <c r="I568" s="125"/>
      <c r="J568" s="125"/>
    </row>
    <row r="569" spans="7:10" x14ac:dyDescent="0.35">
      <c r="G569" s="125"/>
      <c r="H569" s="125"/>
      <c r="I569" s="125"/>
      <c r="J569" s="125"/>
    </row>
    <row r="570" spans="7:10" x14ac:dyDescent="0.35">
      <c r="G570" s="125"/>
      <c r="H570" s="125"/>
      <c r="I570" s="125"/>
      <c r="J570" s="125"/>
    </row>
    <row r="571" spans="7:10" x14ac:dyDescent="0.35">
      <c r="G571" s="125"/>
      <c r="H571" s="125"/>
      <c r="I571" s="125"/>
      <c r="J571" s="125"/>
    </row>
    <row r="572" spans="7:10" x14ac:dyDescent="0.35">
      <c r="G572" s="125"/>
      <c r="H572" s="125"/>
      <c r="I572" s="125"/>
      <c r="J572" s="125"/>
    </row>
    <row r="573" spans="7:10" x14ac:dyDescent="0.35">
      <c r="G573" s="125"/>
      <c r="H573" s="125"/>
      <c r="I573" s="125"/>
      <c r="J573" s="125"/>
    </row>
    <row r="574" spans="7:10" x14ac:dyDescent="0.35">
      <c r="G574" s="125"/>
      <c r="H574" s="125"/>
      <c r="I574" s="125"/>
      <c r="J574" s="125"/>
    </row>
    <row r="575" spans="7:10" x14ac:dyDescent="0.35">
      <c r="G575" s="125"/>
      <c r="H575" s="125"/>
      <c r="I575" s="125"/>
      <c r="J575" s="125"/>
    </row>
    <row r="576" spans="7:10" x14ac:dyDescent="0.35">
      <c r="G576" s="125"/>
      <c r="H576" s="125"/>
      <c r="I576" s="125"/>
      <c r="J576" s="125"/>
    </row>
    <row r="577" spans="7:10" x14ac:dyDescent="0.35">
      <c r="G577" s="125"/>
      <c r="H577" s="125"/>
      <c r="I577" s="125"/>
      <c r="J577" s="125"/>
    </row>
    <row r="578" spans="7:10" x14ac:dyDescent="0.35">
      <c r="G578" s="125"/>
      <c r="H578" s="125"/>
      <c r="I578" s="125"/>
      <c r="J578" s="125"/>
    </row>
    <row r="579" spans="7:10" x14ac:dyDescent="0.35">
      <c r="G579" s="125"/>
      <c r="H579" s="125"/>
      <c r="I579" s="125"/>
      <c r="J579" s="125"/>
    </row>
    <row r="580" spans="7:10" x14ac:dyDescent="0.35">
      <c r="G580" s="125"/>
      <c r="H580" s="125"/>
      <c r="I580" s="125"/>
      <c r="J580" s="125"/>
    </row>
    <row r="581" spans="7:10" x14ac:dyDescent="0.35">
      <c r="G581" s="125"/>
      <c r="H581" s="125"/>
      <c r="I581" s="125"/>
      <c r="J581" s="125"/>
    </row>
    <row r="582" spans="7:10" x14ac:dyDescent="0.35">
      <c r="G582" s="125"/>
      <c r="H582" s="125"/>
      <c r="I582" s="125"/>
      <c r="J582" s="125"/>
    </row>
    <row r="583" spans="7:10" x14ac:dyDescent="0.35">
      <c r="G583" s="125"/>
      <c r="H583" s="125"/>
      <c r="I583" s="125"/>
      <c r="J583" s="125"/>
    </row>
    <row r="584" spans="7:10" x14ac:dyDescent="0.35">
      <c r="G584" s="125"/>
      <c r="H584" s="125"/>
      <c r="I584" s="125"/>
      <c r="J584" s="125"/>
    </row>
    <row r="585" spans="7:10" x14ac:dyDescent="0.35">
      <c r="G585" s="125"/>
      <c r="H585" s="125"/>
      <c r="I585" s="125"/>
      <c r="J585" s="125"/>
    </row>
    <row r="586" spans="7:10" x14ac:dyDescent="0.35">
      <c r="G586" s="125"/>
      <c r="H586" s="125"/>
      <c r="I586" s="125"/>
      <c r="J586" s="125"/>
    </row>
    <row r="587" spans="7:10" x14ac:dyDescent="0.35">
      <c r="G587" s="125"/>
      <c r="H587" s="125"/>
      <c r="I587" s="125"/>
      <c r="J587" s="125"/>
    </row>
    <row r="588" spans="7:10" x14ac:dyDescent="0.35">
      <c r="G588" s="125"/>
      <c r="H588" s="125"/>
      <c r="I588" s="125"/>
      <c r="J588" s="125"/>
    </row>
    <row r="589" spans="7:10" x14ac:dyDescent="0.35">
      <c r="G589" s="125"/>
      <c r="H589" s="125"/>
      <c r="I589" s="125"/>
      <c r="J589" s="125"/>
    </row>
    <row r="590" spans="7:10" x14ac:dyDescent="0.35">
      <c r="G590" s="125"/>
      <c r="H590" s="125"/>
      <c r="I590" s="125"/>
      <c r="J590" s="125"/>
    </row>
    <row r="591" spans="7:10" x14ac:dyDescent="0.35">
      <c r="G591" s="125"/>
      <c r="H591" s="125"/>
      <c r="I591" s="125"/>
      <c r="J591" s="125"/>
    </row>
    <row r="592" spans="7:10" x14ac:dyDescent="0.35">
      <c r="G592" s="125"/>
      <c r="H592" s="125"/>
      <c r="I592" s="125"/>
      <c r="J592" s="125"/>
    </row>
    <row r="593" spans="7:10" x14ac:dyDescent="0.35">
      <c r="G593" s="125"/>
      <c r="H593" s="125"/>
      <c r="I593" s="125"/>
      <c r="J593" s="125"/>
    </row>
    <row r="594" spans="7:10" x14ac:dyDescent="0.35">
      <c r="G594" s="125"/>
      <c r="H594" s="125"/>
      <c r="I594" s="125"/>
      <c r="J594" s="125"/>
    </row>
    <row r="595" spans="7:10" x14ac:dyDescent="0.35">
      <c r="G595" s="125"/>
      <c r="H595" s="125"/>
      <c r="I595" s="125"/>
      <c r="J595" s="125"/>
    </row>
    <row r="596" spans="7:10" x14ac:dyDescent="0.35">
      <c r="G596" s="125"/>
      <c r="H596" s="125"/>
      <c r="I596" s="125"/>
      <c r="J596" s="125"/>
    </row>
    <row r="597" spans="7:10" x14ac:dyDescent="0.35">
      <c r="G597" s="125"/>
      <c r="H597" s="125"/>
      <c r="I597" s="125"/>
      <c r="J597" s="125"/>
    </row>
    <row r="598" spans="7:10" x14ac:dyDescent="0.35">
      <c r="G598" s="125"/>
      <c r="H598" s="125"/>
      <c r="I598" s="125"/>
      <c r="J598" s="125"/>
    </row>
    <row r="599" spans="7:10" x14ac:dyDescent="0.35">
      <c r="G599" s="125"/>
      <c r="H599" s="125"/>
      <c r="I599" s="125"/>
      <c r="J599" s="125"/>
    </row>
    <row r="600" spans="7:10" x14ac:dyDescent="0.35">
      <c r="G600" s="125"/>
      <c r="H600" s="125"/>
      <c r="I600" s="125"/>
      <c r="J600" s="125"/>
    </row>
    <row r="601" spans="7:10" x14ac:dyDescent="0.35">
      <c r="G601" s="125"/>
      <c r="H601" s="125"/>
      <c r="I601" s="125"/>
      <c r="J601" s="125"/>
    </row>
    <row r="602" spans="7:10" x14ac:dyDescent="0.35">
      <c r="G602" s="125"/>
      <c r="H602" s="125"/>
      <c r="I602" s="125"/>
      <c r="J602" s="125"/>
    </row>
    <row r="603" spans="7:10" x14ac:dyDescent="0.35">
      <c r="G603" s="125"/>
      <c r="H603" s="125"/>
      <c r="I603" s="125"/>
      <c r="J603" s="125"/>
    </row>
    <row r="604" spans="7:10" x14ac:dyDescent="0.35">
      <c r="G604" s="125"/>
      <c r="H604" s="125"/>
      <c r="I604" s="125"/>
      <c r="J604" s="125"/>
    </row>
    <row r="605" spans="7:10" x14ac:dyDescent="0.35">
      <c r="G605" s="125"/>
      <c r="H605" s="125"/>
      <c r="I605" s="125"/>
      <c r="J605" s="125"/>
    </row>
    <row r="606" spans="7:10" x14ac:dyDescent="0.35">
      <c r="G606" s="125"/>
      <c r="H606" s="125"/>
      <c r="I606" s="125"/>
      <c r="J606" s="125"/>
    </row>
    <row r="607" spans="7:10" x14ac:dyDescent="0.35">
      <c r="G607" s="125"/>
      <c r="H607" s="125"/>
      <c r="I607" s="125"/>
      <c r="J607" s="125"/>
    </row>
    <row r="608" spans="7:10" x14ac:dyDescent="0.35">
      <c r="G608" s="125"/>
      <c r="H608" s="125"/>
      <c r="I608" s="125"/>
      <c r="J608" s="125"/>
    </row>
    <row r="609" spans="7:10" x14ac:dyDescent="0.35">
      <c r="G609" s="125"/>
      <c r="H609" s="125"/>
      <c r="I609" s="125"/>
      <c r="J609" s="125"/>
    </row>
    <row r="610" spans="7:10" x14ac:dyDescent="0.35">
      <c r="G610" s="125"/>
      <c r="H610" s="125"/>
      <c r="I610" s="125"/>
      <c r="J610" s="125"/>
    </row>
    <row r="611" spans="7:10" x14ac:dyDescent="0.35">
      <c r="G611" s="125"/>
      <c r="H611" s="125"/>
      <c r="I611" s="125"/>
      <c r="J611" s="125"/>
    </row>
    <row r="612" spans="7:10" x14ac:dyDescent="0.35">
      <c r="G612" s="125"/>
      <c r="H612" s="125"/>
      <c r="I612" s="125"/>
      <c r="J612" s="125"/>
    </row>
    <row r="613" spans="7:10" x14ac:dyDescent="0.35">
      <c r="G613" s="125"/>
      <c r="H613" s="125"/>
      <c r="I613" s="125"/>
      <c r="J613" s="125"/>
    </row>
    <row r="614" spans="7:10" x14ac:dyDescent="0.35">
      <c r="G614" s="125"/>
      <c r="H614" s="125"/>
      <c r="I614" s="125"/>
      <c r="J614" s="125"/>
    </row>
    <row r="615" spans="7:10" x14ac:dyDescent="0.35">
      <c r="G615" s="125"/>
      <c r="H615" s="125"/>
      <c r="I615" s="125"/>
      <c r="J615" s="125"/>
    </row>
    <row r="616" spans="7:10" x14ac:dyDescent="0.35">
      <c r="G616" s="125"/>
      <c r="H616" s="125"/>
      <c r="I616" s="125"/>
      <c r="J616" s="125"/>
    </row>
    <row r="617" spans="7:10" x14ac:dyDescent="0.35">
      <c r="G617" s="125"/>
      <c r="H617" s="125"/>
      <c r="I617" s="125"/>
      <c r="J617" s="125"/>
    </row>
    <row r="618" spans="7:10" x14ac:dyDescent="0.35">
      <c r="G618" s="125"/>
      <c r="H618" s="125"/>
      <c r="I618" s="125"/>
      <c r="J618" s="125"/>
    </row>
    <row r="619" spans="7:10" x14ac:dyDescent="0.35">
      <c r="G619" s="125"/>
      <c r="H619" s="125"/>
      <c r="I619" s="125"/>
      <c r="J619" s="125"/>
    </row>
    <row r="620" spans="7:10" x14ac:dyDescent="0.35">
      <c r="G620" s="125"/>
      <c r="H620" s="125"/>
      <c r="I620" s="125"/>
      <c r="J620" s="125"/>
    </row>
    <row r="621" spans="7:10" x14ac:dyDescent="0.35">
      <c r="G621" s="125"/>
      <c r="H621" s="125"/>
      <c r="I621" s="125"/>
      <c r="J621" s="125"/>
    </row>
    <row r="622" spans="7:10" x14ac:dyDescent="0.35">
      <c r="G622" s="125"/>
      <c r="H622" s="125"/>
      <c r="I622" s="125"/>
      <c r="J622" s="125"/>
    </row>
    <row r="623" spans="7:10" x14ac:dyDescent="0.35">
      <c r="G623" s="125"/>
      <c r="H623" s="125"/>
      <c r="I623" s="125"/>
      <c r="J623" s="125"/>
    </row>
    <row r="624" spans="7:10" x14ac:dyDescent="0.35">
      <c r="G624" s="125"/>
      <c r="H624" s="125"/>
      <c r="I624" s="125"/>
      <c r="J624" s="125"/>
    </row>
    <row r="625" spans="7:10" x14ac:dyDescent="0.35">
      <c r="G625" s="125"/>
      <c r="H625" s="125"/>
      <c r="I625" s="125"/>
      <c r="J625" s="125"/>
    </row>
    <row r="626" spans="7:10" x14ac:dyDescent="0.35">
      <c r="G626" s="125"/>
      <c r="H626" s="125"/>
      <c r="I626" s="125"/>
      <c r="J626" s="125"/>
    </row>
    <row r="627" spans="7:10" x14ac:dyDescent="0.35">
      <c r="G627" s="125"/>
      <c r="H627" s="125"/>
      <c r="I627" s="125"/>
      <c r="J627" s="125"/>
    </row>
    <row r="628" spans="7:10" x14ac:dyDescent="0.35">
      <c r="G628" s="125"/>
      <c r="H628" s="125"/>
      <c r="I628" s="125"/>
      <c r="J628" s="125"/>
    </row>
    <row r="629" spans="7:10" x14ac:dyDescent="0.35">
      <c r="G629" s="125"/>
      <c r="H629" s="125"/>
      <c r="I629" s="125"/>
      <c r="J629" s="125"/>
    </row>
    <row r="630" spans="7:10" x14ac:dyDescent="0.35">
      <c r="G630" s="125"/>
      <c r="H630" s="125"/>
      <c r="I630" s="125"/>
      <c r="J630" s="125"/>
    </row>
    <row r="631" spans="7:10" x14ac:dyDescent="0.35">
      <c r="G631" s="125"/>
      <c r="H631" s="125"/>
      <c r="I631" s="125"/>
      <c r="J631" s="125"/>
    </row>
    <row r="632" spans="7:10" x14ac:dyDescent="0.35">
      <c r="G632" s="125"/>
      <c r="H632" s="125"/>
      <c r="I632" s="125"/>
      <c r="J632" s="125"/>
    </row>
    <row r="633" spans="7:10" x14ac:dyDescent="0.35">
      <c r="G633" s="125"/>
      <c r="H633" s="125"/>
      <c r="I633" s="125"/>
      <c r="J633" s="125"/>
    </row>
    <row r="634" spans="7:10" x14ac:dyDescent="0.35">
      <c r="G634" s="125"/>
      <c r="H634" s="125"/>
      <c r="I634" s="125"/>
      <c r="J634" s="125"/>
    </row>
    <row r="635" spans="7:10" x14ac:dyDescent="0.35">
      <c r="G635" s="125"/>
      <c r="H635" s="125"/>
      <c r="I635" s="125"/>
      <c r="J635" s="125"/>
    </row>
    <row r="636" spans="7:10" x14ac:dyDescent="0.35">
      <c r="G636" s="125"/>
      <c r="H636" s="125"/>
      <c r="I636" s="125"/>
      <c r="J636" s="125"/>
    </row>
    <row r="637" spans="7:10" x14ac:dyDescent="0.35">
      <c r="G637" s="125"/>
      <c r="H637" s="125"/>
      <c r="I637" s="125"/>
      <c r="J637" s="125"/>
    </row>
    <row r="638" spans="7:10" x14ac:dyDescent="0.35">
      <c r="G638" s="125"/>
      <c r="H638" s="125"/>
      <c r="I638" s="125"/>
      <c r="J638" s="125"/>
    </row>
    <row r="639" spans="7:10" x14ac:dyDescent="0.35">
      <c r="G639" s="125"/>
      <c r="H639" s="125"/>
      <c r="I639" s="125"/>
      <c r="J639" s="125"/>
    </row>
    <row r="640" spans="7:10" x14ac:dyDescent="0.35">
      <c r="G640" s="125"/>
      <c r="H640" s="125"/>
      <c r="I640" s="125"/>
      <c r="J640" s="125"/>
    </row>
    <row r="641" spans="7:10" x14ac:dyDescent="0.35">
      <c r="G641" s="125"/>
      <c r="H641" s="125"/>
      <c r="I641" s="125"/>
      <c r="J641" s="125"/>
    </row>
    <row r="642" spans="7:10" x14ac:dyDescent="0.35">
      <c r="G642" s="125"/>
      <c r="H642" s="125"/>
      <c r="I642" s="125"/>
      <c r="J642" s="125"/>
    </row>
    <row r="643" spans="7:10" x14ac:dyDescent="0.35">
      <c r="G643" s="125"/>
      <c r="H643" s="125"/>
      <c r="I643" s="125"/>
      <c r="J643" s="125"/>
    </row>
    <row r="644" spans="7:10" x14ac:dyDescent="0.35">
      <c r="G644" s="125"/>
      <c r="H644" s="125"/>
      <c r="I644" s="125"/>
      <c r="J644" s="125"/>
    </row>
    <row r="645" spans="7:10" x14ac:dyDescent="0.35">
      <c r="G645" s="125"/>
      <c r="H645" s="125"/>
      <c r="I645" s="125"/>
      <c r="J645" s="125"/>
    </row>
    <row r="646" spans="7:10" x14ac:dyDescent="0.35">
      <c r="G646" s="125"/>
      <c r="H646" s="125"/>
      <c r="I646" s="125"/>
      <c r="J646" s="125"/>
    </row>
    <row r="647" spans="7:10" x14ac:dyDescent="0.35">
      <c r="G647" s="125"/>
      <c r="H647" s="125"/>
      <c r="I647" s="125"/>
      <c r="J647" s="125"/>
    </row>
    <row r="648" spans="7:10" x14ac:dyDescent="0.35">
      <c r="G648" s="125"/>
      <c r="H648" s="125"/>
      <c r="I648" s="125"/>
      <c r="J648" s="125"/>
    </row>
    <row r="649" spans="7:10" x14ac:dyDescent="0.35">
      <c r="G649" s="125"/>
      <c r="H649" s="125"/>
      <c r="I649" s="125"/>
      <c r="J649" s="125"/>
    </row>
    <row r="650" spans="7:10" x14ac:dyDescent="0.35">
      <c r="G650" s="125"/>
      <c r="H650" s="125"/>
      <c r="I650" s="125"/>
      <c r="J650" s="125"/>
    </row>
    <row r="651" spans="7:10" x14ac:dyDescent="0.35">
      <c r="G651" s="125"/>
      <c r="H651" s="125"/>
      <c r="I651" s="125"/>
      <c r="J651" s="125"/>
    </row>
    <row r="652" spans="7:10" x14ac:dyDescent="0.35">
      <c r="G652" s="125"/>
      <c r="H652" s="125"/>
      <c r="I652" s="125"/>
      <c r="J652" s="125"/>
    </row>
    <row r="653" spans="7:10" x14ac:dyDescent="0.35">
      <c r="G653" s="125"/>
      <c r="H653" s="125"/>
      <c r="I653" s="125"/>
      <c r="J653" s="125"/>
    </row>
    <row r="654" spans="7:10" x14ac:dyDescent="0.35">
      <c r="G654" s="125"/>
      <c r="H654" s="125"/>
      <c r="I654" s="125"/>
      <c r="J654" s="125"/>
    </row>
    <row r="655" spans="7:10" x14ac:dyDescent="0.35">
      <c r="G655" s="125"/>
      <c r="H655" s="125"/>
      <c r="I655" s="125"/>
      <c r="J655" s="125"/>
    </row>
    <row r="656" spans="7:10" x14ac:dyDescent="0.35">
      <c r="G656" s="125"/>
      <c r="H656" s="125"/>
      <c r="I656" s="125"/>
      <c r="J656" s="125"/>
    </row>
    <row r="657" spans="7:10" x14ac:dyDescent="0.35">
      <c r="G657" s="125"/>
      <c r="H657" s="125"/>
      <c r="I657" s="125"/>
      <c r="J657" s="125"/>
    </row>
    <row r="658" spans="7:10" x14ac:dyDescent="0.35">
      <c r="G658" s="125"/>
      <c r="H658" s="125"/>
      <c r="I658" s="125"/>
      <c r="J658" s="125"/>
    </row>
    <row r="659" spans="7:10" x14ac:dyDescent="0.35">
      <c r="G659" s="125"/>
      <c r="H659" s="125"/>
      <c r="I659" s="125"/>
      <c r="J659" s="125"/>
    </row>
    <row r="660" spans="7:10" x14ac:dyDescent="0.35">
      <c r="G660" s="125"/>
      <c r="H660" s="125"/>
      <c r="I660" s="125"/>
      <c r="J660" s="125"/>
    </row>
    <row r="661" spans="7:10" x14ac:dyDescent="0.35">
      <c r="G661" s="125"/>
      <c r="H661" s="125"/>
      <c r="I661" s="125"/>
      <c r="J661" s="125"/>
    </row>
    <row r="662" spans="7:10" x14ac:dyDescent="0.35">
      <c r="G662" s="125"/>
      <c r="H662" s="125"/>
      <c r="I662" s="125"/>
      <c r="J662" s="125"/>
    </row>
    <row r="663" spans="7:10" x14ac:dyDescent="0.35">
      <c r="G663" s="125"/>
      <c r="H663" s="125"/>
      <c r="I663" s="125"/>
      <c r="J663" s="125"/>
    </row>
    <row r="664" spans="7:10" x14ac:dyDescent="0.35">
      <c r="G664" s="125"/>
      <c r="H664" s="125"/>
      <c r="I664" s="125"/>
      <c r="J664" s="125"/>
    </row>
    <row r="665" spans="7:10" x14ac:dyDescent="0.35">
      <c r="G665" s="125"/>
      <c r="H665" s="125"/>
      <c r="I665" s="125"/>
      <c r="J665" s="125"/>
    </row>
    <row r="666" spans="7:10" x14ac:dyDescent="0.35">
      <c r="G666" s="125"/>
      <c r="H666" s="125"/>
      <c r="I666" s="125"/>
      <c r="J666" s="125"/>
    </row>
    <row r="667" spans="7:10" x14ac:dyDescent="0.35">
      <c r="G667" s="125"/>
      <c r="H667" s="125"/>
      <c r="I667" s="125"/>
      <c r="J667" s="125"/>
    </row>
    <row r="668" spans="7:10" x14ac:dyDescent="0.35">
      <c r="G668" s="125"/>
      <c r="H668" s="125"/>
      <c r="I668" s="125"/>
      <c r="J668" s="125"/>
    </row>
    <row r="669" spans="7:10" x14ac:dyDescent="0.35">
      <c r="G669" s="125"/>
      <c r="H669" s="125"/>
      <c r="I669" s="125"/>
      <c r="J669" s="125"/>
    </row>
    <row r="670" spans="7:10" x14ac:dyDescent="0.35">
      <c r="G670" s="125"/>
      <c r="H670" s="125"/>
      <c r="I670" s="125"/>
      <c r="J670" s="125"/>
    </row>
    <row r="671" spans="7:10" x14ac:dyDescent="0.35">
      <c r="G671" s="125"/>
      <c r="H671" s="125"/>
      <c r="I671" s="125"/>
      <c r="J671" s="125"/>
    </row>
    <row r="672" spans="7:10" x14ac:dyDescent="0.35">
      <c r="G672" s="125"/>
      <c r="H672" s="125"/>
      <c r="I672" s="125"/>
      <c r="J672" s="125"/>
    </row>
    <row r="673" spans="7:10" x14ac:dyDescent="0.35">
      <c r="G673" s="125"/>
      <c r="H673" s="125"/>
      <c r="I673" s="125"/>
      <c r="J673" s="125"/>
    </row>
    <row r="674" spans="7:10" x14ac:dyDescent="0.35">
      <c r="G674" s="125"/>
      <c r="H674" s="125"/>
      <c r="I674" s="125"/>
      <c r="J674" s="125"/>
    </row>
    <row r="675" spans="7:10" x14ac:dyDescent="0.35">
      <c r="G675" s="125"/>
      <c r="H675" s="125"/>
      <c r="I675" s="125"/>
      <c r="J675" s="125"/>
    </row>
    <row r="676" spans="7:10" x14ac:dyDescent="0.35">
      <c r="G676" s="125"/>
      <c r="H676" s="125"/>
      <c r="I676" s="125"/>
      <c r="J676" s="125"/>
    </row>
    <row r="677" spans="7:10" x14ac:dyDescent="0.35">
      <c r="G677" s="125"/>
      <c r="H677" s="125"/>
      <c r="I677" s="125"/>
      <c r="J677" s="125"/>
    </row>
    <row r="678" spans="7:10" x14ac:dyDescent="0.35">
      <c r="G678" s="125"/>
      <c r="H678" s="125"/>
      <c r="I678" s="125"/>
      <c r="J678" s="125"/>
    </row>
    <row r="679" spans="7:10" x14ac:dyDescent="0.35">
      <c r="G679" s="125"/>
      <c r="H679" s="125"/>
      <c r="I679" s="125"/>
      <c r="J679" s="125"/>
    </row>
    <row r="680" spans="7:10" x14ac:dyDescent="0.35">
      <c r="G680" s="125"/>
      <c r="H680" s="125"/>
      <c r="I680" s="125"/>
      <c r="J680" s="125"/>
    </row>
    <row r="681" spans="7:10" x14ac:dyDescent="0.35">
      <c r="G681" s="125"/>
      <c r="H681" s="125"/>
      <c r="I681" s="125"/>
      <c r="J681" s="125"/>
    </row>
    <row r="682" spans="7:10" x14ac:dyDescent="0.35">
      <c r="G682" s="125"/>
      <c r="H682" s="125"/>
      <c r="I682" s="125"/>
      <c r="J682" s="125"/>
    </row>
    <row r="683" spans="7:10" x14ac:dyDescent="0.35">
      <c r="G683" s="125"/>
      <c r="H683" s="125"/>
      <c r="I683" s="125"/>
      <c r="J683" s="125"/>
    </row>
    <row r="684" spans="7:10" x14ac:dyDescent="0.35">
      <c r="G684" s="125"/>
      <c r="H684" s="125"/>
      <c r="I684" s="125"/>
      <c r="J684" s="125"/>
    </row>
    <row r="685" spans="7:10" x14ac:dyDescent="0.35">
      <c r="G685" s="125"/>
      <c r="H685" s="125"/>
      <c r="I685" s="125"/>
      <c r="J685" s="125"/>
    </row>
    <row r="686" spans="7:10" x14ac:dyDescent="0.35">
      <c r="G686" s="125"/>
      <c r="H686" s="125"/>
      <c r="I686" s="125"/>
      <c r="J686" s="125"/>
    </row>
    <row r="687" spans="7:10" x14ac:dyDescent="0.35">
      <c r="G687" s="125"/>
      <c r="H687" s="125"/>
      <c r="I687" s="125"/>
      <c r="J687" s="125"/>
    </row>
    <row r="688" spans="7:10" x14ac:dyDescent="0.35">
      <c r="G688" s="125"/>
      <c r="H688" s="125"/>
      <c r="I688" s="125"/>
      <c r="J688" s="125"/>
    </row>
    <row r="689" spans="7:10" x14ac:dyDescent="0.35">
      <c r="G689" s="125"/>
      <c r="H689" s="125"/>
      <c r="I689" s="125"/>
      <c r="J689" s="125"/>
    </row>
    <row r="690" spans="7:10" x14ac:dyDescent="0.35">
      <c r="G690" s="125"/>
      <c r="H690" s="125"/>
      <c r="I690" s="125"/>
      <c r="J690" s="125"/>
    </row>
    <row r="691" spans="7:10" x14ac:dyDescent="0.35">
      <c r="G691" s="125"/>
      <c r="H691" s="125"/>
      <c r="I691" s="125"/>
      <c r="J691" s="125"/>
    </row>
    <row r="692" spans="7:10" x14ac:dyDescent="0.35">
      <c r="G692" s="125"/>
      <c r="H692" s="125"/>
      <c r="I692" s="125"/>
      <c r="J692" s="125"/>
    </row>
    <row r="693" spans="7:10" x14ac:dyDescent="0.35">
      <c r="G693" s="125"/>
      <c r="H693" s="125"/>
      <c r="I693" s="125"/>
      <c r="J693" s="125"/>
    </row>
    <row r="694" spans="7:10" x14ac:dyDescent="0.35">
      <c r="G694" s="125"/>
      <c r="H694" s="125"/>
      <c r="I694" s="125"/>
      <c r="J694" s="125"/>
    </row>
    <row r="695" spans="7:10" x14ac:dyDescent="0.35">
      <c r="G695" s="125"/>
      <c r="H695" s="125"/>
      <c r="I695" s="125"/>
      <c r="J695" s="125"/>
    </row>
    <row r="696" spans="7:10" x14ac:dyDescent="0.35">
      <c r="G696" s="125"/>
      <c r="H696" s="125"/>
      <c r="I696" s="125"/>
      <c r="J696" s="125"/>
    </row>
    <row r="697" spans="7:10" x14ac:dyDescent="0.35">
      <c r="G697" s="125"/>
      <c r="H697" s="125"/>
      <c r="I697" s="125"/>
      <c r="J697" s="125"/>
    </row>
    <row r="698" spans="7:10" x14ac:dyDescent="0.35">
      <c r="G698" s="125"/>
      <c r="H698" s="125"/>
      <c r="I698" s="125"/>
      <c r="J698" s="125"/>
    </row>
    <row r="699" spans="7:10" x14ac:dyDescent="0.35">
      <c r="G699" s="125"/>
      <c r="H699" s="125"/>
      <c r="I699" s="125"/>
      <c r="J699" s="125"/>
    </row>
    <row r="700" spans="7:10" x14ac:dyDescent="0.35">
      <c r="G700" s="125"/>
      <c r="H700" s="125"/>
      <c r="I700" s="125"/>
      <c r="J700" s="125"/>
    </row>
    <row r="701" spans="7:10" x14ac:dyDescent="0.35">
      <c r="G701" s="125"/>
      <c r="H701" s="125"/>
      <c r="I701" s="125"/>
      <c r="J701" s="125"/>
    </row>
    <row r="702" spans="7:10" x14ac:dyDescent="0.35">
      <c r="G702" s="125"/>
      <c r="H702" s="125"/>
      <c r="I702" s="125"/>
      <c r="J702" s="125"/>
    </row>
    <row r="703" spans="7:10" x14ac:dyDescent="0.35">
      <c r="G703" s="125"/>
      <c r="H703" s="125"/>
      <c r="I703" s="125"/>
      <c r="J703" s="125"/>
    </row>
    <row r="704" spans="7:10" x14ac:dyDescent="0.35">
      <c r="G704" s="125"/>
      <c r="H704" s="125"/>
      <c r="I704" s="125"/>
      <c r="J704" s="125"/>
    </row>
    <row r="705" spans="7:10" x14ac:dyDescent="0.35">
      <c r="G705" s="125"/>
      <c r="H705" s="125"/>
      <c r="I705" s="125"/>
      <c r="J705" s="125"/>
    </row>
    <row r="706" spans="7:10" x14ac:dyDescent="0.35">
      <c r="G706" s="125"/>
      <c r="H706" s="125"/>
      <c r="I706" s="125"/>
      <c r="J706" s="125"/>
    </row>
    <row r="707" spans="7:10" x14ac:dyDescent="0.35">
      <c r="G707" s="125"/>
      <c r="H707" s="125"/>
      <c r="I707" s="125"/>
      <c r="J707" s="125"/>
    </row>
    <row r="708" spans="7:10" x14ac:dyDescent="0.35">
      <c r="G708" s="125"/>
      <c r="H708" s="125"/>
      <c r="I708" s="125"/>
      <c r="J708" s="125"/>
    </row>
    <row r="709" spans="7:10" x14ac:dyDescent="0.35">
      <c r="G709" s="125"/>
      <c r="H709" s="125"/>
      <c r="I709" s="125"/>
      <c r="J709" s="125"/>
    </row>
    <row r="710" spans="7:10" x14ac:dyDescent="0.35">
      <c r="G710" s="125"/>
      <c r="H710" s="125"/>
      <c r="I710" s="125"/>
      <c r="J710" s="125"/>
    </row>
    <row r="711" spans="7:10" x14ac:dyDescent="0.35">
      <c r="G711" s="125"/>
      <c r="H711" s="125"/>
      <c r="I711" s="125"/>
      <c r="J711" s="125"/>
    </row>
    <row r="712" spans="7:10" x14ac:dyDescent="0.35">
      <c r="G712" s="125"/>
      <c r="H712" s="125"/>
      <c r="I712" s="125"/>
      <c r="J712" s="125"/>
    </row>
    <row r="713" spans="7:10" x14ac:dyDescent="0.35">
      <c r="G713" s="125"/>
      <c r="H713" s="125"/>
      <c r="I713" s="125"/>
      <c r="J713" s="125"/>
    </row>
    <row r="714" spans="7:10" x14ac:dyDescent="0.35">
      <c r="G714" s="125"/>
      <c r="H714" s="125"/>
      <c r="I714" s="125"/>
      <c r="J714" s="125"/>
    </row>
    <row r="715" spans="7:10" x14ac:dyDescent="0.35">
      <c r="G715" s="125"/>
      <c r="H715" s="125"/>
      <c r="I715" s="125"/>
      <c r="J715" s="125"/>
    </row>
    <row r="716" spans="7:10" x14ac:dyDescent="0.35">
      <c r="G716" s="125"/>
      <c r="H716" s="125"/>
      <c r="I716" s="125"/>
      <c r="J716" s="125"/>
    </row>
    <row r="717" spans="7:10" x14ac:dyDescent="0.35">
      <c r="G717" s="125"/>
      <c r="H717" s="125"/>
      <c r="I717" s="125"/>
      <c r="J717" s="125"/>
    </row>
    <row r="718" spans="7:10" x14ac:dyDescent="0.35">
      <c r="G718" s="125"/>
      <c r="H718" s="125"/>
      <c r="I718" s="125"/>
      <c r="J718" s="125"/>
    </row>
    <row r="719" spans="7:10" x14ac:dyDescent="0.35">
      <c r="G719" s="125"/>
      <c r="H719" s="125"/>
      <c r="I719" s="125"/>
      <c r="J719" s="125"/>
    </row>
    <row r="720" spans="7:10" x14ac:dyDescent="0.35">
      <c r="G720" s="125"/>
      <c r="H720" s="125"/>
      <c r="I720" s="125"/>
      <c r="J720" s="125"/>
    </row>
    <row r="721" spans="7:10" x14ac:dyDescent="0.35">
      <c r="G721" s="125"/>
      <c r="H721" s="125"/>
      <c r="I721" s="125"/>
      <c r="J721" s="125"/>
    </row>
    <row r="722" spans="7:10" x14ac:dyDescent="0.35">
      <c r="G722" s="125"/>
      <c r="H722" s="125"/>
      <c r="I722" s="125"/>
      <c r="J722" s="125"/>
    </row>
    <row r="723" spans="7:10" x14ac:dyDescent="0.35">
      <c r="G723" s="125"/>
      <c r="H723" s="125"/>
      <c r="I723" s="125"/>
      <c r="J723" s="125"/>
    </row>
    <row r="724" spans="7:10" x14ac:dyDescent="0.35">
      <c r="G724" s="125"/>
      <c r="H724" s="125"/>
      <c r="I724" s="125"/>
      <c r="J724" s="125"/>
    </row>
    <row r="725" spans="7:10" x14ac:dyDescent="0.35">
      <c r="G725" s="125"/>
      <c r="H725" s="125"/>
      <c r="I725" s="125"/>
      <c r="J725" s="125"/>
    </row>
    <row r="726" spans="7:10" x14ac:dyDescent="0.35">
      <c r="G726" s="125"/>
      <c r="H726" s="125"/>
      <c r="I726" s="125"/>
      <c r="J726" s="125"/>
    </row>
    <row r="727" spans="7:10" x14ac:dyDescent="0.35">
      <c r="G727" s="125"/>
      <c r="H727" s="125"/>
      <c r="I727" s="125"/>
      <c r="J727" s="125"/>
    </row>
    <row r="728" spans="7:10" x14ac:dyDescent="0.35">
      <c r="G728" s="125"/>
      <c r="H728" s="125"/>
      <c r="I728" s="125"/>
      <c r="J728" s="125"/>
    </row>
    <row r="729" spans="7:10" x14ac:dyDescent="0.35">
      <c r="G729" s="125"/>
      <c r="H729" s="125"/>
      <c r="I729" s="125"/>
      <c r="J729" s="125"/>
    </row>
    <row r="730" spans="7:10" x14ac:dyDescent="0.35">
      <c r="G730" s="125"/>
      <c r="H730" s="125"/>
      <c r="I730" s="125"/>
      <c r="J730" s="125"/>
    </row>
    <row r="731" spans="7:10" x14ac:dyDescent="0.35">
      <c r="G731" s="125"/>
      <c r="H731" s="125"/>
      <c r="I731" s="125"/>
      <c r="J731" s="125"/>
    </row>
    <row r="732" spans="7:10" x14ac:dyDescent="0.35">
      <c r="G732" s="125"/>
      <c r="H732" s="125"/>
      <c r="I732" s="125"/>
      <c r="J732" s="125"/>
    </row>
    <row r="733" spans="7:10" x14ac:dyDescent="0.35">
      <c r="G733" s="125"/>
      <c r="H733" s="125"/>
      <c r="I733" s="125"/>
      <c r="J733" s="125"/>
    </row>
    <row r="734" spans="7:10" x14ac:dyDescent="0.35">
      <c r="G734" s="125"/>
      <c r="H734" s="125"/>
      <c r="I734" s="125"/>
      <c r="J734" s="125"/>
    </row>
    <row r="735" spans="7:10" x14ac:dyDescent="0.35">
      <c r="G735" s="125"/>
      <c r="H735" s="125"/>
      <c r="I735" s="125"/>
      <c r="J735" s="125"/>
    </row>
    <row r="736" spans="7:10" x14ac:dyDescent="0.35">
      <c r="G736" s="125"/>
      <c r="H736" s="125"/>
      <c r="I736" s="125"/>
      <c r="J736" s="125"/>
    </row>
    <row r="737" spans="7:10" x14ac:dyDescent="0.35">
      <c r="G737" s="125"/>
      <c r="H737" s="125"/>
      <c r="I737" s="125"/>
      <c r="J737" s="125"/>
    </row>
    <row r="738" spans="7:10" x14ac:dyDescent="0.35">
      <c r="G738" s="125"/>
      <c r="H738" s="125"/>
      <c r="I738" s="125"/>
      <c r="J738" s="125"/>
    </row>
    <row r="739" spans="7:10" x14ac:dyDescent="0.35">
      <c r="G739" s="125"/>
      <c r="H739" s="125"/>
      <c r="I739" s="125"/>
      <c r="J739" s="125"/>
    </row>
    <row r="740" spans="7:10" x14ac:dyDescent="0.35">
      <c r="G740" s="125"/>
      <c r="H740" s="125"/>
      <c r="I740" s="125"/>
      <c r="J740" s="125"/>
    </row>
    <row r="741" spans="7:10" x14ac:dyDescent="0.35">
      <c r="G741" s="125"/>
      <c r="H741" s="125"/>
      <c r="I741" s="125"/>
      <c r="J741" s="125"/>
    </row>
    <row r="742" spans="7:10" x14ac:dyDescent="0.35">
      <c r="G742" s="125"/>
      <c r="H742" s="125"/>
      <c r="I742" s="125"/>
      <c r="J742" s="125"/>
    </row>
    <row r="743" spans="7:10" x14ac:dyDescent="0.35">
      <c r="G743" s="125"/>
      <c r="H743" s="125"/>
      <c r="I743" s="125"/>
      <c r="J743" s="125"/>
    </row>
    <row r="744" spans="7:10" x14ac:dyDescent="0.35">
      <c r="G744" s="125"/>
      <c r="H744" s="125"/>
      <c r="I744" s="125"/>
      <c r="J744" s="125"/>
    </row>
    <row r="745" spans="7:10" x14ac:dyDescent="0.35">
      <c r="G745" s="125"/>
      <c r="H745" s="125"/>
      <c r="I745" s="125"/>
      <c r="J745" s="125"/>
    </row>
    <row r="746" spans="7:10" x14ac:dyDescent="0.35">
      <c r="G746" s="125"/>
      <c r="H746" s="125"/>
      <c r="I746" s="125"/>
      <c r="J746" s="125"/>
    </row>
    <row r="747" spans="7:10" x14ac:dyDescent="0.35">
      <c r="G747" s="125"/>
      <c r="H747" s="125"/>
      <c r="I747" s="125"/>
      <c r="J747" s="125"/>
    </row>
    <row r="748" spans="7:10" x14ac:dyDescent="0.35">
      <c r="G748" s="125"/>
      <c r="H748" s="125"/>
      <c r="I748" s="125"/>
      <c r="J748" s="125"/>
    </row>
    <row r="749" spans="7:10" x14ac:dyDescent="0.35">
      <c r="G749" s="125"/>
      <c r="H749" s="125"/>
      <c r="I749" s="125"/>
      <c r="J749" s="125"/>
    </row>
    <row r="750" spans="7:10" x14ac:dyDescent="0.35">
      <c r="G750" s="125"/>
      <c r="H750" s="125"/>
      <c r="I750" s="125"/>
      <c r="J750" s="125"/>
    </row>
    <row r="751" spans="7:10" x14ac:dyDescent="0.35">
      <c r="G751" s="125"/>
      <c r="H751" s="125"/>
      <c r="I751" s="125"/>
      <c r="J751" s="125"/>
    </row>
    <row r="752" spans="7:10" x14ac:dyDescent="0.35">
      <c r="G752" s="125"/>
      <c r="H752" s="125"/>
      <c r="I752" s="125"/>
      <c r="J752" s="125"/>
    </row>
    <row r="753" spans="7:10" x14ac:dyDescent="0.35">
      <c r="G753" s="125"/>
      <c r="H753" s="125"/>
      <c r="I753" s="125"/>
      <c r="J753" s="125"/>
    </row>
    <row r="754" spans="7:10" x14ac:dyDescent="0.35">
      <c r="G754" s="125"/>
      <c r="H754" s="125"/>
      <c r="I754" s="125"/>
      <c r="J754" s="125"/>
    </row>
    <row r="755" spans="7:10" x14ac:dyDescent="0.35">
      <c r="G755" s="125"/>
      <c r="H755" s="125"/>
      <c r="I755" s="125"/>
      <c r="J755" s="125"/>
    </row>
    <row r="756" spans="7:10" x14ac:dyDescent="0.35">
      <c r="G756" s="125"/>
      <c r="H756" s="125"/>
      <c r="I756" s="125"/>
      <c r="J756" s="125"/>
    </row>
    <row r="757" spans="7:10" x14ac:dyDescent="0.35">
      <c r="G757" s="125"/>
      <c r="H757" s="125"/>
      <c r="I757" s="125"/>
      <c r="J757" s="125"/>
    </row>
    <row r="758" spans="7:10" x14ac:dyDescent="0.35">
      <c r="G758" s="125"/>
      <c r="H758" s="125"/>
      <c r="I758" s="125"/>
      <c r="J758" s="125"/>
    </row>
    <row r="759" spans="7:10" x14ac:dyDescent="0.35">
      <c r="G759" s="125"/>
      <c r="H759" s="125"/>
      <c r="I759" s="125"/>
      <c r="J759" s="125"/>
    </row>
    <row r="760" spans="7:10" x14ac:dyDescent="0.35">
      <c r="G760" s="125"/>
      <c r="H760" s="125"/>
      <c r="I760" s="125"/>
      <c r="J760" s="125"/>
    </row>
    <row r="761" spans="7:10" x14ac:dyDescent="0.35">
      <c r="G761" s="125"/>
      <c r="H761" s="125"/>
      <c r="I761" s="125"/>
      <c r="J761" s="125"/>
    </row>
    <row r="762" spans="7:10" x14ac:dyDescent="0.35">
      <c r="G762" s="125"/>
      <c r="H762" s="125"/>
      <c r="I762" s="125"/>
      <c r="J762" s="125"/>
    </row>
    <row r="763" spans="7:10" x14ac:dyDescent="0.35">
      <c r="G763" s="125"/>
      <c r="H763" s="125"/>
      <c r="I763" s="125"/>
      <c r="J763" s="125"/>
    </row>
    <row r="764" spans="7:10" x14ac:dyDescent="0.35">
      <c r="G764" s="125"/>
      <c r="H764" s="125"/>
      <c r="I764" s="125"/>
      <c r="J764" s="125"/>
    </row>
    <row r="765" spans="7:10" x14ac:dyDescent="0.35">
      <c r="G765" s="125"/>
      <c r="H765" s="125"/>
      <c r="I765" s="125"/>
      <c r="J765" s="125"/>
    </row>
    <row r="766" spans="7:10" x14ac:dyDescent="0.35">
      <c r="G766" s="125"/>
      <c r="H766" s="125"/>
      <c r="I766" s="125"/>
      <c r="J766" s="125"/>
    </row>
    <row r="767" spans="7:10" x14ac:dyDescent="0.35">
      <c r="G767" s="125"/>
      <c r="H767" s="125"/>
      <c r="I767" s="125"/>
      <c r="J767" s="125"/>
    </row>
    <row r="768" spans="7:10" x14ac:dyDescent="0.35">
      <c r="G768" s="125"/>
      <c r="H768" s="125"/>
      <c r="I768" s="125"/>
      <c r="J768" s="125"/>
    </row>
    <row r="769" spans="7:10" x14ac:dyDescent="0.35">
      <c r="G769" s="125"/>
      <c r="H769" s="125"/>
      <c r="I769" s="125"/>
      <c r="J769" s="125"/>
    </row>
    <row r="770" spans="7:10" x14ac:dyDescent="0.35">
      <c r="G770" s="125"/>
      <c r="H770" s="125"/>
      <c r="I770" s="125"/>
      <c r="J770" s="125"/>
    </row>
    <row r="771" spans="7:10" x14ac:dyDescent="0.35">
      <c r="G771" s="125"/>
      <c r="H771" s="125"/>
      <c r="I771" s="125"/>
      <c r="J771" s="125"/>
    </row>
    <row r="772" spans="7:10" x14ac:dyDescent="0.35">
      <c r="G772" s="125"/>
      <c r="H772" s="125"/>
      <c r="I772" s="125"/>
      <c r="J772" s="125"/>
    </row>
    <row r="773" spans="7:10" x14ac:dyDescent="0.35">
      <c r="G773" s="125"/>
      <c r="H773" s="125"/>
      <c r="I773" s="125"/>
      <c r="J773" s="125"/>
    </row>
    <row r="774" spans="7:10" x14ac:dyDescent="0.35">
      <c r="G774" s="125"/>
      <c r="H774" s="125"/>
      <c r="I774" s="125"/>
      <c r="J774" s="125"/>
    </row>
    <row r="775" spans="7:10" x14ac:dyDescent="0.35">
      <c r="G775" s="125"/>
      <c r="H775" s="125"/>
      <c r="I775" s="125"/>
      <c r="J775" s="125"/>
    </row>
    <row r="776" spans="7:10" x14ac:dyDescent="0.35">
      <c r="G776" s="125"/>
      <c r="H776" s="125"/>
      <c r="I776" s="125"/>
      <c r="J776" s="125"/>
    </row>
    <row r="777" spans="7:10" x14ac:dyDescent="0.35">
      <c r="G777" s="125"/>
      <c r="H777" s="125"/>
      <c r="I777" s="125"/>
      <c r="J777" s="125"/>
    </row>
    <row r="778" spans="7:10" x14ac:dyDescent="0.35">
      <c r="G778" s="125"/>
      <c r="H778" s="125"/>
      <c r="I778" s="125"/>
      <c r="J778" s="125"/>
    </row>
    <row r="779" spans="7:10" x14ac:dyDescent="0.35">
      <c r="G779" s="125"/>
      <c r="H779" s="125"/>
      <c r="I779" s="125"/>
      <c r="J779" s="125"/>
    </row>
    <row r="780" spans="7:10" x14ac:dyDescent="0.35">
      <c r="G780" s="125"/>
      <c r="H780" s="125"/>
      <c r="I780" s="125"/>
      <c r="J780" s="125"/>
    </row>
    <row r="781" spans="7:10" x14ac:dyDescent="0.35">
      <c r="G781" s="125"/>
      <c r="H781" s="125"/>
      <c r="I781" s="125"/>
      <c r="J781" s="125"/>
    </row>
    <row r="782" spans="7:10" x14ac:dyDescent="0.35">
      <c r="G782" s="125"/>
      <c r="H782" s="125"/>
      <c r="I782" s="125"/>
      <c r="J782" s="125"/>
    </row>
    <row r="783" spans="7:10" x14ac:dyDescent="0.35">
      <c r="G783" s="125"/>
      <c r="H783" s="125"/>
      <c r="I783" s="125"/>
      <c r="J783" s="125"/>
    </row>
    <row r="784" spans="7:10" x14ac:dyDescent="0.35">
      <c r="G784" s="125"/>
      <c r="H784" s="125"/>
      <c r="I784" s="125"/>
      <c r="J784" s="125"/>
    </row>
    <row r="785" spans="7:10" x14ac:dyDescent="0.35">
      <c r="G785" s="125"/>
      <c r="H785" s="125"/>
      <c r="I785" s="125"/>
      <c r="J785" s="125"/>
    </row>
    <row r="786" spans="7:10" x14ac:dyDescent="0.35">
      <c r="G786" s="125"/>
      <c r="H786" s="125"/>
      <c r="I786" s="125"/>
      <c r="J786" s="125"/>
    </row>
    <row r="787" spans="7:10" x14ac:dyDescent="0.35">
      <c r="G787" s="125"/>
      <c r="H787" s="125"/>
      <c r="I787" s="125"/>
      <c r="J787" s="125"/>
    </row>
    <row r="788" spans="7:10" x14ac:dyDescent="0.35">
      <c r="G788" s="125"/>
      <c r="H788" s="125"/>
      <c r="I788" s="125"/>
      <c r="J788" s="125"/>
    </row>
    <row r="789" spans="7:10" x14ac:dyDescent="0.35">
      <c r="G789" s="125"/>
      <c r="H789" s="125"/>
      <c r="I789" s="125"/>
      <c r="J789" s="125"/>
    </row>
    <row r="790" spans="7:10" x14ac:dyDescent="0.35">
      <c r="G790" s="125"/>
      <c r="H790" s="125"/>
      <c r="I790" s="125"/>
      <c r="J790" s="125"/>
    </row>
    <row r="791" spans="7:10" x14ac:dyDescent="0.35">
      <c r="G791" s="125"/>
      <c r="H791" s="125"/>
      <c r="I791" s="125"/>
      <c r="J791" s="125"/>
    </row>
    <row r="792" spans="7:10" x14ac:dyDescent="0.35">
      <c r="G792" s="125"/>
      <c r="H792" s="125"/>
      <c r="I792" s="125"/>
      <c r="J792" s="125"/>
    </row>
    <row r="793" spans="7:10" x14ac:dyDescent="0.35">
      <c r="G793" s="125"/>
      <c r="H793" s="125"/>
      <c r="I793" s="125"/>
      <c r="J793" s="125"/>
    </row>
    <row r="794" spans="7:10" x14ac:dyDescent="0.35">
      <c r="G794" s="125"/>
      <c r="H794" s="125"/>
      <c r="I794" s="125"/>
      <c r="J794" s="125"/>
    </row>
    <row r="795" spans="7:10" x14ac:dyDescent="0.35">
      <c r="G795" s="125"/>
      <c r="H795" s="125"/>
      <c r="I795" s="125"/>
      <c r="J795" s="125"/>
    </row>
    <row r="796" spans="7:10" x14ac:dyDescent="0.35">
      <c r="G796" s="125"/>
      <c r="H796" s="125"/>
      <c r="I796" s="125"/>
      <c r="J796" s="125"/>
    </row>
    <row r="797" spans="7:10" x14ac:dyDescent="0.35">
      <c r="G797" s="125"/>
      <c r="H797" s="125"/>
      <c r="I797" s="125"/>
      <c r="J797" s="125"/>
    </row>
    <row r="798" spans="7:10" x14ac:dyDescent="0.35">
      <c r="G798" s="125"/>
      <c r="H798" s="125"/>
      <c r="I798" s="125"/>
      <c r="J798" s="125"/>
    </row>
    <row r="799" spans="7:10" x14ac:dyDescent="0.35">
      <c r="G799" s="125"/>
      <c r="H799" s="125"/>
      <c r="I799" s="125"/>
      <c r="J799" s="125"/>
    </row>
    <row r="800" spans="7:10" x14ac:dyDescent="0.35">
      <c r="G800" s="125"/>
      <c r="H800" s="125"/>
      <c r="I800" s="125"/>
      <c r="J800" s="125"/>
    </row>
    <row r="801" spans="7:10" x14ac:dyDescent="0.35">
      <c r="G801" s="125"/>
      <c r="H801" s="125"/>
      <c r="I801" s="125"/>
      <c r="J801" s="125"/>
    </row>
    <row r="802" spans="7:10" x14ac:dyDescent="0.35">
      <c r="G802" s="125"/>
      <c r="H802" s="125"/>
      <c r="I802" s="125"/>
      <c r="J802" s="125"/>
    </row>
    <row r="803" spans="7:10" x14ac:dyDescent="0.35">
      <c r="G803" s="125"/>
      <c r="H803" s="125"/>
      <c r="I803" s="125"/>
      <c r="J803" s="125"/>
    </row>
    <row r="804" spans="7:10" x14ac:dyDescent="0.35">
      <c r="G804" s="125"/>
      <c r="H804" s="125"/>
      <c r="I804" s="125"/>
      <c r="J804" s="125"/>
    </row>
    <row r="805" spans="7:10" x14ac:dyDescent="0.35">
      <c r="G805" s="125"/>
      <c r="H805" s="125"/>
      <c r="I805" s="125"/>
      <c r="J805" s="125"/>
    </row>
    <row r="806" spans="7:10" x14ac:dyDescent="0.35">
      <c r="G806" s="125"/>
      <c r="H806" s="125"/>
      <c r="I806" s="125"/>
      <c r="J806" s="125"/>
    </row>
    <row r="807" spans="7:10" x14ac:dyDescent="0.35">
      <c r="G807" s="125"/>
      <c r="H807" s="125"/>
      <c r="I807" s="125"/>
      <c r="J807" s="125"/>
    </row>
    <row r="808" spans="7:10" x14ac:dyDescent="0.35">
      <c r="G808" s="125"/>
      <c r="H808" s="125"/>
      <c r="I808" s="125"/>
      <c r="J808" s="125"/>
    </row>
    <row r="809" spans="7:10" x14ac:dyDescent="0.35">
      <c r="G809" s="125"/>
      <c r="H809" s="125"/>
      <c r="I809" s="125"/>
      <c r="J809" s="125"/>
    </row>
    <row r="810" spans="7:10" x14ac:dyDescent="0.35">
      <c r="G810" s="125"/>
      <c r="H810" s="125"/>
      <c r="I810" s="125"/>
      <c r="J810" s="125"/>
    </row>
    <row r="811" spans="7:10" x14ac:dyDescent="0.35">
      <c r="G811" s="125"/>
      <c r="H811" s="125"/>
      <c r="I811" s="125"/>
      <c r="J811" s="125"/>
    </row>
    <row r="812" spans="7:10" x14ac:dyDescent="0.35">
      <c r="G812" s="125"/>
      <c r="H812" s="125"/>
      <c r="I812" s="125"/>
      <c r="J812" s="125"/>
    </row>
    <row r="813" spans="7:10" x14ac:dyDescent="0.35">
      <c r="G813" s="125"/>
      <c r="H813" s="125"/>
      <c r="I813" s="125"/>
      <c r="J813" s="125"/>
    </row>
    <row r="814" spans="7:10" x14ac:dyDescent="0.35">
      <c r="G814" s="125"/>
      <c r="H814" s="125"/>
      <c r="I814" s="125"/>
      <c r="J814" s="125"/>
    </row>
    <row r="815" spans="7:10" x14ac:dyDescent="0.35">
      <c r="G815" s="125"/>
      <c r="H815" s="125"/>
      <c r="I815" s="125"/>
      <c r="J815" s="125"/>
    </row>
    <row r="816" spans="7:10" x14ac:dyDescent="0.35">
      <c r="G816" s="125"/>
      <c r="H816" s="125"/>
      <c r="I816" s="125"/>
      <c r="J816" s="125"/>
    </row>
    <row r="817" spans="7:10" x14ac:dyDescent="0.35">
      <c r="G817" s="125"/>
      <c r="H817" s="125"/>
      <c r="I817" s="125"/>
      <c r="J817" s="125"/>
    </row>
    <row r="818" spans="7:10" x14ac:dyDescent="0.35">
      <c r="G818" s="125"/>
      <c r="H818" s="125"/>
      <c r="I818" s="125"/>
      <c r="J818" s="125"/>
    </row>
    <row r="819" spans="7:10" x14ac:dyDescent="0.35">
      <c r="G819" s="125"/>
      <c r="H819" s="125"/>
      <c r="I819" s="125"/>
      <c r="J819" s="125"/>
    </row>
    <row r="820" spans="7:10" x14ac:dyDescent="0.35">
      <c r="G820" s="125"/>
      <c r="H820" s="125"/>
      <c r="I820" s="125"/>
      <c r="J820" s="125"/>
    </row>
    <row r="821" spans="7:10" x14ac:dyDescent="0.35">
      <c r="G821" s="125"/>
      <c r="H821" s="125"/>
      <c r="I821" s="125"/>
      <c r="J821" s="125"/>
    </row>
    <row r="822" spans="7:10" x14ac:dyDescent="0.35">
      <c r="G822" s="125"/>
      <c r="H822" s="125"/>
      <c r="I822" s="125"/>
      <c r="J822" s="125"/>
    </row>
    <row r="823" spans="7:10" x14ac:dyDescent="0.35">
      <c r="G823" s="125"/>
      <c r="H823" s="125"/>
      <c r="I823" s="125"/>
      <c r="J823" s="125"/>
    </row>
    <row r="824" spans="7:10" x14ac:dyDescent="0.35">
      <c r="G824" s="125"/>
      <c r="H824" s="125"/>
      <c r="I824" s="125"/>
      <c r="J824" s="125"/>
    </row>
    <row r="825" spans="7:10" x14ac:dyDescent="0.35">
      <c r="G825" s="125"/>
      <c r="H825" s="125"/>
      <c r="I825" s="125"/>
      <c r="J825" s="125"/>
    </row>
    <row r="826" spans="7:10" x14ac:dyDescent="0.35">
      <c r="G826" s="125"/>
      <c r="H826" s="125"/>
      <c r="I826" s="125"/>
      <c r="J826" s="125"/>
    </row>
    <row r="827" spans="7:10" x14ac:dyDescent="0.35">
      <c r="G827" s="125"/>
      <c r="H827" s="125"/>
      <c r="I827" s="125"/>
      <c r="J827" s="125"/>
    </row>
    <row r="828" spans="7:10" x14ac:dyDescent="0.35">
      <c r="G828" s="125"/>
      <c r="H828" s="125"/>
      <c r="I828" s="125"/>
      <c r="J828" s="125"/>
    </row>
    <row r="829" spans="7:10" x14ac:dyDescent="0.35">
      <c r="G829" s="125"/>
      <c r="H829" s="125"/>
      <c r="I829" s="125"/>
      <c r="J829" s="125"/>
    </row>
    <row r="830" spans="7:10" x14ac:dyDescent="0.35">
      <c r="G830" s="125"/>
      <c r="H830" s="125"/>
      <c r="I830" s="125"/>
      <c r="J830" s="125"/>
    </row>
    <row r="831" spans="7:10" x14ac:dyDescent="0.35">
      <c r="G831" s="125"/>
      <c r="H831" s="125"/>
      <c r="I831" s="125"/>
      <c r="J831" s="125"/>
    </row>
    <row r="832" spans="7:10" x14ac:dyDescent="0.35">
      <c r="G832" s="125"/>
      <c r="H832" s="125"/>
      <c r="I832" s="125"/>
      <c r="J832" s="125"/>
    </row>
    <row r="833" spans="7:10" x14ac:dyDescent="0.35">
      <c r="G833" s="125"/>
      <c r="H833" s="125"/>
      <c r="I833" s="125"/>
      <c r="J833" s="125"/>
    </row>
    <row r="834" spans="7:10" x14ac:dyDescent="0.35">
      <c r="G834" s="125"/>
      <c r="H834" s="125"/>
      <c r="I834" s="125"/>
      <c r="J834" s="125"/>
    </row>
    <row r="835" spans="7:10" x14ac:dyDescent="0.35">
      <c r="G835" s="125"/>
      <c r="H835" s="125"/>
      <c r="I835" s="125"/>
      <c r="J835" s="125"/>
    </row>
    <row r="836" spans="7:10" x14ac:dyDescent="0.35">
      <c r="G836" s="125"/>
      <c r="H836" s="125"/>
      <c r="I836" s="125"/>
      <c r="J836" s="125"/>
    </row>
    <row r="837" spans="7:10" x14ac:dyDescent="0.35">
      <c r="G837" s="125"/>
      <c r="H837" s="125"/>
      <c r="I837" s="125"/>
      <c r="J837" s="125"/>
    </row>
    <row r="838" spans="7:10" x14ac:dyDescent="0.35">
      <c r="G838" s="125"/>
      <c r="H838" s="125"/>
      <c r="I838" s="125"/>
      <c r="J838" s="125"/>
    </row>
    <row r="839" spans="7:10" x14ac:dyDescent="0.35">
      <c r="G839" s="125"/>
      <c r="H839" s="125"/>
      <c r="I839" s="125"/>
      <c r="J839" s="125"/>
    </row>
    <row r="840" spans="7:10" x14ac:dyDescent="0.35">
      <c r="G840" s="125"/>
      <c r="H840" s="125"/>
      <c r="I840" s="125"/>
      <c r="J840" s="125"/>
    </row>
    <row r="841" spans="7:10" x14ac:dyDescent="0.35">
      <c r="G841" s="125"/>
      <c r="H841" s="125"/>
      <c r="I841" s="125"/>
      <c r="J841" s="125"/>
    </row>
    <row r="842" spans="7:10" x14ac:dyDescent="0.35">
      <c r="G842" s="125"/>
      <c r="H842" s="125"/>
      <c r="I842" s="125"/>
      <c r="J842" s="125"/>
    </row>
    <row r="843" spans="7:10" x14ac:dyDescent="0.35">
      <c r="G843" s="125"/>
      <c r="H843" s="125"/>
      <c r="I843" s="125"/>
      <c r="J843" s="125"/>
    </row>
    <row r="844" spans="7:10" x14ac:dyDescent="0.35">
      <c r="G844" s="125"/>
      <c r="H844" s="125"/>
      <c r="I844" s="125"/>
      <c r="J844" s="125"/>
    </row>
    <row r="845" spans="7:10" x14ac:dyDescent="0.35">
      <c r="G845" s="125"/>
      <c r="H845" s="125"/>
      <c r="I845" s="125"/>
      <c r="J845" s="125"/>
    </row>
    <row r="846" spans="7:10" x14ac:dyDescent="0.35">
      <c r="G846" s="125"/>
      <c r="H846" s="125"/>
      <c r="I846" s="125"/>
      <c r="J846" s="125"/>
    </row>
    <row r="847" spans="7:10" x14ac:dyDescent="0.35">
      <c r="G847" s="125"/>
      <c r="H847" s="125"/>
      <c r="I847" s="125"/>
      <c r="J847" s="125"/>
    </row>
    <row r="848" spans="7:10" x14ac:dyDescent="0.35">
      <c r="G848" s="125"/>
      <c r="H848" s="125"/>
      <c r="I848" s="125"/>
      <c r="J848" s="125"/>
    </row>
    <row r="849" spans="7:10" x14ac:dyDescent="0.35">
      <c r="G849" s="125"/>
      <c r="H849" s="125"/>
      <c r="I849" s="125"/>
      <c r="J849" s="125"/>
    </row>
    <row r="850" spans="7:10" x14ac:dyDescent="0.35">
      <c r="G850" s="125"/>
      <c r="H850" s="125"/>
      <c r="I850" s="125"/>
      <c r="J850" s="125"/>
    </row>
    <row r="851" spans="7:10" x14ac:dyDescent="0.35">
      <c r="G851" s="125"/>
      <c r="H851" s="125"/>
      <c r="I851" s="125"/>
      <c r="J851" s="125"/>
    </row>
    <row r="852" spans="7:10" x14ac:dyDescent="0.35">
      <c r="G852" s="125"/>
      <c r="H852" s="125"/>
      <c r="I852" s="125"/>
      <c r="J852" s="125"/>
    </row>
    <row r="853" spans="7:10" x14ac:dyDescent="0.35">
      <c r="G853" s="125"/>
      <c r="H853" s="125"/>
      <c r="I853" s="125"/>
      <c r="J853" s="125"/>
    </row>
    <row r="854" spans="7:10" x14ac:dyDescent="0.35">
      <c r="G854" s="125"/>
      <c r="H854" s="125"/>
      <c r="I854" s="125"/>
      <c r="J854" s="125"/>
    </row>
    <row r="855" spans="7:10" x14ac:dyDescent="0.35">
      <c r="G855" s="125"/>
      <c r="H855" s="125"/>
      <c r="I855" s="125"/>
      <c r="J855" s="125"/>
    </row>
    <row r="856" spans="7:10" x14ac:dyDescent="0.35">
      <c r="G856" s="125"/>
      <c r="H856" s="125"/>
      <c r="I856" s="125"/>
      <c r="J856" s="125"/>
    </row>
    <row r="857" spans="7:10" x14ac:dyDescent="0.35">
      <c r="G857" s="125"/>
      <c r="H857" s="125"/>
      <c r="I857" s="125"/>
      <c r="J857" s="125"/>
    </row>
    <row r="858" spans="7:10" x14ac:dyDescent="0.35">
      <c r="G858" s="125"/>
      <c r="H858" s="125"/>
      <c r="I858" s="125"/>
      <c r="J858" s="125"/>
    </row>
    <row r="859" spans="7:10" x14ac:dyDescent="0.35">
      <c r="G859" s="125"/>
      <c r="H859" s="125"/>
      <c r="I859" s="125"/>
      <c r="J859" s="125"/>
    </row>
    <row r="860" spans="7:10" x14ac:dyDescent="0.35">
      <c r="G860" s="125"/>
      <c r="H860" s="125"/>
      <c r="I860" s="125"/>
      <c r="J860" s="125"/>
    </row>
    <row r="861" spans="7:10" x14ac:dyDescent="0.35">
      <c r="G861" s="125"/>
      <c r="H861" s="125"/>
      <c r="I861" s="125"/>
      <c r="J861" s="125"/>
    </row>
    <row r="862" spans="7:10" x14ac:dyDescent="0.35">
      <c r="G862" s="125"/>
      <c r="H862" s="125"/>
      <c r="I862" s="125"/>
      <c r="J862" s="125"/>
    </row>
    <row r="863" spans="7:10" x14ac:dyDescent="0.35">
      <c r="G863" s="125"/>
      <c r="H863" s="125"/>
      <c r="I863" s="125"/>
      <c r="J863" s="125"/>
    </row>
    <row r="864" spans="7:10" x14ac:dyDescent="0.35">
      <c r="G864" s="125"/>
      <c r="H864" s="125"/>
      <c r="I864" s="125"/>
      <c r="J864" s="125"/>
    </row>
    <row r="865" spans="7:10" x14ac:dyDescent="0.35">
      <c r="G865" s="125"/>
      <c r="H865" s="125"/>
      <c r="I865" s="125"/>
      <c r="J865" s="125"/>
    </row>
    <row r="866" spans="7:10" x14ac:dyDescent="0.35">
      <c r="G866" s="125"/>
      <c r="H866" s="125"/>
      <c r="I866" s="125"/>
      <c r="J866" s="125"/>
    </row>
    <row r="867" spans="7:10" x14ac:dyDescent="0.35">
      <c r="G867" s="125"/>
      <c r="H867" s="125"/>
      <c r="I867" s="125"/>
      <c r="J867" s="125"/>
    </row>
    <row r="868" spans="7:10" x14ac:dyDescent="0.35">
      <c r="G868" s="125"/>
      <c r="H868" s="125"/>
      <c r="I868" s="125"/>
      <c r="J868" s="125"/>
    </row>
    <row r="869" spans="7:10" x14ac:dyDescent="0.35">
      <c r="G869" s="125"/>
      <c r="H869" s="125"/>
      <c r="I869" s="125"/>
      <c r="J869" s="125"/>
    </row>
    <row r="870" spans="7:10" x14ac:dyDescent="0.35">
      <c r="G870" s="125"/>
      <c r="H870" s="125"/>
      <c r="I870" s="125"/>
      <c r="J870" s="125"/>
    </row>
    <row r="871" spans="7:10" x14ac:dyDescent="0.35">
      <c r="G871" s="125"/>
      <c r="H871" s="125"/>
      <c r="I871" s="125"/>
      <c r="J871" s="125"/>
    </row>
    <row r="872" spans="7:10" x14ac:dyDescent="0.35">
      <c r="G872" s="125"/>
      <c r="H872" s="125"/>
      <c r="I872" s="125"/>
      <c r="J872" s="125"/>
    </row>
    <row r="873" spans="7:10" x14ac:dyDescent="0.35">
      <c r="G873" s="125"/>
      <c r="H873" s="125"/>
      <c r="I873" s="125"/>
      <c r="J873" s="125"/>
    </row>
    <row r="874" spans="7:10" x14ac:dyDescent="0.35">
      <c r="G874" s="125"/>
      <c r="H874" s="125"/>
      <c r="I874" s="125"/>
      <c r="J874" s="125"/>
    </row>
    <row r="875" spans="7:10" x14ac:dyDescent="0.35">
      <c r="G875" s="125"/>
      <c r="H875" s="125"/>
      <c r="I875" s="125"/>
      <c r="J875" s="125"/>
    </row>
    <row r="876" spans="7:10" x14ac:dyDescent="0.35">
      <c r="G876" s="125"/>
      <c r="H876" s="125"/>
      <c r="I876" s="125"/>
      <c r="J876" s="125"/>
    </row>
    <row r="877" spans="7:10" x14ac:dyDescent="0.35">
      <c r="G877" s="125"/>
      <c r="H877" s="125"/>
      <c r="I877" s="125"/>
      <c r="J877" s="125"/>
    </row>
    <row r="878" spans="7:10" x14ac:dyDescent="0.35">
      <c r="G878" s="125"/>
      <c r="H878" s="125"/>
      <c r="I878" s="125"/>
      <c r="J878" s="125"/>
    </row>
    <row r="879" spans="7:10" x14ac:dyDescent="0.35">
      <c r="G879" s="125"/>
      <c r="H879" s="125"/>
      <c r="I879" s="125"/>
      <c r="J879" s="125"/>
    </row>
    <row r="880" spans="7:10" x14ac:dyDescent="0.35">
      <c r="G880" s="125"/>
      <c r="H880" s="125"/>
      <c r="I880" s="125"/>
      <c r="J880" s="125"/>
    </row>
    <row r="881" spans="7:10" x14ac:dyDescent="0.35">
      <c r="G881" s="125"/>
      <c r="H881" s="125"/>
      <c r="I881" s="125"/>
      <c r="J881" s="125"/>
    </row>
    <row r="882" spans="7:10" x14ac:dyDescent="0.35">
      <c r="G882" s="125"/>
      <c r="H882" s="125"/>
      <c r="I882" s="125"/>
      <c r="J882" s="125"/>
    </row>
    <row r="883" spans="7:10" x14ac:dyDescent="0.35">
      <c r="G883" s="125"/>
      <c r="H883" s="125"/>
      <c r="I883" s="125"/>
      <c r="J883" s="125"/>
    </row>
    <row r="884" spans="7:10" x14ac:dyDescent="0.35">
      <c r="G884" s="125"/>
      <c r="H884" s="125"/>
      <c r="I884" s="125"/>
      <c r="J884" s="125"/>
    </row>
    <row r="885" spans="7:10" x14ac:dyDescent="0.35">
      <c r="G885" s="125"/>
      <c r="H885" s="125"/>
      <c r="I885" s="125"/>
      <c r="J885" s="125"/>
    </row>
    <row r="886" spans="7:10" x14ac:dyDescent="0.35">
      <c r="G886" s="125"/>
      <c r="H886" s="125"/>
      <c r="I886" s="125"/>
      <c r="J886" s="125"/>
    </row>
    <row r="887" spans="7:10" x14ac:dyDescent="0.35">
      <c r="G887" s="125"/>
      <c r="H887" s="125"/>
      <c r="I887" s="125"/>
      <c r="J887" s="125"/>
    </row>
    <row r="888" spans="7:10" x14ac:dyDescent="0.35">
      <c r="G888" s="125"/>
      <c r="H888" s="125"/>
      <c r="I888" s="125"/>
      <c r="J888" s="125"/>
    </row>
    <row r="889" spans="7:10" x14ac:dyDescent="0.35">
      <c r="G889" s="125"/>
      <c r="H889" s="125"/>
      <c r="I889" s="125"/>
      <c r="J889" s="125"/>
    </row>
    <row r="890" spans="7:10" x14ac:dyDescent="0.35">
      <c r="G890" s="125"/>
      <c r="H890" s="125"/>
      <c r="I890" s="125"/>
      <c r="J890" s="125"/>
    </row>
    <row r="891" spans="7:10" x14ac:dyDescent="0.35">
      <c r="G891" s="125"/>
      <c r="H891" s="125"/>
      <c r="I891" s="125"/>
      <c r="J891" s="125"/>
    </row>
    <row r="892" spans="7:10" x14ac:dyDescent="0.35">
      <c r="G892" s="125"/>
      <c r="H892" s="125"/>
      <c r="I892" s="125"/>
      <c r="J892" s="125"/>
    </row>
    <row r="893" spans="7:10" x14ac:dyDescent="0.35">
      <c r="G893" s="125"/>
      <c r="H893" s="125"/>
      <c r="I893" s="125"/>
      <c r="J893" s="125"/>
    </row>
    <row r="894" spans="7:10" x14ac:dyDescent="0.35">
      <c r="G894" s="125"/>
      <c r="H894" s="125"/>
      <c r="I894" s="125"/>
      <c r="J894" s="125"/>
    </row>
    <row r="895" spans="7:10" x14ac:dyDescent="0.35">
      <c r="G895" s="125"/>
      <c r="H895" s="125"/>
      <c r="I895" s="125"/>
      <c r="J895" s="125"/>
    </row>
    <row r="896" spans="7:10" x14ac:dyDescent="0.35">
      <c r="G896" s="125"/>
      <c r="H896" s="125"/>
      <c r="I896" s="125"/>
      <c r="J896" s="125"/>
    </row>
    <row r="897" spans="7:10" x14ac:dyDescent="0.35">
      <c r="G897" s="125"/>
      <c r="H897" s="125"/>
      <c r="I897" s="125"/>
      <c r="J897" s="125"/>
    </row>
    <row r="898" spans="7:10" x14ac:dyDescent="0.35">
      <c r="G898" s="125"/>
      <c r="H898" s="125"/>
      <c r="I898" s="125"/>
      <c r="J898" s="125"/>
    </row>
    <row r="899" spans="7:10" x14ac:dyDescent="0.35">
      <c r="G899" s="125"/>
      <c r="H899" s="125"/>
      <c r="I899" s="125"/>
      <c r="J899" s="125"/>
    </row>
    <row r="900" spans="7:10" x14ac:dyDescent="0.35">
      <c r="G900" s="125"/>
      <c r="H900" s="125"/>
      <c r="I900" s="125"/>
      <c r="J900" s="125"/>
    </row>
    <row r="901" spans="7:10" x14ac:dyDescent="0.35">
      <c r="G901" s="125"/>
      <c r="H901" s="125"/>
      <c r="I901" s="125"/>
      <c r="J901" s="125"/>
    </row>
    <row r="902" spans="7:10" x14ac:dyDescent="0.35">
      <c r="G902" s="125"/>
      <c r="H902" s="125"/>
      <c r="I902" s="125"/>
      <c r="J902" s="125"/>
    </row>
    <row r="903" spans="7:10" x14ac:dyDescent="0.35">
      <c r="G903" s="125"/>
      <c r="H903" s="125"/>
      <c r="I903" s="125"/>
      <c r="J903" s="125"/>
    </row>
    <row r="904" spans="7:10" x14ac:dyDescent="0.35">
      <c r="G904" s="125"/>
      <c r="H904" s="125"/>
      <c r="I904" s="125"/>
      <c r="J904" s="125"/>
    </row>
    <row r="905" spans="7:10" x14ac:dyDescent="0.35">
      <c r="G905" s="125"/>
      <c r="H905" s="125"/>
      <c r="I905" s="125"/>
      <c r="J905" s="125"/>
    </row>
    <row r="906" spans="7:10" x14ac:dyDescent="0.35">
      <c r="G906" s="125"/>
      <c r="H906" s="125"/>
      <c r="I906" s="125"/>
      <c r="J906" s="125"/>
    </row>
    <row r="907" spans="7:10" x14ac:dyDescent="0.35">
      <c r="G907" s="125"/>
      <c r="H907" s="125"/>
      <c r="I907" s="125"/>
      <c r="J907" s="125"/>
    </row>
    <row r="908" spans="7:10" x14ac:dyDescent="0.35">
      <c r="G908" s="125"/>
      <c r="H908" s="125"/>
      <c r="I908" s="125"/>
      <c r="J908" s="125"/>
    </row>
    <row r="909" spans="7:10" x14ac:dyDescent="0.35">
      <c r="G909" s="125"/>
      <c r="H909" s="125"/>
      <c r="I909" s="125"/>
      <c r="J909" s="125"/>
    </row>
    <row r="910" spans="7:10" x14ac:dyDescent="0.35">
      <c r="G910" s="125"/>
      <c r="H910" s="125"/>
      <c r="I910" s="125"/>
      <c r="J910" s="125"/>
    </row>
    <row r="911" spans="7:10" x14ac:dyDescent="0.35">
      <c r="G911" s="125"/>
      <c r="H911" s="125"/>
      <c r="I911" s="125"/>
      <c r="J911" s="125"/>
    </row>
    <row r="912" spans="7:10" x14ac:dyDescent="0.35">
      <c r="G912" s="125"/>
      <c r="H912" s="125"/>
      <c r="I912" s="125"/>
      <c r="J912" s="125"/>
    </row>
    <row r="913" spans="7:10" x14ac:dyDescent="0.35">
      <c r="G913" s="125"/>
      <c r="H913" s="125"/>
      <c r="I913" s="125"/>
      <c r="J913" s="125"/>
    </row>
    <row r="914" spans="7:10" x14ac:dyDescent="0.35">
      <c r="G914" s="125"/>
      <c r="H914" s="125"/>
      <c r="I914" s="125"/>
      <c r="J914" s="125"/>
    </row>
    <row r="915" spans="7:10" x14ac:dyDescent="0.35">
      <c r="G915" s="125"/>
      <c r="H915" s="125"/>
      <c r="I915" s="125"/>
      <c r="J915" s="125"/>
    </row>
    <row r="916" spans="7:10" x14ac:dyDescent="0.35">
      <c r="G916" s="125"/>
      <c r="H916" s="125"/>
      <c r="I916" s="125"/>
      <c r="J916" s="125"/>
    </row>
    <row r="917" spans="7:10" x14ac:dyDescent="0.35">
      <c r="G917" s="125"/>
      <c r="H917" s="125"/>
      <c r="I917" s="125"/>
      <c r="J917" s="125"/>
    </row>
    <row r="918" spans="7:10" x14ac:dyDescent="0.35">
      <c r="G918" s="125"/>
      <c r="H918" s="125"/>
      <c r="I918" s="125"/>
      <c r="J918" s="125"/>
    </row>
    <row r="919" spans="7:10" x14ac:dyDescent="0.35">
      <c r="G919" s="125"/>
      <c r="H919" s="125"/>
      <c r="I919" s="125"/>
      <c r="J919" s="125"/>
    </row>
    <row r="920" spans="7:10" x14ac:dyDescent="0.35">
      <c r="G920" s="125"/>
      <c r="H920" s="125"/>
      <c r="I920" s="125"/>
      <c r="J920" s="125"/>
    </row>
    <row r="921" spans="7:10" x14ac:dyDescent="0.35">
      <c r="G921" s="125"/>
      <c r="H921" s="125"/>
      <c r="I921" s="125"/>
      <c r="J921" s="125"/>
    </row>
    <row r="922" spans="7:10" x14ac:dyDescent="0.35">
      <c r="G922" s="125"/>
      <c r="H922" s="125"/>
      <c r="I922" s="125"/>
      <c r="J922" s="125"/>
    </row>
    <row r="923" spans="7:10" x14ac:dyDescent="0.35">
      <c r="G923" s="125"/>
      <c r="H923" s="125"/>
      <c r="I923" s="125"/>
      <c r="J923" s="125"/>
    </row>
    <row r="924" spans="7:10" x14ac:dyDescent="0.35">
      <c r="G924" s="125"/>
      <c r="H924" s="125"/>
      <c r="I924" s="125"/>
      <c r="J924" s="125"/>
    </row>
    <row r="925" spans="7:10" x14ac:dyDescent="0.35">
      <c r="G925" s="125"/>
      <c r="H925" s="125"/>
      <c r="I925" s="125"/>
      <c r="J925" s="125"/>
    </row>
    <row r="926" spans="7:10" x14ac:dyDescent="0.35">
      <c r="G926" s="125"/>
      <c r="H926" s="125"/>
      <c r="I926" s="125"/>
      <c r="J926" s="125"/>
    </row>
    <row r="927" spans="7:10" x14ac:dyDescent="0.35">
      <c r="G927" s="125"/>
      <c r="H927" s="125"/>
      <c r="I927" s="125"/>
      <c r="J927" s="125"/>
    </row>
    <row r="928" spans="7:10" x14ac:dyDescent="0.35">
      <c r="G928" s="125"/>
      <c r="H928" s="125"/>
      <c r="I928" s="125"/>
      <c r="J928" s="125"/>
    </row>
    <row r="929" spans="7:10" x14ac:dyDescent="0.35">
      <c r="G929" s="125"/>
      <c r="H929" s="125"/>
      <c r="I929" s="125"/>
      <c r="J929" s="125"/>
    </row>
    <row r="930" spans="7:10" x14ac:dyDescent="0.35">
      <c r="G930" s="125"/>
      <c r="H930" s="125"/>
      <c r="I930" s="125"/>
      <c r="J930" s="125"/>
    </row>
    <row r="931" spans="7:10" x14ac:dyDescent="0.35">
      <c r="G931" s="125"/>
      <c r="H931" s="125"/>
      <c r="I931" s="125"/>
      <c r="J931" s="125"/>
    </row>
    <row r="932" spans="7:10" x14ac:dyDescent="0.35">
      <c r="G932" s="125"/>
      <c r="H932" s="125"/>
      <c r="I932" s="125"/>
      <c r="J932" s="125"/>
    </row>
    <row r="933" spans="7:10" x14ac:dyDescent="0.35">
      <c r="G933" s="125"/>
      <c r="H933" s="125"/>
      <c r="I933" s="125"/>
      <c r="J933" s="125"/>
    </row>
    <row r="934" spans="7:10" x14ac:dyDescent="0.35">
      <c r="G934" s="125"/>
      <c r="H934" s="125"/>
      <c r="I934" s="125"/>
      <c r="J934" s="125"/>
    </row>
    <row r="935" spans="7:10" x14ac:dyDescent="0.35">
      <c r="G935" s="125"/>
      <c r="H935" s="125"/>
      <c r="I935" s="125"/>
      <c r="J935" s="125"/>
    </row>
    <row r="936" spans="7:10" x14ac:dyDescent="0.35">
      <c r="G936" s="125"/>
      <c r="H936" s="125"/>
      <c r="I936" s="125"/>
      <c r="J936" s="125"/>
    </row>
    <row r="937" spans="7:10" x14ac:dyDescent="0.35">
      <c r="G937" s="125"/>
      <c r="H937" s="125"/>
      <c r="I937" s="125"/>
      <c r="J937" s="125"/>
    </row>
    <row r="938" spans="7:10" x14ac:dyDescent="0.35">
      <c r="G938" s="125"/>
      <c r="H938" s="125"/>
      <c r="I938" s="125"/>
      <c r="J938" s="125"/>
    </row>
    <row r="939" spans="7:10" x14ac:dyDescent="0.35">
      <c r="G939" s="125"/>
      <c r="H939" s="125"/>
      <c r="I939" s="125"/>
      <c r="J939" s="125"/>
    </row>
    <row r="940" spans="7:10" x14ac:dyDescent="0.35">
      <c r="G940" s="125"/>
      <c r="H940" s="125"/>
      <c r="I940" s="125"/>
      <c r="J940" s="125"/>
    </row>
    <row r="941" spans="7:10" x14ac:dyDescent="0.35">
      <c r="G941" s="125"/>
      <c r="H941" s="125"/>
      <c r="I941" s="125"/>
      <c r="J941" s="125"/>
    </row>
    <row r="942" spans="7:10" x14ac:dyDescent="0.35">
      <c r="G942" s="125"/>
      <c r="H942" s="125"/>
      <c r="I942" s="125"/>
      <c r="J942" s="125"/>
    </row>
    <row r="943" spans="7:10" x14ac:dyDescent="0.35">
      <c r="G943" s="125"/>
      <c r="H943" s="125"/>
      <c r="I943" s="125"/>
      <c r="J943" s="125"/>
    </row>
    <row r="944" spans="7:10" x14ac:dyDescent="0.35">
      <c r="G944" s="125"/>
      <c r="H944" s="125"/>
      <c r="I944" s="125"/>
      <c r="J944" s="125"/>
    </row>
    <row r="945" spans="7:10" x14ac:dyDescent="0.35">
      <c r="G945" s="125"/>
      <c r="H945" s="125"/>
      <c r="I945" s="125"/>
      <c r="J945" s="125"/>
    </row>
    <row r="946" spans="7:10" x14ac:dyDescent="0.35">
      <c r="G946" s="125"/>
      <c r="H946" s="125"/>
      <c r="I946" s="125"/>
      <c r="J946" s="125"/>
    </row>
    <row r="947" spans="7:10" x14ac:dyDescent="0.35">
      <c r="G947" s="125"/>
      <c r="H947" s="125"/>
      <c r="I947" s="125"/>
      <c r="J947" s="125"/>
    </row>
    <row r="948" spans="7:10" x14ac:dyDescent="0.35">
      <c r="G948" s="125"/>
      <c r="H948" s="125"/>
      <c r="I948" s="125"/>
      <c r="J948" s="125"/>
    </row>
    <row r="949" spans="7:10" x14ac:dyDescent="0.35">
      <c r="G949" s="125"/>
      <c r="H949" s="125"/>
      <c r="I949" s="125"/>
      <c r="J949" s="125"/>
    </row>
    <row r="950" spans="7:10" x14ac:dyDescent="0.35">
      <c r="G950" s="125"/>
      <c r="H950" s="125"/>
      <c r="I950" s="125"/>
      <c r="J950" s="125"/>
    </row>
    <row r="951" spans="7:10" x14ac:dyDescent="0.35">
      <c r="G951" s="125"/>
      <c r="H951" s="125"/>
      <c r="I951" s="125"/>
      <c r="J951" s="125"/>
    </row>
    <row r="952" spans="7:10" x14ac:dyDescent="0.35">
      <c r="G952" s="125"/>
      <c r="H952" s="125"/>
      <c r="I952" s="125"/>
      <c r="J952" s="125"/>
    </row>
    <row r="953" spans="7:10" x14ac:dyDescent="0.35">
      <c r="G953" s="125"/>
      <c r="H953" s="125"/>
      <c r="I953" s="125"/>
      <c r="J953" s="125"/>
    </row>
    <row r="954" spans="7:10" x14ac:dyDescent="0.35">
      <c r="G954" s="125"/>
      <c r="H954" s="125"/>
      <c r="I954" s="125"/>
      <c r="J954" s="125"/>
    </row>
    <row r="955" spans="7:10" x14ac:dyDescent="0.35">
      <c r="G955" s="125"/>
      <c r="H955" s="125"/>
      <c r="I955" s="125"/>
      <c r="J955" s="125"/>
    </row>
    <row r="956" spans="7:10" x14ac:dyDescent="0.35">
      <c r="G956" s="125"/>
      <c r="H956" s="125"/>
      <c r="I956" s="125"/>
      <c r="J956" s="125"/>
    </row>
    <row r="957" spans="7:10" x14ac:dyDescent="0.35">
      <c r="G957" s="125"/>
      <c r="H957" s="125"/>
      <c r="I957" s="125"/>
      <c r="J957" s="125"/>
    </row>
    <row r="958" spans="7:10" x14ac:dyDescent="0.35">
      <c r="G958" s="125"/>
      <c r="H958" s="125"/>
      <c r="I958" s="125"/>
      <c r="J958" s="125"/>
    </row>
    <row r="959" spans="7:10" x14ac:dyDescent="0.35">
      <c r="G959" s="125"/>
      <c r="H959" s="125"/>
      <c r="I959" s="125"/>
      <c r="J959" s="125"/>
    </row>
    <row r="960" spans="7:10" x14ac:dyDescent="0.35">
      <c r="G960" s="125"/>
      <c r="H960" s="125"/>
      <c r="I960" s="125"/>
      <c r="J960" s="125"/>
    </row>
    <row r="961" spans="7:10" x14ac:dyDescent="0.35">
      <c r="G961" s="125"/>
      <c r="H961" s="125"/>
      <c r="I961" s="125"/>
      <c r="J961" s="125"/>
    </row>
    <row r="962" spans="7:10" x14ac:dyDescent="0.35">
      <c r="G962" s="125"/>
      <c r="H962" s="125"/>
      <c r="I962" s="125"/>
      <c r="J962" s="125"/>
    </row>
    <row r="963" spans="7:10" x14ac:dyDescent="0.35">
      <c r="G963" s="125"/>
      <c r="H963" s="125"/>
      <c r="I963" s="125"/>
      <c r="J963" s="125"/>
    </row>
    <row r="964" spans="7:10" x14ac:dyDescent="0.35">
      <c r="G964" s="125"/>
      <c r="H964" s="125"/>
      <c r="I964" s="125"/>
      <c r="J964" s="125"/>
    </row>
    <row r="965" spans="7:10" x14ac:dyDescent="0.35">
      <c r="G965" s="125"/>
      <c r="H965" s="125"/>
      <c r="I965" s="125"/>
      <c r="J965" s="125"/>
    </row>
    <row r="966" spans="7:10" x14ac:dyDescent="0.35">
      <c r="G966" s="125"/>
      <c r="H966" s="125"/>
      <c r="I966" s="125"/>
      <c r="J966" s="125"/>
    </row>
    <row r="967" spans="7:10" x14ac:dyDescent="0.35">
      <c r="G967" s="125"/>
      <c r="H967" s="125"/>
      <c r="I967" s="125"/>
      <c r="J967" s="125"/>
    </row>
    <row r="968" spans="7:10" x14ac:dyDescent="0.35">
      <c r="G968" s="125"/>
      <c r="H968" s="125"/>
      <c r="I968" s="125"/>
      <c r="J968" s="125"/>
    </row>
    <row r="969" spans="7:10" x14ac:dyDescent="0.35">
      <c r="G969" s="125"/>
      <c r="H969" s="125"/>
      <c r="I969" s="125"/>
      <c r="J969" s="125"/>
    </row>
    <row r="970" spans="7:10" x14ac:dyDescent="0.35">
      <c r="G970" s="125"/>
      <c r="H970" s="125"/>
      <c r="I970" s="125"/>
      <c r="J970" s="125"/>
    </row>
    <row r="971" spans="7:10" x14ac:dyDescent="0.35">
      <c r="G971" s="125"/>
      <c r="H971" s="125"/>
      <c r="I971" s="125"/>
      <c r="J971" s="125"/>
    </row>
    <row r="972" spans="7:10" x14ac:dyDescent="0.35">
      <c r="G972" s="125"/>
      <c r="H972" s="125"/>
      <c r="I972" s="125"/>
      <c r="J972" s="125"/>
    </row>
    <row r="973" spans="7:10" x14ac:dyDescent="0.35">
      <c r="G973" s="125"/>
      <c r="H973" s="125"/>
      <c r="I973" s="125"/>
      <c r="J973" s="125"/>
    </row>
    <row r="974" spans="7:10" x14ac:dyDescent="0.35">
      <c r="G974" s="125"/>
      <c r="H974" s="125"/>
      <c r="I974" s="125"/>
      <c r="J974" s="125"/>
    </row>
    <row r="975" spans="7:10" x14ac:dyDescent="0.35">
      <c r="G975" s="125"/>
      <c r="H975" s="125"/>
      <c r="I975" s="125"/>
      <c r="J975" s="125"/>
    </row>
    <row r="976" spans="7:10" x14ac:dyDescent="0.35">
      <c r="G976" s="125"/>
      <c r="H976" s="125"/>
      <c r="I976" s="125"/>
      <c r="J976" s="125"/>
    </row>
    <row r="977" spans="7:10" x14ac:dyDescent="0.35">
      <c r="G977" s="125"/>
      <c r="H977" s="125"/>
      <c r="I977" s="125"/>
      <c r="J977" s="125"/>
    </row>
    <row r="978" spans="7:10" x14ac:dyDescent="0.35">
      <c r="G978" s="125"/>
      <c r="H978" s="125"/>
      <c r="I978" s="125"/>
      <c r="J978" s="125"/>
    </row>
    <row r="979" spans="7:10" x14ac:dyDescent="0.35">
      <c r="G979" s="125"/>
      <c r="H979" s="125"/>
      <c r="I979" s="125"/>
      <c r="J979" s="125"/>
    </row>
    <row r="980" spans="7:10" x14ac:dyDescent="0.35">
      <c r="G980" s="125"/>
      <c r="H980" s="125"/>
      <c r="I980" s="125"/>
      <c r="J980" s="125"/>
    </row>
    <row r="981" spans="7:10" x14ac:dyDescent="0.35">
      <c r="G981" s="125"/>
      <c r="H981" s="125"/>
      <c r="I981" s="125"/>
      <c r="J981" s="125"/>
    </row>
    <row r="982" spans="7:10" x14ac:dyDescent="0.35">
      <c r="G982" s="125"/>
      <c r="H982" s="125"/>
      <c r="I982" s="125"/>
      <c r="J982" s="125"/>
    </row>
    <row r="983" spans="7:10" x14ac:dyDescent="0.35">
      <c r="G983" s="125"/>
      <c r="H983" s="125"/>
      <c r="I983" s="125"/>
      <c r="J983" s="125"/>
    </row>
    <row r="984" spans="7:10" x14ac:dyDescent="0.35">
      <c r="G984" s="125"/>
      <c r="H984" s="125"/>
      <c r="I984" s="125"/>
      <c r="J984" s="125"/>
    </row>
    <row r="985" spans="7:10" x14ac:dyDescent="0.35">
      <c r="G985" s="125"/>
      <c r="H985" s="125"/>
      <c r="I985" s="125"/>
      <c r="J985" s="125"/>
    </row>
    <row r="986" spans="7:10" x14ac:dyDescent="0.35">
      <c r="G986" s="125"/>
      <c r="H986" s="125"/>
      <c r="I986" s="125"/>
      <c r="J986" s="125"/>
    </row>
    <row r="987" spans="7:10" x14ac:dyDescent="0.35">
      <c r="G987" s="125"/>
      <c r="H987" s="125"/>
      <c r="I987" s="125"/>
      <c r="J987" s="125"/>
    </row>
    <row r="988" spans="7:10" x14ac:dyDescent="0.35">
      <c r="G988" s="125"/>
      <c r="H988" s="125"/>
      <c r="I988" s="125"/>
      <c r="J988" s="125"/>
    </row>
    <row r="989" spans="7:10" x14ac:dyDescent="0.35">
      <c r="G989" s="125"/>
      <c r="H989" s="125"/>
      <c r="I989" s="125"/>
      <c r="J989" s="125"/>
    </row>
    <row r="990" spans="7:10" x14ac:dyDescent="0.35">
      <c r="G990" s="125"/>
      <c r="H990" s="125"/>
      <c r="I990" s="125"/>
      <c r="J990" s="125"/>
    </row>
    <row r="991" spans="7:10" x14ac:dyDescent="0.35">
      <c r="G991" s="125"/>
      <c r="H991" s="125"/>
      <c r="I991" s="125"/>
      <c r="J991" s="125"/>
    </row>
    <row r="992" spans="7:10" x14ac:dyDescent="0.35">
      <c r="G992" s="125"/>
      <c r="H992" s="125"/>
      <c r="I992" s="125"/>
      <c r="J992" s="125"/>
    </row>
    <row r="993" spans="7:10" x14ac:dyDescent="0.35">
      <c r="G993" s="125"/>
      <c r="H993" s="125"/>
      <c r="I993" s="125"/>
      <c r="J993" s="125"/>
    </row>
    <row r="994" spans="7:10" x14ac:dyDescent="0.35">
      <c r="G994" s="125"/>
      <c r="H994" s="125"/>
      <c r="I994" s="125"/>
      <c r="J994" s="125"/>
    </row>
    <row r="995" spans="7:10" x14ac:dyDescent="0.35">
      <c r="G995" s="125"/>
      <c r="H995" s="125"/>
      <c r="I995" s="125"/>
      <c r="J995" s="125"/>
    </row>
    <row r="996" spans="7:10" x14ac:dyDescent="0.35">
      <c r="G996" s="125"/>
      <c r="H996" s="125"/>
      <c r="I996" s="125"/>
      <c r="J996" s="125"/>
    </row>
    <row r="997" spans="7:10" x14ac:dyDescent="0.35">
      <c r="G997" s="125"/>
      <c r="H997" s="125"/>
      <c r="I997" s="125"/>
      <c r="J997" s="125"/>
    </row>
    <row r="998" spans="7:10" x14ac:dyDescent="0.35">
      <c r="G998" s="125"/>
      <c r="H998" s="125"/>
      <c r="I998" s="125"/>
      <c r="J998" s="125"/>
    </row>
    <row r="999" spans="7:10" x14ac:dyDescent="0.35">
      <c r="G999" s="125"/>
      <c r="H999" s="125"/>
      <c r="I999" s="125"/>
      <c r="J999" s="125"/>
    </row>
    <row r="1000" spans="7:10" x14ac:dyDescent="0.35">
      <c r="G1000" s="125"/>
      <c r="H1000" s="125"/>
      <c r="I1000" s="125"/>
      <c r="J1000" s="125"/>
    </row>
    <row r="1001" spans="7:10" x14ac:dyDescent="0.35">
      <c r="G1001" s="125"/>
      <c r="H1001" s="125"/>
      <c r="I1001" s="125"/>
      <c r="J1001" s="125"/>
    </row>
    <row r="1002" spans="7:10" x14ac:dyDescent="0.35">
      <c r="G1002" s="125"/>
      <c r="H1002" s="125"/>
      <c r="I1002" s="125"/>
      <c r="J1002" s="125"/>
    </row>
    <row r="1003" spans="7:10" x14ac:dyDescent="0.35">
      <c r="G1003" s="125"/>
      <c r="H1003" s="125"/>
      <c r="I1003" s="125"/>
      <c r="J1003" s="125"/>
    </row>
    <row r="1004" spans="7:10" x14ac:dyDescent="0.35">
      <c r="G1004" s="125"/>
      <c r="H1004" s="125"/>
      <c r="I1004" s="125"/>
      <c r="J1004" s="125"/>
    </row>
    <row r="1005" spans="7:10" x14ac:dyDescent="0.35">
      <c r="G1005" s="125"/>
      <c r="H1005" s="125"/>
      <c r="I1005" s="125"/>
      <c r="J1005" s="125"/>
    </row>
    <row r="1006" spans="7:10" x14ac:dyDescent="0.35">
      <c r="G1006" s="125"/>
      <c r="H1006" s="125"/>
      <c r="I1006" s="125"/>
      <c r="J1006" s="125"/>
    </row>
    <row r="1007" spans="7:10" x14ac:dyDescent="0.35">
      <c r="G1007" s="125"/>
      <c r="H1007" s="125"/>
      <c r="I1007" s="125"/>
      <c r="J1007" s="125"/>
    </row>
    <row r="1008" spans="7:10" x14ac:dyDescent="0.35">
      <c r="G1008" s="125"/>
      <c r="H1008" s="125"/>
      <c r="I1008" s="125"/>
      <c r="J1008" s="125"/>
    </row>
    <row r="1009" spans="7:10" x14ac:dyDescent="0.35">
      <c r="G1009" s="125"/>
      <c r="H1009" s="125"/>
      <c r="I1009" s="125"/>
      <c r="J1009" s="125"/>
    </row>
    <row r="1010" spans="7:10" x14ac:dyDescent="0.35">
      <c r="G1010" s="125"/>
      <c r="H1010" s="125"/>
      <c r="I1010" s="125"/>
      <c r="J1010" s="125"/>
    </row>
    <row r="1011" spans="7:10" x14ac:dyDescent="0.35">
      <c r="G1011" s="125"/>
      <c r="H1011" s="125"/>
      <c r="I1011" s="125"/>
      <c r="J1011" s="125"/>
    </row>
    <row r="1012" spans="7:10" x14ac:dyDescent="0.35">
      <c r="G1012" s="125"/>
      <c r="H1012" s="125"/>
      <c r="I1012" s="125"/>
      <c r="J1012" s="125"/>
    </row>
    <row r="1013" spans="7:10" x14ac:dyDescent="0.35">
      <c r="G1013" s="125"/>
      <c r="H1013" s="125"/>
      <c r="I1013" s="125"/>
      <c r="J1013" s="125"/>
    </row>
    <row r="1014" spans="7:10" x14ac:dyDescent="0.35">
      <c r="G1014" s="125"/>
      <c r="H1014" s="125"/>
      <c r="I1014" s="125"/>
      <c r="J1014" s="125"/>
    </row>
    <row r="1015" spans="7:10" x14ac:dyDescent="0.35">
      <c r="G1015" s="125"/>
      <c r="H1015" s="125"/>
      <c r="I1015" s="125"/>
      <c r="J1015" s="125"/>
    </row>
    <row r="1016" spans="7:10" x14ac:dyDescent="0.35">
      <c r="G1016" s="125"/>
      <c r="H1016" s="125"/>
      <c r="I1016" s="125"/>
      <c r="J1016" s="125"/>
    </row>
    <row r="1017" spans="7:10" x14ac:dyDescent="0.35">
      <c r="G1017" s="125"/>
      <c r="H1017" s="125"/>
      <c r="I1017" s="125"/>
      <c r="J1017" s="125"/>
    </row>
    <row r="1018" spans="7:10" x14ac:dyDescent="0.35">
      <c r="G1018" s="125"/>
      <c r="H1018" s="125"/>
      <c r="I1018" s="125"/>
      <c r="J1018" s="125"/>
    </row>
    <row r="1019" spans="7:10" x14ac:dyDescent="0.35">
      <c r="G1019" s="125"/>
      <c r="H1019" s="125"/>
      <c r="I1019" s="125"/>
      <c r="J1019" s="125"/>
    </row>
    <row r="1020" spans="7:10" x14ac:dyDescent="0.35">
      <c r="G1020" s="125"/>
      <c r="H1020" s="125"/>
      <c r="I1020" s="125"/>
      <c r="J1020" s="125"/>
    </row>
    <row r="1021" spans="7:10" x14ac:dyDescent="0.35">
      <c r="G1021" s="125"/>
      <c r="H1021" s="125"/>
      <c r="I1021" s="125"/>
      <c r="J1021" s="125"/>
    </row>
    <row r="1022" spans="7:10" x14ac:dyDescent="0.35">
      <c r="G1022" s="125"/>
      <c r="H1022" s="125"/>
      <c r="I1022" s="125"/>
      <c r="J1022" s="125"/>
    </row>
    <row r="1023" spans="7:10" x14ac:dyDescent="0.35">
      <c r="G1023" s="125"/>
      <c r="H1023" s="125"/>
      <c r="I1023" s="125"/>
      <c r="J1023" s="125"/>
    </row>
    <row r="1024" spans="7:10" x14ac:dyDescent="0.35">
      <c r="G1024" s="125"/>
      <c r="H1024" s="125"/>
      <c r="I1024" s="125"/>
      <c r="J1024" s="125"/>
    </row>
    <row r="1025" spans="7:10" x14ac:dyDescent="0.35">
      <c r="G1025" s="125"/>
      <c r="H1025" s="125"/>
      <c r="I1025" s="125"/>
      <c r="J1025" s="125"/>
    </row>
    <row r="1026" spans="7:10" x14ac:dyDescent="0.35">
      <c r="G1026" s="125"/>
      <c r="H1026" s="125"/>
      <c r="I1026" s="125"/>
      <c r="J1026" s="125"/>
    </row>
    <row r="1027" spans="7:10" x14ac:dyDescent="0.35">
      <c r="G1027" s="125"/>
      <c r="H1027" s="125"/>
      <c r="I1027" s="125"/>
      <c r="J1027" s="125"/>
    </row>
    <row r="1028" spans="7:10" x14ac:dyDescent="0.35">
      <c r="G1028" s="125"/>
      <c r="H1028" s="125"/>
      <c r="I1028" s="125"/>
      <c r="J1028" s="125"/>
    </row>
    <row r="1029" spans="7:10" x14ac:dyDescent="0.35">
      <c r="G1029" s="125"/>
      <c r="H1029" s="125"/>
      <c r="I1029" s="125"/>
      <c r="J1029" s="125"/>
    </row>
    <row r="1030" spans="7:10" x14ac:dyDescent="0.35">
      <c r="G1030" s="125"/>
      <c r="H1030" s="125"/>
      <c r="I1030" s="125"/>
      <c r="J1030" s="125"/>
    </row>
    <row r="1031" spans="7:10" x14ac:dyDescent="0.35">
      <c r="G1031" s="125"/>
      <c r="H1031" s="125"/>
      <c r="I1031" s="125"/>
      <c r="J1031" s="125"/>
    </row>
    <row r="1032" spans="7:10" x14ac:dyDescent="0.35">
      <c r="G1032" s="125"/>
      <c r="H1032" s="125"/>
      <c r="I1032" s="125"/>
      <c r="J1032" s="125"/>
    </row>
    <row r="1033" spans="7:10" x14ac:dyDescent="0.35">
      <c r="G1033" s="125"/>
      <c r="H1033" s="125"/>
      <c r="I1033" s="125"/>
      <c r="J1033" s="125"/>
    </row>
    <row r="1034" spans="7:10" x14ac:dyDescent="0.35">
      <c r="G1034" s="125"/>
      <c r="H1034" s="125"/>
      <c r="I1034" s="125"/>
      <c r="J1034" s="125"/>
    </row>
    <row r="1035" spans="7:10" x14ac:dyDescent="0.35">
      <c r="G1035" s="125"/>
      <c r="H1035" s="125"/>
      <c r="I1035" s="125"/>
      <c r="J1035" s="125"/>
    </row>
    <row r="1036" spans="7:10" x14ac:dyDescent="0.35">
      <c r="G1036" s="125"/>
      <c r="H1036" s="125"/>
      <c r="I1036" s="125"/>
      <c r="J1036" s="125"/>
    </row>
    <row r="1037" spans="7:10" x14ac:dyDescent="0.35">
      <c r="G1037" s="125"/>
      <c r="H1037" s="125"/>
      <c r="I1037" s="125"/>
      <c r="J1037" s="125"/>
    </row>
    <row r="1038" spans="7:10" x14ac:dyDescent="0.35">
      <c r="G1038" s="125"/>
      <c r="H1038" s="125"/>
      <c r="I1038" s="125"/>
      <c r="J1038" s="125"/>
    </row>
    <row r="1039" spans="7:10" x14ac:dyDescent="0.35">
      <c r="G1039" s="125"/>
      <c r="H1039" s="125"/>
      <c r="I1039" s="125"/>
      <c r="J1039" s="125"/>
    </row>
    <row r="1040" spans="7:10" x14ac:dyDescent="0.35">
      <c r="G1040" s="125"/>
      <c r="H1040" s="125"/>
      <c r="I1040" s="125"/>
      <c r="J1040" s="125"/>
    </row>
    <row r="1041" spans="7:10" x14ac:dyDescent="0.35">
      <c r="G1041" s="125"/>
      <c r="H1041" s="125"/>
      <c r="I1041" s="125"/>
      <c r="J1041" s="125"/>
    </row>
    <row r="1042" spans="7:10" x14ac:dyDescent="0.35">
      <c r="G1042" s="125"/>
      <c r="H1042" s="125"/>
      <c r="I1042" s="125"/>
      <c r="J1042" s="125"/>
    </row>
    <row r="1043" spans="7:10" x14ac:dyDescent="0.35">
      <c r="G1043" s="125"/>
      <c r="H1043" s="125"/>
      <c r="I1043" s="125"/>
      <c r="J1043" s="125"/>
    </row>
    <row r="1044" spans="7:10" x14ac:dyDescent="0.35">
      <c r="G1044" s="125"/>
      <c r="H1044" s="125"/>
      <c r="I1044" s="125"/>
      <c r="J1044" s="125"/>
    </row>
    <row r="1045" spans="7:10" x14ac:dyDescent="0.35">
      <c r="G1045" s="125"/>
      <c r="H1045" s="125"/>
      <c r="I1045" s="125"/>
      <c r="J1045" s="125"/>
    </row>
    <row r="1046" spans="7:10" x14ac:dyDescent="0.35">
      <c r="G1046" s="125"/>
      <c r="H1046" s="125"/>
      <c r="I1046" s="125"/>
      <c r="J1046" s="125"/>
    </row>
    <row r="1047" spans="7:10" x14ac:dyDescent="0.35">
      <c r="G1047" s="125"/>
      <c r="H1047" s="125"/>
      <c r="I1047" s="125"/>
      <c r="J1047" s="125"/>
    </row>
    <row r="1048" spans="7:10" x14ac:dyDescent="0.35">
      <c r="G1048" s="125"/>
      <c r="H1048" s="125"/>
      <c r="I1048" s="125"/>
      <c r="J1048" s="125"/>
    </row>
    <row r="1049" spans="7:10" x14ac:dyDescent="0.35">
      <c r="G1049" s="125"/>
      <c r="H1049" s="125"/>
      <c r="I1049" s="125"/>
      <c r="J1049" s="125"/>
    </row>
    <row r="1050" spans="7:10" x14ac:dyDescent="0.35">
      <c r="G1050" s="125"/>
      <c r="H1050" s="125"/>
      <c r="I1050" s="125"/>
      <c r="J1050" s="125"/>
    </row>
    <row r="1051" spans="7:10" x14ac:dyDescent="0.35">
      <c r="G1051" s="125"/>
      <c r="H1051" s="125"/>
      <c r="I1051" s="125"/>
      <c r="J1051" s="125"/>
    </row>
    <row r="1052" spans="7:10" x14ac:dyDescent="0.35">
      <c r="G1052" s="125"/>
      <c r="H1052" s="125"/>
      <c r="I1052" s="125"/>
      <c r="J1052" s="125"/>
    </row>
    <row r="1053" spans="7:10" x14ac:dyDescent="0.35">
      <c r="G1053" s="125"/>
      <c r="H1053" s="125"/>
      <c r="I1053" s="125"/>
      <c r="J1053" s="125"/>
    </row>
    <row r="1054" spans="7:10" x14ac:dyDescent="0.35">
      <c r="G1054" s="125"/>
      <c r="H1054" s="125"/>
      <c r="I1054" s="125"/>
      <c r="J1054" s="125"/>
    </row>
    <row r="1055" spans="7:10" x14ac:dyDescent="0.35">
      <c r="G1055" s="125"/>
      <c r="H1055" s="125"/>
      <c r="I1055" s="125"/>
      <c r="J1055" s="125"/>
    </row>
    <row r="1056" spans="7:10" x14ac:dyDescent="0.35">
      <c r="G1056" s="125"/>
      <c r="H1056" s="125"/>
      <c r="I1056" s="125"/>
      <c r="J1056" s="125"/>
    </row>
    <row r="1057" spans="7:10" x14ac:dyDescent="0.35">
      <c r="G1057" s="125"/>
      <c r="H1057" s="125"/>
      <c r="I1057" s="125"/>
      <c r="J1057" s="125"/>
    </row>
    <row r="1058" spans="7:10" x14ac:dyDescent="0.35">
      <c r="G1058" s="125"/>
      <c r="H1058" s="125"/>
      <c r="I1058" s="125"/>
      <c r="J1058" s="125"/>
    </row>
    <row r="1059" spans="7:10" x14ac:dyDescent="0.35">
      <c r="G1059" s="125"/>
      <c r="H1059" s="125"/>
      <c r="I1059" s="125"/>
      <c r="J1059" s="125"/>
    </row>
    <row r="1060" spans="7:10" x14ac:dyDescent="0.35">
      <c r="G1060" s="125"/>
      <c r="H1060" s="125"/>
      <c r="I1060" s="125"/>
      <c r="J1060" s="125"/>
    </row>
    <row r="1061" spans="7:10" x14ac:dyDescent="0.35">
      <c r="G1061" s="125"/>
      <c r="H1061" s="125"/>
      <c r="I1061" s="125"/>
      <c r="J1061" s="125"/>
    </row>
    <row r="1062" spans="7:10" x14ac:dyDescent="0.35">
      <c r="G1062" s="125"/>
      <c r="H1062" s="125"/>
      <c r="I1062" s="125"/>
      <c r="J1062" s="125"/>
    </row>
    <row r="1063" spans="7:10" x14ac:dyDescent="0.35">
      <c r="G1063" s="125"/>
      <c r="H1063" s="125"/>
      <c r="I1063" s="125"/>
      <c r="J1063" s="125"/>
    </row>
    <row r="1064" spans="7:10" x14ac:dyDescent="0.35">
      <c r="G1064" s="125"/>
      <c r="H1064" s="125"/>
      <c r="I1064" s="125"/>
      <c r="J1064" s="125"/>
    </row>
    <row r="1065" spans="7:10" x14ac:dyDescent="0.35">
      <c r="G1065" s="125"/>
      <c r="H1065" s="125"/>
      <c r="I1065" s="125"/>
      <c r="J1065" s="125"/>
    </row>
    <row r="1066" spans="7:10" x14ac:dyDescent="0.35">
      <c r="G1066" s="125"/>
      <c r="H1066" s="125"/>
      <c r="I1066" s="125"/>
      <c r="J1066" s="125"/>
    </row>
    <row r="1067" spans="7:10" x14ac:dyDescent="0.35">
      <c r="G1067" s="125"/>
      <c r="H1067" s="125"/>
      <c r="I1067" s="125"/>
      <c r="J1067" s="125"/>
    </row>
    <row r="1068" spans="7:10" x14ac:dyDescent="0.35">
      <c r="G1068" s="125"/>
      <c r="H1068" s="125"/>
      <c r="I1068" s="125"/>
      <c r="J1068" s="125"/>
    </row>
    <row r="1069" spans="7:10" x14ac:dyDescent="0.35">
      <c r="G1069" s="125"/>
      <c r="H1069" s="125"/>
      <c r="I1069" s="125"/>
      <c r="J1069" s="125"/>
    </row>
    <row r="1070" spans="7:10" x14ac:dyDescent="0.35">
      <c r="G1070" s="125"/>
      <c r="H1070" s="125"/>
      <c r="I1070" s="125"/>
      <c r="J1070" s="125"/>
    </row>
    <row r="1071" spans="7:10" x14ac:dyDescent="0.35">
      <c r="G1071" s="125"/>
      <c r="H1071" s="125"/>
      <c r="I1071" s="125"/>
      <c r="J1071" s="125"/>
    </row>
    <row r="1072" spans="7:10" x14ac:dyDescent="0.35">
      <c r="G1072" s="125"/>
      <c r="H1072" s="125"/>
      <c r="I1072" s="125"/>
      <c r="J1072" s="125"/>
    </row>
    <row r="1073" spans="7:10" x14ac:dyDescent="0.35">
      <c r="G1073" s="125"/>
      <c r="H1073" s="125"/>
      <c r="I1073" s="125"/>
      <c r="J1073" s="125"/>
    </row>
    <row r="1074" spans="7:10" x14ac:dyDescent="0.35">
      <c r="G1074" s="125"/>
      <c r="H1074" s="125"/>
      <c r="I1074" s="125"/>
      <c r="J1074" s="125"/>
    </row>
    <row r="1075" spans="7:10" x14ac:dyDescent="0.35">
      <c r="G1075" s="125"/>
      <c r="H1075" s="125"/>
      <c r="I1075" s="125"/>
      <c r="J1075" s="125"/>
    </row>
    <row r="1076" spans="7:10" x14ac:dyDescent="0.35">
      <c r="G1076" s="125"/>
      <c r="H1076" s="125"/>
      <c r="I1076" s="125"/>
      <c r="J1076" s="125"/>
    </row>
    <row r="1077" spans="7:10" x14ac:dyDescent="0.35">
      <c r="G1077" s="125"/>
      <c r="H1077" s="125"/>
      <c r="I1077" s="125"/>
      <c r="J1077" s="125"/>
    </row>
    <row r="1078" spans="7:10" x14ac:dyDescent="0.35">
      <c r="G1078" s="125"/>
      <c r="H1078" s="125"/>
      <c r="I1078" s="125"/>
      <c r="J1078" s="125"/>
    </row>
    <row r="1079" spans="7:10" x14ac:dyDescent="0.35">
      <c r="G1079" s="125"/>
      <c r="H1079" s="125"/>
      <c r="I1079" s="125"/>
      <c r="J1079" s="125"/>
    </row>
    <row r="1080" spans="7:10" x14ac:dyDescent="0.35">
      <c r="G1080" s="125"/>
      <c r="H1080" s="125"/>
      <c r="I1080" s="125"/>
      <c r="J1080" s="125"/>
    </row>
    <row r="1081" spans="7:10" x14ac:dyDescent="0.35">
      <c r="G1081" s="125"/>
      <c r="H1081" s="125"/>
      <c r="I1081" s="125"/>
      <c r="J1081" s="125"/>
    </row>
    <row r="1082" spans="7:10" x14ac:dyDescent="0.35">
      <c r="G1082" s="125"/>
      <c r="H1082" s="125"/>
      <c r="I1082" s="125"/>
      <c r="J1082" s="125"/>
    </row>
    <row r="1083" spans="7:10" x14ac:dyDescent="0.35">
      <c r="G1083" s="125"/>
      <c r="H1083" s="125"/>
      <c r="I1083" s="125"/>
      <c r="J1083" s="125"/>
    </row>
    <row r="1084" spans="7:10" x14ac:dyDescent="0.35">
      <c r="G1084" s="125"/>
      <c r="H1084" s="125"/>
      <c r="I1084" s="125"/>
      <c r="J1084" s="125"/>
    </row>
    <row r="1085" spans="7:10" x14ac:dyDescent="0.35">
      <c r="G1085" s="125"/>
      <c r="H1085" s="125"/>
      <c r="I1085" s="125"/>
      <c r="J1085" s="125"/>
    </row>
    <row r="1086" spans="7:10" x14ac:dyDescent="0.35">
      <c r="G1086" s="125"/>
      <c r="H1086" s="125"/>
      <c r="I1086" s="125"/>
      <c r="J1086" s="125"/>
    </row>
    <row r="1087" spans="7:10" x14ac:dyDescent="0.35">
      <c r="G1087" s="125"/>
      <c r="H1087" s="125"/>
      <c r="I1087" s="125"/>
      <c r="J1087" s="125"/>
    </row>
    <row r="1088" spans="7:10" x14ac:dyDescent="0.35">
      <c r="G1088" s="125"/>
      <c r="H1088" s="125"/>
      <c r="I1088" s="125"/>
      <c r="J1088" s="125"/>
    </row>
    <row r="1089" spans="7:10" x14ac:dyDescent="0.35">
      <c r="G1089" s="125"/>
      <c r="H1089" s="125"/>
      <c r="I1089" s="125"/>
      <c r="J1089" s="125"/>
    </row>
    <row r="1090" spans="7:10" x14ac:dyDescent="0.35">
      <c r="G1090" s="125"/>
      <c r="H1090" s="125"/>
      <c r="I1090" s="125"/>
      <c r="J1090" s="125"/>
    </row>
    <row r="1091" spans="7:10" x14ac:dyDescent="0.35">
      <c r="G1091" s="125"/>
      <c r="H1091" s="125"/>
      <c r="I1091" s="125"/>
      <c r="J1091" s="125"/>
    </row>
    <row r="1092" spans="7:10" x14ac:dyDescent="0.35">
      <c r="G1092" s="125"/>
      <c r="H1092" s="125"/>
      <c r="I1092" s="125"/>
      <c r="J1092" s="125"/>
    </row>
    <row r="1093" spans="7:10" x14ac:dyDescent="0.35">
      <c r="G1093" s="125"/>
      <c r="H1093" s="125"/>
      <c r="I1093" s="125"/>
      <c r="J1093" s="125"/>
    </row>
    <row r="1094" spans="7:10" x14ac:dyDescent="0.35">
      <c r="G1094" s="125"/>
      <c r="H1094" s="125"/>
      <c r="I1094" s="125"/>
      <c r="J1094" s="125"/>
    </row>
    <row r="1095" spans="7:10" x14ac:dyDescent="0.35">
      <c r="G1095" s="125"/>
      <c r="H1095" s="125"/>
      <c r="I1095" s="125"/>
      <c r="J1095" s="125"/>
    </row>
    <row r="1096" spans="7:10" x14ac:dyDescent="0.35">
      <c r="G1096" s="125"/>
      <c r="H1096" s="125"/>
      <c r="I1096" s="125"/>
      <c r="J1096" s="125"/>
    </row>
  </sheetData>
  <sheetProtection algorithmName="SHA-512" hashValue="IG5dt6VGCtl7m7I0GIftwMuZUaniTVNa2wk0hGcCGjq0N46Vmphg6M+nMzqI/fGoeHUtl/CPIKVOBSt1VIHAeA==" saltValue="Skspm9J6pocpRpznnB+f6Q==" spinCount="100000" sheet="1" objects="1" scenarios="1"/>
  <mergeCells count="35">
    <mergeCell ref="I1:N1"/>
    <mergeCell ref="A48:C49"/>
    <mergeCell ref="K14:N14"/>
    <mergeCell ref="A26:C27"/>
    <mergeCell ref="A28:C29"/>
    <mergeCell ref="A30:C31"/>
    <mergeCell ref="A22:C23"/>
    <mergeCell ref="G5:J5"/>
    <mergeCell ref="G9:J9"/>
    <mergeCell ref="G10:J10"/>
    <mergeCell ref="G11:J11"/>
    <mergeCell ref="G12:J12"/>
    <mergeCell ref="G6:J6"/>
    <mergeCell ref="A10:C11"/>
    <mergeCell ref="A40:C40"/>
    <mergeCell ref="A24:C25"/>
    <mergeCell ref="E3:N3"/>
    <mergeCell ref="L8:M8"/>
    <mergeCell ref="L9:M9"/>
    <mergeCell ref="G7:J7"/>
    <mergeCell ref="G8:J8"/>
    <mergeCell ref="A50:C51"/>
    <mergeCell ref="A1:C1"/>
    <mergeCell ref="A2:C3"/>
    <mergeCell ref="A4:C5"/>
    <mergeCell ref="A6:C7"/>
    <mergeCell ref="A8:C9"/>
    <mergeCell ref="A12:C13"/>
    <mergeCell ref="A14:C15"/>
    <mergeCell ref="A16:C17"/>
    <mergeCell ref="A18:C19"/>
    <mergeCell ref="A20:C21"/>
    <mergeCell ref="A32:C33"/>
    <mergeCell ref="A34:C35"/>
    <mergeCell ref="A36:C37"/>
  </mergeCells>
  <conditionalFormatting sqref="E29:F221">
    <cfRule type="expression" dxfId="15" priority="12">
      <formula>$E29&lt;&gt;""</formula>
    </cfRule>
  </conditionalFormatting>
  <conditionalFormatting sqref="F29:F221">
    <cfRule type="expression" dxfId="14" priority="9">
      <formula>$F29=9999</formula>
    </cfRule>
  </conditionalFormatting>
  <conditionalFormatting sqref="E29:E221">
    <cfRule type="expression" dxfId="13" priority="11">
      <formula>$F29=9999</formula>
    </cfRule>
  </conditionalFormatting>
  <conditionalFormatting sqref="K16:N221">
    <cfRule type="expression" dxfId="12" priority="13">
      <formula>$K16&lt;&gt;""</formula>
    </cfRule>
  </conditionalFormatting>
  <conditionalFormatting sqref="G29:I221">
    <cfRule type="expression" dxfId="11" priority="15">
      <formula>$E29&lt;&gt;""</formula>
    </cfRule>
  </conditionalFormatting>
  <conditionalFormatting sqref="G29:I221">
    <cfRule type="expression" dxfId="10" priority="17">
      <formula>$F29=9999</formula>
    </cfRule>
  </conditionalFormatting>
  <conditionalFormatting sqref="E18:I180">
    <cfRule type="expression" dxfId="9" priority="5">
      <formula>$E18&lt;&gt;""</formula>
    </cfRule>
  </conditionalFormatting>
  <conditionalFormatting sqref="F18:I180">
    <cfRule type="expression" dxfId="8" priority="3">
      <formula>$F18=9999</formula>
    </cfRule>
  </conditionalFormatting>
  <conditionalFormatting sqref="E18:E180">
    <cfRule type="expression" dxfId="7" priority="4">
      <formula>$F18=9999</formula>
    </cfRule>
  </conditionalFormatting>
  <conditionalFormatting sqref="L13:N13">
    <cfRule type="expression" dxfId="6" priority="6">
      <formula>$L13&lt;&gt;""</formula>
    </cfRule>
  </conditionalFormatting>
  <conditionalFormatting sqref="K16:K278">
    <cfRule type="expression" dxfId="5" priority="19">
      <formula>AND($K16&gt;1,$N16=0)</formula>
    </cfRule>
  </conditionalFormatting>
  <conditionalFormatting sqref="L16:N278">
    <cfRule type="expression" dxfId="4" priority="21">
      <formula>AND($K16&gt;1,$N16=0)</formula>
    </cfRule>
  </conditionalFormatting>
  <conditionalFormatting sqref="O11">
    <cfRule type="expression" dxfId="3" priority="28">
      <formula>$L13&lt;&gt;""</formula>
    </cfRule>
  </conditionalFormatting>
  <conditionalFormatting sqref="L279:L991 L13">
    <cfRule type="expression" dxfId="2" priority="29">
      <formula>AND($L13&gt;1,$O11=0)</formula>
    </cfRule>
  </conditionalFormatting>
  <conditionalFormatting sqref="O277:O989 O11">
    <cfRule type="expression" dxfId="1" priority="31">
      <formula>AND($L13&gt;1,$O11=0)</formula>
    </cfRule>
  </conditionalFormatting>
  <conditionalFormatting sqref="M279:N991 M13:N13">
    <cfRule type="expression" dxfId="0" priority="33">
      <formula>AND($L13&gt;1,$O11=0)</formula>
    </cfRule>
  </conditionalFormatting>
  <hyperlinks>
    <hyperlink ref="A48" r:id="rId1" display="eventorders.nec@necgroup.co.uk" xr:uid="{1879F250-2B0C-43DE-B975-3587E6400AFA}"/>
    <hyperlink ref="A48:C49" r:id="rId2" display="Click here to speak to our team!" xr:uid="{7097225C-D32F-491B-BFB2-BFA4B07919A0}"/>
    <hyperlink ref="I1:N1" r:id="rId3" display="mailto:eventorders.nec@necgroup.co.uk" xr:uid="{747D252C-6A82-48E8-8E26-D2777855F11E}"/>
    <hyperlink ref="A4:C5" location="Landing!A1" display="Home" xr:uid="{DF9B29D2-C1CE-4CAC-9D0B-1840CC08594B}"/>
    <hyperlink ref="A12:C13" location="Util!A1" display="Util!A1" xr:uid="{73B45ECE-EC1F-43C4-9A63-59A393838736}"/>
    <hyperlink ref="A14:C15" location="Safe!A1" display="Safe!A1" xr:uid="{C4DA388B-E231-49B5-8714-E2CC6192B79A}"/>
    <hyperlink ref="A16:C17" location="Floor!A1" display="Floor!A1" xr:uid="{54219600-1CDA-452F-99B7-D23F94FC7831}"/>
    <hyperlink ref="A18:C19" location="Clean!A1" display="Clean!A1" xr:uid="{4818908D-EB1B-413C-BAC9-DE09A15BEC83}"/>
    <hyperlink ref="A30:C31" location="'G&amp;R'!A1" display="'G&amp;R'!A1" xr:uid="{0DB13C11-CA61-42FE-B132-79F30CE09433}"/>
    <hyperlink ref="A32:C33" location="Details!A1" display="Details!A1" xr:uid="{093596BC-1534-4B09-9F8D-67F6E769A9DF}"/>
    <hyperlink ref="A34:C35" location="Summary!A1" display="Summary!A1" xr:uid="{3D0DFA5C-7500-4ED2-82D3-2127F0C86E5E}"/>
    <hyperlink ref="A36:C37" location="'T&amp;C'!A1" display="'T&amp;C'!A1" xr:uid="{1805B9BE-C27E-4B9D-B93E-B3427B6D6010}"/>
    <hyperlink ref="A6:C7" location="Info!A1" display="Info!A1" xr:uid="{D620A4BE-2353-46DE-9FE2-BBDBCCC31FD3}"/>
    <hyperlink ref="A8:C9" location="IT!A1" display="IT &amp; Networks" xr:uid="{33A8B0D6-C3D1-4CCB-8345-E06CAA4F04E9}"/>
    <hyperlink ref="A20:C21" location="Food!A1" display="Food!A1" xr:uid="{86F83E51-252A-4591-AED7-0CE2E58B975F}"/>
    <hyperlink ref="A26:C27" location="Equip!A1" display="Equip!A1" xr:uid="{A2F55873-9021-4191-9DC4-F0B2F5DA052E}"/>
    <hyperlink ref="A28:C29" location="Hygiene!A1" display="Hygiene!A1" xr:uid="{08DEE9E6-E558-4F17-9954-5242D0D36A49}"/>
    <hyperlink ref="A22:C23" location="Drink!A1" display="Drink!A1" xr:uid="{D6F0EB0F-8CC0-4A95-BF47-FBAD14D4A152}"/>
    <hyperlink ref="A24:C25" location="Alco!A1" display="Alco!A1" xr:uid="{9DC2CCD0-E937-4B7D-BFB6-51AF691A8B56}"/>
    <hyperlink ref="A10:C11" location="AV!A1" display="AV!A1" xr:uid="{4F834282-D8BE-4C71-825A-32AEE0E65786}"/>
  </hyperlinks>
  <printOptions horizontalCentered="1" verticalCentered="1"/>
  <pageMargins left="0.23622047244094491" right="0.23622047244094491" top="0.35433070866141736" bottom="0.35433070866141736" header="0.31496062992125984" footer="0.31496062992125984"/>
  <pageSetup paperSize="9" scale="67" orientation="landscape" r:id="rId4"/>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8216-8C53-4711-A403-9A450CF6FE8B}">
  <sheetPr codeName="Sheet16">
    <tabColor rgb="FF1E384E"/>
    <pageSetUpPr autoPageBreaks="0" fitToPage="1"/>
  </sheetPr>
  <dimension ref="A1:AC1150"/>
  <sheetViews>
    <sheetView showRowColHeaders="0" workbookViewId="0">
      <selection activeCell="A4" sqref="A4:C5"/>
    </sheetView>
  </sheetViews>
  <sheetFormatPr defaultColWidth="8.81640625" defaultRowHeight="17.5" x14ac:dyDescent="0.35"/>
  <cols>
    <col min="1" max="3" width="10.54296875" style="54" customWidth="1"/>
    <col min="4" max="4" width="4.54296875" style="1" customWidth="1"/>
    <col min="5" max="17" width="8.81640625" style="1"/>
    <col min="18" max="20" width="10.453125" style="1" bestFit="1" customWidth="1"/>
    <col min="21" max="21" width="11.453125" style="1" bestFit="1" customWidth="1"/>
    <col min="22" max="16384" width="8.81640625" style="1"/>
  </cols>
  <sheetData>
    <row r="1" spans="1:29" s="48" customFormat="1" ht="36" customHeight="1" x14ac:dyDescent="0.3">
      <c r="A1" s="558" t="s">
        <v>5</v>
      </c>
      <c r="B1" s="559"/>
      <c r="C1" s="559"/>
      <c r="E1" s="49" t="str">
        <f>Landing!B2</f>
        <v>NEC Products and Services Order Form</v>
      </c>
      <c r="K1" s="50"/>
      <c r="L1" s="70"/>
      <c r="M1" s="44"/>
      <c r="N1" s="654" t="s">
        <v>38</v>
      </c>
      <c r="O1" s="654"/>
      <c r="P1" s="654"/>
      <c r="Q1" s="654"/>
      <c r="R1" s="654"/>
      <c r="S1" s="654"/>
      <c r="T1" s="654"/>
      <c r="U1" s="654"/>
      <c r="V1" s="102"/>
      <c r="W1" s="102"/>
      <c r="X1" s="102"/>
      <c r="Y1" s="102"/>
    </row>
    <row r="2" spans="1:29" ht="15" customHeight="1" x14ac:dyDescent="0.35">
      <c r="A2" s="560"/>
      <c r="B2" s="560"/>
      <c r="C2" s="560"/>
      <c r="D2" s="45"/>
      <c r="E2" s="201" t="s">
        <v>508</v>
      </c>
      <c r="F2" s="45"/>
      <c r="G2" s="45"/>
      <c r="H2" s="45"/>
      <c r="I2" s="45"/>
      <c r="J2" s="45"/>
      <c r="K2" s="45"/>
      <c r="L2" s="45"/>
      <c r="M2" s="45"/>
      <c r="N2" s="45"/>
      <c r="O2" s="45"/>
      <c r="P2" s="45"/>
      <c r="Q2" s="45"/>
      <c r="R2" s="45"/>
      <c r="S2" s="45"/>
      <c r="T2" s="45"/>
      <c r="U2" s="45"/>
      <c r="V2" s="45"/>
      <c r="W2" s="45"/>
      <c r="X2" s="45"/>
      <c r="Y2" s="45"/>
      <c r="Z2" s="45"/>
      <c r="AA2" s="45"/>
      <c r="AB2" s="45"/>
      <c r="AC2" s="45"/>
    </row>
    <row r="3" spans="1:29" ht="15" customHeight="1" x14ac:dyDescent="0.35">
      <c r="A3" s="560"/>
      <c r="B3" s="560"/>
      <c r="C3" s="560"/>
      <c r="D3" s="45"/>
      <c r="E3" s="1130" t="s">
        <v>509</v>
      </c>
      <c r="F3" s="1130"/>
      <c r="G3" s="1130"/>
      <c r="H3" s="1130"/>
      <c r="I3" s="1130"/>
      <c r="J3" s="1130"/>
      <c r="K3" s="1130"/>
      <c r="L3" s="1130"/>
      <c r="M3" s="1130"/>
      <c r="N3" s="1130"/>
      <c r="O3" s="1130"/>
      <c r="P3" s="1130"/>
      <c r="Q3" s="1130"/>
      <c r="R3" s="1130"/>
      <c r="S3" s="1130"/>
      <c r="T3" s="1130"/>
      <c r="U3" s="1130"/>
      <c r="V3" s="73"/>
      <c r="W3" s="73"/>
      <c r="X3" s="73"/>
      <c r="Y3" s="73"/>
      <c r="Z3" s="45"/>
      <c r="AA3" s="45"/>
      <c r="AB3" s="45"/>
      <c r="AC3" s="45"/>
    </row>
    <row r="4" spans="1:29" ht="15" customHeight="1" x14ac:dyDescent="0.35">
      <c r="A4" s="561" t="s">
        <v>8</v>
      </c>
      <c r="B4" s="562"/>
      <c r="C4" s="563"/>
      <c r="D4" s="45"/>
      <c r="E4" s="478"/>
      <c r="F4" s="479"/>
      <c r="G4" s="479"/>
      <c r="H4" s="479"/>
      <c r="I4" s="479"/>
      <c r="J4" s="479"/>
      <c r="K4" s="479"/>
      <c r="L4" s="479"/>
      <c r="M4" s="479"/>
      <c r="N4" s="479"/>
      <c r="O4" s="479"/>
      <c r="P4" s="479"/>
      <c r="Q4" s="479"/>
      <c r="R4" s="479"/>
      <c r="S4" s="479"/>
      <c r="T4" s="73"/>
      <c r="U4" s="73"/>
      <c r="V4" s="73"/>
      <c r="W4" s="73"/>
      <c r="X4" s="73"/>
      <c r="Y4" s="73"/>
      <c r="Z4" s="45"/>
      <c r="AA4" s="45"/>
      <c r="AB4" s="45"/>
      <c r="AC4" s="45"/>
    </row>
    <row r="5" spans="1:29" ht="15" customHeight="1" x14ac:dyDescent="0.35">
      <c r="A5" s="561"/>
      <c r="B5" s="562"/>
      <c r="C5" s="563"/>
      <c r="D5" s="45"/>
      <c r="E5" s="1127" t="s">
        <v>510</v>
      </c>
      <c r="F5" s="1128"/>
      <c r="G5" s="1128"/>
      <c r="H5" s="1128"/>
      <c r="I5" s="1128"/>
      <c r="J5" s="1128"/>
      <c r="K5" s="1128"/>
      <c r="L5" s="1128"/>
      <c r="M5" s="1128"/>
      <c r="N5" s="1128"/>
      <c r="O5" s="1128"/>
      <c r="P5" s="1128"/>
      <c r="Q5" s="1128"/>
      <c r="R5" s="1128"/>
      <c r="S5" s="1128"/>
      <c r="T5" s="1128"/>
      <c r="U5" s="1129"/>
      <c r="V5" s="75"/>
      <c r="W5" s="75"/>
      <c r="X5" s="75"/>
      <c r="Y5" s="75"/>
      <c r="Z5" s="75"/>
      <c r="AA5" s="45"/>
      <c r="AB5" s="45"/>
      <c r="AC5" s="45"/>
    </row>
    <row r="6" spans="1:29" ht="15" customHeight="1" x14ac:dyDescent="0.35">
      <c r="A6" s="561" t="str">
        <f>Info!E12</f>
        <v>Important Information</v>
      </c>
      <c r="B6" s="562"/>
      <c r="C6" s="563"/>
      <c r="D6" s="45"/>
      <c r="E6" s="1131" t="s">
        <v>511</v>
      </c>
      <c r="F6" s="1132"/>
      <c r="G6" s="1132"/>
      <c r="H6" s="1132"/>
      <c r="I6" s="1132"/>
      <c r="J6" s="1132"/>
      <c r="K6" s="1132"/>
      <c r="L6" s="1132"/>
      <c r="M6" s="1132"/>
      <c r="N6" s="1132"/>
      <c r="O6" s="1132"/>
      <c r="P6" s="1132"/>
      <c r="Q6" s="1132"/>
      <c r="R6" s="1132"/>
      <c r="S6" s="1132"/>
      <c r="T6" s="1132"/>
      <c r="U6" s="1133"/>
      <c r="V6" s="480"/>
      <c r="W6" s="75"/>
      <c r="X6" s="75"/>
      <c r="Y6" s="75"/>
      <c r="Z6" s="75"/>
      <c r="AA6" s="45"/>
      <c r="AB6" s="45"/>
      <c r="AC6" s="45"/>
    </row>
    <row r="7" spans="1:29" ht="15" customHeight="1" x14ac:dyDescent="0.35">
      <c r="A7" s="561"/>
      <c r="B7" s="562"/>
      <c r="C7" s="563"/>
      <c r="D7" s="45"/>
      <c r="E7" s="1134"/>
      <c r="F7" s="1135"/>
      <c r="G7" s="1135"/>
      <c r="H7" s="1135"/>
      <c r="I7" s="1135"/>
      <c r="J7" s="1135"/>
      <c r="K7" s="1135"/>
      <c r="L7" s="1135"/>
      <c r="M7" s="1135"/>
      <c r="N7" s="1135"/>
      <c r="O7" s="1135"/>
      <c r="P7" s="1135"/>
      <c r="Q7" s="1135"/>
      <c r="R7" s="1135"/>
      <c r="S7" s="1135"/>
      <c r="T7" s="1135"/>
      <c r="U7" s="1136"/>
      <c r="V7" s="480"/>
      <c r="W7" s="75"/>
      <c r="X7" s="75"/>
      <c r="Y7" s="75"/>
      <c r="Z7" s="75"/>
      <c r="AA7" s="45"/>
      <c r="AB7" s="45"/>
      <c r="AC7" s="45"/>
    </row>
    <row r="8" spans="1:29" ht="15" customHeight="1" x14ac:dyDescent="0.35">
      <c r="A8" s="561" t="s">
        <v>39</v>
      </c>
      <c r="B8" s="562"/>
      <c r="C8" s="563"/>
      <c r="D8" s="45"/>
      <c r="E8" s="1134"/>
      <c r="F8" s="1135"/>
      <c r="G8" s="1135"/>
      <c r="H8" s="1135"/>
      <c r="I8" s="1135"/>
      <c r="J8" s="1135"/>
      <c r="K8" s="1135"/>
      <c r="L8" s="1135"/>
      <c r="M8" s="1135"/>
      <c r="N8" s="1135"/>
      <c r="O8" s="1135"/>
      <c r="P8" s="1135"/>
      <c r="Q8" s="1135"/>
      <c r="R8" s="1135"/>
      <c r="S8" s="1135"/>
      <c r="T8" s="1135"/>
      <c r="U8" s="1136"/>
      <c r="V8" s="480"/>
      <c r="W8" s="75"/>
      <c r="X8" s="75"/>
      <c r="Y8" s="75"/>
      <c r="Z8" s="75"/>
      <c r="AA8" s="45"/>
      <c r="AB8" s="45"/>
      <c r="AC8" s="45"/>
    </row>
    <row r="9" spans="1:29" ht="15" customHeight="1" x14ac:dyDescent="0.35">
      <c r="A9" s="561"/>
      <c r="B9" s="562"/>
      <c r="C9" s="563"/>
      <c r="D9" s="45"/>
      <c r="E9" s="1134"/>
      <c r="F9" s="1135"/>
      <c r="G9" s="1135"/>
      <c r="H9" s="1135"/>
      <c r="I9" s="1135"/>
      <c r="J9" s="1135"/>
      <c r="K9" s="1135"/>
      <c r="L9" s="1135"/>
      <c r="M9" s="1135"/>
      <c r="N9" s="1135"/>
      <c r="O9" s="1135"/>
      <c r="P9" s="1135"/>
      <c r="Q9" s="1135"/>
      <c r="R9" s="1135"/>
      <c r="S9" s="1135"/>
      <c r="T9" s="1135"/>
      <c r="U9" s="1136"/>
      <c r="V9" s="480"/>
      <c r="W9" s="75"/>
      <c r="X9" s="75"/>
      <c r="Y9" s="75"/>
      <c r="Z9" s="75"/>
      <c r="AA9" s="45"/>
      <c r="AB9" s="45"/>
      <c r="AC9" s="45"/>
    </row>
    <row r="10" spans="1:29" ht="15" customHeight="1" x14ac:dyDescent="0.35">
      <c r="A10" s="561" t="str">
        <f>AV!E3</f>
        <v>Audio-visual</v>
      </c>
      <c r="B10" s="562"/>
      <c r="C10" s="563"/>
      <c r="D10" s="45"/>
      <c r="E10" s="1134"/>
      <c r="F10" s="1135"/>
      <c r="G10" s="1135"/>
      <c r="H10" s="1135"/>
      <c r="I10" s="1135"/>
      <c r="J10" s="1135"/>
      <c r="K10" s="1135"/>
      <c r="L10" s="1135"/>
      <c r="M10" s="1135"/>
      <c r="N10" s="1135"/>
      <c r="O10" s="1135"/>
      <c r="P10" s="1135"/>
      <c r="Q10" s="1135"/>
      <c r="R10" s="1135"/>
      <c r="S10" s="1135"/>
      <c r="T10" s="1135"/>
      <c r="U10" s="1136"/>
      <c r="V10" s="480"/>
      <c r="W10" s="75"/>
      <c r="X10" s="75"/>
      <c r="Y10" s="75"/>
      <c r="Z10" s="75"/>
      <c r="AA10" s="45"/>
      <c r="AB10" s="45"/>
      <c r="AC10" s="45"/>
    </row>
    <row r="11" spans="1:29" ht="15" customHeight="1" x14ac:dyDescent="0.35">
      <c r="A11" s="561"/>
      <c r="B11" s="562"/>
      <c r="C11" s="563"/>
      <c r="D11" s="45"/>
      <c r="E11" s="1134"/>
      <c r="F11" s="1135"/>
      <c r="G11" s="1135"/>
      <c r="H11" s="1135"/>
      <c r="I11" s="1135"/>
      <c r="J11" s="1135"/>
      <c r="K11" s="1135"/>
      <c r="L11" s="1135"/>
      <c r="M11" s="1135"/>
      <c r="N11" s="1135"/>
      <c r="O11" s="1135"/>
      <c r="P11" s="1135"/>
      <c r="Q11" s="1135"/>
      <c r="R11" s="1135"/>
      <c r="S11" s="1135"/>
      <c r="T11" s="1135"/>
      <c r="U11" s="1136"/>
      <c r="V11" s="480"/>
      <c r="W11" s="75"/>
      <c r="X11" s="75"/>
      <c r="Y11" s="75"/>
      <c r="Z11" s="75"/>
      <c r="AA11" s="45"/>
      <c r="AB11" s="45"/>
      <c r="AC11" s="45"/>
    </row>
    <row r="12" spans="1:29" ht="15" customHeight="1" x14ac:dyDescent="0.35">
      <c r="A12" s="561" t="str">
        <f>Util!E3</f>
        <v>Utilities</v>
      </c>
      <c r="B12" s="562"/>
      <c r="C12" s="563"/>
      <c r="D12" s="45"/>
      <c r="E12" s="1134"/>
      <c r="F12" s="1135"/>
      <c r="G12" s="1135"/>
      <c r="H12" s="1135"/>
      <c r="I12" s="1135"/>
      <c r="J12" s="1135"/>
      <c r="K12" s="1135"/>
      <c r="L12" s="1135"/>
      <c r="M12" s="1135"/>
      <c r="N12" s="1135"/>
      <c r="O12" s="1135"/>
      <c r="P12" s="1135"/>
      <c r="Q12" s="1135"/>
      <c r="R12" s="1135"/>
      <c r="S12" s="1135"/>
      <c r="T12" s="1135"/>
      <c r="U12" s="1136"/>
      <c r="V12" s="480"/>
      <c r="W12" s="75"/>
      <c r="X12" s="75"/>
      <c r="Y12" s="75"/>
      <c r="Z12" s="75"/>
      <c r="AA12" s="45"/>
      <c r="AB12" s="45"/>
      <c r="AC12" s="45"/>
    </row>
    <row r="13" spans="1:29" ht="15" customHeight="1" x14ac:dyDescent="0.35">
      <c r="A13" s="561"/>
      <c r="B13" s="562"/>
      <c r="C13" s="563"/>
      <c r="D13" s="45"/>
      <c r="E13" s="1134"/>
      <c r="F13" s="1135"/>
      <c r="G13" s="1135"/>
      <c r="H13" s="1135"/>
      <c r="I13" s="1135"/>
      <c r="J13" s="1135"/>
      <c r="K13" s="1135"/>
      <c r="L13" s="1135"/>
      <c r="M13" s="1135"/>
      <c r="N13" s="1135"/>
      <c r="O13" s="1135"/>
      <c r="P13" s="1135"/>
      <c r="Q13" s="1135"/>
      <c r="R13" s="1135"/>
      <c r="S13" s="1135"/>
      <c r="T13" s="1135"/>
      <c r="U13" s="1136"/>
      <c r="V13" s="480"/>
      <c r="W13" s="75"/>
      <c r="X13" s="75"/>
      <c r="Y13" s="75"/>
      <c r="Z13" s="75"/>
      <c r="AA13" s="45"/>
      <c r="AB13" s="45"/>
      <c r="AC13" s="45"/>
    </row>
    <row r="14" spans="1:29" ht="15" customHeight="1" x14ac:dyDescent="0.35">
      <c r="A14" s="561" t="str">
        <f>Safe!E3</f>
        <v>Safety</v>
      </c>
      <c r="B14" s="562"/>
      <c r="C14" s="563"/>
      <c r="D14" s="45"/>
      <c r="E14" s="1134"/>
      <c r="F14" s="1135"/>
      <c r="G14" s="1135"/>
      <c r="H14" s="1135"/>
      <c r="I14" s="1135"/>
      <c r="J14" s="1135"/>
      <c r="K14" s="1135"/>
      <c r="L14" s="1135"/>
      <c r="M14" s="1135"/>
      <c r="N14" s="1135"/>
      <c r="O14" s="1135"/>
      <c r="P14" s="1135"/>
      <c r="Q14" s="1135"/>
      <c r="R14" s="1135"/>
      <c r="S14" s="1135"/>
      <c r="T14" s="1135"/>
      <c r="U14" s="1136"/>
      <c r="V14" s="480"/>
      <c r="W14" s="75"/>
      <c r="X14" s="75"/>
      <c r="Y14" s="75"/>
      <c r="Z14" s="75"/>
      <c r="AA14" s="45"/>
      <c r="AB14" s="45"/>
      <c r="AC14" s="45"/>
    </row>
    <row r="15" spans="1:29" ht="15" customHeight="1" x14ac:dyDescent="0.35">
      <c r="A15" s="561"/>
      <c r="B15" s="562"/>
      <c r="C15" s="563"/>
      <c r="D15" s="45"/>
      <c r="E15" s="1134"/>
      <c r="F15" s="1135"/>
      <c r="G15" s="1135"/>
      <c r="H15" s="1135"/>
      <c r="I15" s="1135"/>
      <c r="J15" s="1135"/>
      <c r="K15" s="1135"/>
      <c r="L15" s="1135"/>
      <c r="M15" s="1135"/>
      <c r="N15" s="1135"/>
      <c r="O15" s="1135"/>
      <c r="P15" s="1135"/>
      <c r="Q15" s="1135"/>
      <c r="R15" s="1135"/>
      <c r="S15" s="1135"/>
      <c r="T15" s="1135"/>
      <c r="U15" s="1136"/>
      <c r="V15" s="480"/>
      <c r="W15" s="75"/>
      <c r="X15" s="75"/>
      <c r="Y15" s="75"/>
      <c r="Z15" s="75"/>
      <c r="AA15" s="45"/>
      <c r="AB15" s="45"/>
      <c r="AC15" s="45"/>
    </row>
    <row r="16" spans="1:29" ht="15" customHeight="1" x14ac:dyDescent="0.35">
      <c r="A16" s="561" t="str">
        <f>Floor!E3</f>
        <v>Flooring</v>
      </c>
      <c r="B16" s="562"/>
      <c r="C16" s="563"/>
      <c r="D16" s="45"/>
      <c r="E16" s="1134"/>
      <c r="F16" s="1135"/>
      <c r="G16" s="1135"/>
      <c r="H16" s="1135"/>
      <c r="I16" s="1135"/>
      <c r="J16" s="1135"/>
      <c r="K16" s="1135"/>
      <c r="L16" s="1135"/>
      <c r="M16" s="1135"/>
      <c r="N16" s="1135"/>
      <c r="O16" s="1135"/>
      <c r="P16" s="1135"/>
      <c r="Q16" s="1135"/>
      <c r="R16" s="1135"/>
      <c r="S16" s="1135"/>
      <c r="T16" s="1135"/>
      <c r="U16" s="1136"/>
      <c r="V16" s="480"/>
      <c r="W16" s="75"/>
      <c r="X16" s="75"/>
      <c r="Y16" s="75"/>
      <c r="Z16" s="75"/>
      <c r="AA16" s="45"/>
      <c r="AB16" s="45"/>
      <c r="AC16" s="45"/>
    </row>
    <row r="17" spans="1:29" ht="15" customHeight="1" x14ac:dyDescent="0.35">
      <c r="A17" s="561"/>
      <c r="B17" s="562"/>
      <c r="C17" s="563"/>
      <c r="D17" s="45"/>
      <c r="E17" s="1134"/>
      <c r="F17" s="1135"/>
      <c r="G17" s="1135"/>
      <c r="H17" s="1135"/>
      <c r="I17" s="1135"/>
      <c r="J17" s="1135"/>
      <c r="K17" s="1135"/>
      <c r="L17" s="1135"/>
      <c r="M17" s="1135"/>
      <c r="N17" s="1135"/>
      <c r="O17" s="1135"/>
      <c r="P17" s="1135"/>
      <c r="Q17" s="1135"/>
      <c r="R17" s="1135"/>
      <c r="S17" s="1135"/>
      <c r="T17" s="1135"/>
      <c r="U17" s="1136"/>
      <c r="V17" s="480"/>
      <c r="W17" s="75"/>
      <c r="X17" s="75"/>
      <c r="Y17" s="75"/>
      <c r="Z17" s="75"/>
      <c r="AA17" s="45"/>
      <c r="AB17" s="45"/>
      <c r="AC17" s="45"/>
    </row>
    <row r="18" spans="1:29" ht="15" customHeight="1" x14ac:dyDescent="0.35">
      <c r="A18" s="561" t="str">
        <f>Clean!E3</f>
        <v>Cleaning</v>
      </c>
      <c r="B18" s="562"/>
      <c r="C18" s="563"/>
      <c r="D18" s="45"/>
      <c r="E18" s="1134"/>
      <c r="F18" s="1135"/>
      <c r="G18" s="1135"/>
      <c r="H18" s="1135"/>
      <c r="I18" s="1135"/>
      <c r="J18" s="1135"/>
      <c r="K18" s="1135"/>
      <c r="L18" s="1135"/>
      <c r="M18" s="1135"/>
      <c r="N18" s="1135"/>
      <c r="O18" s="1135"/>
      <c r="P18" s="1135"/>
      <c r="Q18" s="1135"/>
      <c r="R18" s="1135"/>
      <c r="S18" s="1135"/>
      <c r="T18" s="1135"/>
      <c r="U18" s="1136"/>
      <c r="V18" s="480"/>
      <c r="W18" s="75"/>
      <c r="X18" s="75"/>
      <c r="Y18" s="75"/>
      <c r="Z18" s="75"/>
      <c r="AA18" s="45"/>
      <c r="AB18" s="45"/>
      <c r="AC18" s="45"/>
    </row>
    <row r="19" spans="1:29" ht="15" customHeight="1" x14ac:dyDescent="0.35">
      <c r="A19" s="561"/>
      <c r="B19" s="562"/>
      <c r="C19" s="563"/>
      <c r="D19" s="45"/>
      <c r="E19" s="1134"/>
      <c r="F19" s="1135"/>
      <c r="G19" s="1135"/>
      <c r="H19" s="1135"/>
      <c r="I19" s="1135"/>
      <c r="J19" s="1135"/>
      <c r="K19" s="1135"/>
      <c r="L19" s="1135"/>
      <c r="M19" s="1135"/>
      <c r="N19" s="1135"/>
      <c r="O19" s="1135"/>
      <c r="P19" s="1135"/>
      <c r="Q19" s="1135"/>
      <c r="R19" s="1135"/>
      <c r="S19" s="1135"/>
      <c r="T19" s="1135"/>
      <c r="U19" s="1136"/>
      <c r="V19" s="480"/>
      <c r="W19" s="75"/>
      <c r="X19" s="75"/>
      <c r="Y19" s="75"/>
      <c r="Z19" s="75"/>
      <c r="AA19" s="45"/>
      <c r="AB19" s="45"/>
      <c r="AC19" s="45"/>
    </row>
    <row r="20" spans="1:29" ht="15" customHeight="1" x14ac:dyDescent="0.35">
      <c r="A20" s="561" t="str">
        <f>Food!E3</f>
        <v>Food</v>
      </c>
      <c r="B20" s="562"/>
      <c r="C20" s="563"/>
      <c r="D20" s="45"/>
      <c r="E20" s="1134"/>
      <c r="F20" s="1135"/>
      <c r="G20" s="1135"/>
      <c r="H20" s="1135"/>
      <c r="I20" s="1135"/>
      <c r="J20" s="1135"/>
      <c r="K20" s="1135"/>
      <c r="L20" s="1135"/>
      <c r="M20" s="1135"/>
      <c r="N20" s="1135"/>
      <c r="O20" s="1135"/>
      <c r="P20" s="1135"/>
      <c r="Q20" s="1135"/>
      <c r="R20" s="1135"/>
      <c r="S20" s="1135"/>
      <c r="T20" s="1135"/>
      <c r="U20" s="1136"/>
      <c r="V20" s="480"/>
      <c r="W20" s="75"/>
      <c r="X20" s="75"/>
      <c r="Y20" s="75"/>
      <c r="Z20" s="75"/>
      <c r="AA20" s="45"/>
      <c r="AB20" s="45"/>
      <c r="AC20" s="45"/>
    </row>
    <row r="21" spans="1:29" ht="15" customHeight="1" x14ac:dyDescent="0.35">
      <c r="A21" s="561"/>
      <c r="B21" s="562"/>
      <c r="C21" s="563"/>
      <c r="D21" s="45"/>
      <c r="E21" s="1134"/>
      <c r="F21" s="1135"/>
      <c r="G21" s="1135"/>
      <c r="H21" s="1135"/>
      <c r="I21" s="1135"/>
      <c r="J21" s="1135"/>
      <c r="K21" s="1135"/>
      <c r="L21" s="1135"/>
      <c r="M21" s="1135"/>
      <c r="N21" s="1135"/>
      <c r="O21" s="1135"/>
      <c r="P21" s="1135"/>
      <c r="Q21" s="1135"/>
      <c r="R21" s="1135"/>
      <c r="S21" s="1135"/>
      <c r="T21" s="1135"/>
      <c r="U21" s="1136"/>
      <c r="V21" s="480"/>
      <c r="W21" s="74"/>
      <c r="X21" s="74"/>
      <c r="Y21" s="74"/>
      <c r="Z21" s="74"/>
      <c r="AA21" s="45"/>
      <c r="AB21" s="45"/>
      <c r="AC21" s="45"/>
    </row>
    <row r="22" spans="1:29" ht="15" customHeight="1" x14ac:dyDescent="0.35">
      <c r="A22" s="561" t="str">
        <f>Drink!E3</f>
        <v>Drinks</v>
      </c>
      <c r="B22" s="562"/>
      <c r="C22" s="563"/>
      <c r="D22" s="45"/>
      <c r="E22" s="1134"/>
      <c r="F22" s="1135"/>
      <c r="G22" s="1135"/>
      <c r="H22" s="1135"/>
      <c r="I22" s="1135"/>
      <c r="J22" s="1135"/>
      <c r="K22" s="1135"/>
      <c r="L22" s="1135"/>
      <c r="M22" s="1135"/>
      <c r="N22" s="1135"/>
      <c r="O22" s="1135"/>
      <c r="P22" s="1135"/>
      <c r="Q22" s="1135"/>
      <c r="R22" s="1135"/>
      <c r="S22" s="1135"/>
      <c r="T22" s="1135"/>
      <c r="U22" s="1136"/>
      <c r="V22" s="480"/>
      <c r="W22" s="74"/>
      <c r="X22" s="74"/>
      <c r="Y22" s="74"/>
      <c r="Z22" s="74"/>
      <c r="AA22" s="45"/>
      <c r="AB22" s="45"/>
      <c r="AC22" s="45"/>
    </row>
    <row r="23" spans="1:29" ht="15" customHeight="1" x14ac:dyDescent="0.35">
      <c r="A23" s="561"/>
      <c r="B23" s="562"/>
      <c r="C23" s="563"/>
      <c r="D23" s="45"/>
      <c r="E23" s="1134"/>
      <c r="F23" s="1135"/>
      <c r="G23" s="1135"/>
      <c r="H23" s="1135"/>
      <c r="I23" s="1135"/>
      <c r="J23" s="1135"/>
      <c r="K23" s="1135"/>
      <c r="L23" s="1135"/>
      <c r="M23" s="1135"/>
      <c r="N23" s="1135"/>
      <c r="O23" s="1135"/>
      <c r="P23" s="1135"/>
      <c r="Q23" s="1135"/>
      <c r="R23" s="1135"/>
      <c r="S23" s="1135"/>
      <c r="T23" s="1135"/>
      <c r="U23" s="1136"/>
      <c r="V23" s="480"/>
      <c r="W23" s="74"/>
      <c r="X23" s="74"/>
      <c r="Y23" s="74"/>
      <c r="Z23" s="74"/>
      <c r="AA23" s="45"/>
      <c r="AB23" s="45"/>
      <c r="AC23" s="45"/>
    </row>
    <row r="24" spans="1:29" ht="15" customHeight="1" x14ac:dyDescent="0.35">
      <c r="A24" s="561" t="str">
        <f>Alco!E3</f>
        <v>Alcohol</v>
      </c>
      <c r="B24" s="562"/>
      <c r="C24" s="563"/>
      <c r="D24" s="45"/>
      <c r="E24" s="1134"/>
      <c r="F24" s="1135"/>
      <c r="G24" s="1135"/>
      <c r="H24" s="1135"/>
      <c r="I24" s="1135"/>
      <c r="J24" s="1135"/>
      <c r="K24" s="1135"/>
      <c r="L24" s="1135"/>
      <c r="M24" s="1135"/>
      <c r="N24" s="1135"/>
      <c r="O24" s="1135"/>
      <c r="P24" s="1135"/>
      <c r="Q24" s="1135"/>
      <c r="R24" s="1135"/>
      <c r="S24" s="1135"/>
      <c r="T24" s="1135"/>
      <c r="U24" s="1136"/>
      <c r="V24" s="480"/>
      <c r="W24" s="74"/>
      <c r="X24" s="74"/>
      <c r="Y24" s="74"/>
      <c r="Z24" s="74"/>
      <c r="AA24" s="45"/>
      <c r="AB24" s="45"/>
      <c r="AC24" s="45"/>
    </row>
    <row r="25" spans="1:29" ht="15" customHeight="1" x14ac:dyDescent="0.35">
      <c r="A25" s="561"/>
      <c r="B25" s="562"/>
      <c r="C25" s="563"/>
      <c r="D25" s="45"/>
      <c r="E25" s="1134"/>
      <c r="F25" s="1135"/>
      <c r="G25" s="1135"/>
      <c r="H25" s="1135"/>
      <c r="I25" s="1135"/>
      <c r="J25" s="1135"/>
      <c r="K25" s="1135"/>
      <c r="L25" s="1135"/>
      <c r="M25" s="1135"/>
      <c r="N25" s="1135"/>
      <c r="O25" s="1135"/>
      <c r="P25" s="1135"/>
      <c r="Q25" s="1135"/>
      <c r="R25" s="1135"/>
      <c r="S25" s="1135"/>
      <c r="T25" s="1135"/>
      <c r="U25" s="1136"/>
      <c r="V25" s="480"/>
      <c r="W25" s="74"/>
      <c r="X25" s="74"/>
      <c r="Y25" s="74"/>
      <c r="Z25" s="74"/>
      <c r="AA25" s="45"/>
      <c r="AB25" s="45"/>
      <c r="AC25" s="45"/>
    </row>
    <row r="26" spans="1:29" ht="15" customHeight="1" x14ac:dyDescent="0.35">
      <c r="A26" s="561" t="str">
        <f>Equip!E3</f>
        <v>Catering - Equipment</v>
      </c>
      <c r="B26" s="562"/>
      <c r="C26" s="563"/>
      <c r="D26" s="45"/>
      <c r="E26" s="1134"/>
      <c r="F26" s="1135"/>
      <c r="G26" s="1135"/>
      <c r="H26" s="1135"/>
      <c r="I26" s="1135"/>
      <c r="J26" s="1135"/>
      <c r="K26" s="1135"/>
      <c r="L26" s="1135"/>
      <c r="M26" s="1135"/>
      <c r="N26" s="1135"/>
      <c r="O26" s="1135"/>
      <c r="P26" s="1135"/>
      <c r="Q26" s="1135"/>
      <c r="R26" s="1135"/>
      <c r="S26" s="1135"/>
      <c r="T26" s="1135"/>
      <c r="U26" s="1136"/>
      <c r="V26" s="480"/>
      <c r="W26" s="74"/>
      <c r="X26" s="74"/>
      <c r="Y26" s="74"/>
      <c r="Z26" s="74"/>
      <c r="AA26" s="45"/>
      <c r="AB26" s="45"/>
      <c r="AC26" s="45"/>
    </row>
    <row r="27" spans="1:29" ht="15" customHeight="1" x14ac:dyDescent="0.35">
      <c r="A27" s="561"/>
      <c r="B27" s="562"/>
      <c r="C27" s="563"/>
      <c r="D27" s="45"/>
      <c r="E27" s="1134"/>
      <c r="F27" s="1135"/>
      <c r="G27" s="1135"/>
      <c r="H27" s="1135"/>
      <c r="I27" s="1135"/>
      <c r="J27" s="1135"/>
      <c r="K27" s="1135"/>
      <c r="L27" s="1135"/>
      <c r="M27" s="1135"/>
      <c r="N27" s="1135"/>
      <c r="O27" s="1135"/>
      <c r="P27" s="1135"/>
      <c r="Q27" s="1135"/>
      <c r="R27" s="1135"/>
      <c r="S27" s="1135"/>
      <c r="T27" s="1135"/>
      <c r="U27" s="1136"/>
      <c r="V27" s="480"/>
      <c r="W27" s="74"/>
      <c r="X27" s="74"/>
      <c r="Y27" s="74"/>
      <c r="Z27" s="74"/>
      <c r="AA27" s="45"/>
      <c r="AB27" s="45"/>
      <c r="AC27" s="45"/>
    </row>
    <row r="28" spans="1:29" ht="15" customHeight="1" x14ac:dyDescent="0.35">
      <c r="A28" s="561" t="str">
        <f>Hygiene!E3</f>
        <v>Catering - Hygiene</v>
      </c>
      <c r="B28" s="562"/>
      <c r="C28" s="563"/>
      <c r="D28" s="45"/>
      <c r="E28" s="1134"/>
      <c r="F28" s="1135"/>
      <c r="G28" s="1135"/>
      <c r="H28" s="1135"/>
      <c r="I28" s="1135"/>
      <c r="J28" s="1135"/>
      <c r="K28" s="1135"/>
      <c r="L28" s="1135"/>
      <c r="M28" s="1135"/>
      <c r="N28" s="1135"/>
      <c r="O28" s="1135"/>
      <c r="P28" s="1135"/>
      <c r="Q28" s="1135"/>
      <c r="R28" s="1135"/>
      <c r="S28" s="1135"/>
      <c r="T28" s="1135"/>
      <c r="U28" s="1136"/>
      <c r="V28" s="480"/>
      <c r="W28" s="74"/>
      <c r="X28" s="74"/>
      <c r="Y28" s="74"/>
      <c r="Z28" s="74"/>
      <c r="AA28" s="45"/>
      <c r="AB28" s="45"/>
      <c r="AC28" s="45"/>
    </row>
    <row r="29" spans="1:29" ht="15" customHeight="1" x14ac:dyDescent="0.35">
      <c r="A29" s="561"/>
      <c r="B29" s="562"/>
      <c r="C29" s="563"/>
      <c r="D29" s="45"/>
      <c r="E29" s="1134"/>
      <c r="F29" s="1135"/>
      <c r="G29" s="1135"/>
      <c r="H29" s="1135"/>
      <c r="I29" s="1135"/>
      <c r="J29" s="1135"/>
      <c r="K29" s="1135"/>
      <c r="L29" s="1135"/>
      <c r="M29" s="1135"/>
      <c r="N29" s="1135"/>
      <c r="O29" s="1135"/>
      <c r="P29" s="1135"/>
      <c r="Q29" s="1135"/>
      <c r="R29" s="1135"/>
      <c r="S29" s="1135"/>
      <c r="T29" s="1135"/>
      <c r="U29" s="1136"/>
      <c r="V29" s="480"/>
      <c r="W29" s="74"/>
      <c r="X29" s="74"/>
      <c r="Y29" s="74"/>
      <c r="Z29" s="74"/>
      <c r="AA29" s="45"/>
      <c r="AB29" s="45"/>
      <c r="AC29" s="45"/>
    </row>
    <row r="30" spans="1:29" ht="15" customHeight="1" x14ac:dyDescent="0.35">
      <c r="A30" s="561" t="str">
        <f>'G&amp;R'!E3</f>
        <v>Graphics &amp; Rigging</v>
      </c>
      <c r="B30" s="562"/>
      <c r="C30" s="563"/>
      <c r="D30" s="45"/>
      <c r="E30" s="1134"/>
      <c r="F30" s="1135"/>
      <c r="G30" s="1135"/>
      <c r="H30" s="1135"/>
      <c r="I30" s="1135"/>
      <c r="J30" s="1135"/>
      <c r="K30" s="1135"/>
      <c r="L30" s="1135"/>
      <c r="M30" s="1135"/>
      <c r="N30" s="1135"/>
      <c r="O30" s="1135"/>
      <c r="P30" s="1135"/>
      <c r="Q30" s="1135"/>
      <c r="R30" s="1135"/>
      <c r="S30" s="1135"/>
      <c r="T30" s="1135"/>
      <c r="U30" s="1136"/>
      <c r="V30" s="480"/>
      <c r="W30" s="74"/>
      <c r="X30" s="74"/>
      <c r="Y30" s="74"/>
      <c r="Z30" s="74"/>
      <c r="AA30" s="45"/>
      <c r="AB30" s="45"/>
      <c r="AC30" s="45"/>
    </row>
    <row r="31" spans="1:29" ht="15" customHeight="1" x14ac:dyDescent="0.35">
      <c r="A31" s="561"/>
      <c r="B31" s="562"/>
      <c r="C31" s="563"/>
      <c r="D31" s="45"/>
      <c r="E31" s="1134"/>
      <c r="F31" s="1135"/>
      <c r="G31" s="1135"/>
      <c r="H31" s="1135"/>
      <c r="I31" s="1135"/>
      <c r="J31" s="1135"/>
      <c r="K31" s="1135"/>
      <c r="L31" s="1135"/>
      <c r="M31" s="1135"/>
      <c r="N31" s="1135"/>
      <c r="O31" s="1135"/>
      <c r="P31" s="1135"/>
      <c r="Q31" s="1135"/>
      <c r="R31" s="1135"/>
      <c r="S31" s="1135"/>
      <c r="T31" s="1135"/>
      <c r="U31" s="1136"/>
      <c r="V31" s="480"/>
      <c r="W31" s="74"/>
      <c r="X31" s="74"/>
      <c r="Y31" s="74"/>
      <c r="Z31" s="74"/>
      <c r="AA31" s="45"/>
      <c r="AB31" s="45"/>
      <c r="AC31" s="45"/>
    </row>
    <row r="32" spans="1:29" ht="15" customHeight="1" x14ac:dyDescent="0.35">
      <c r="A32" s="561" t="str">
        <f>Details!E2</f>
        <v>Your contact details</v>
      </c>
      <c r="B32" s="562"/>
      <c r="C32" s="563"/>
      <c r="D32" s="45"/>
      <c r="E32" s="1134"/>
      <c r="F32" s="1135"/>
      <c r="G32" s="1135"/>
      <c r="H32" s="1135"/>
      <c r="I32" s="1135"/>
      <c r="J32" s="1135"/>
      <c r="K32" s="1135"/>
      <c r="L32" s="1135"/>
      <c r="M32" s="1135"/>
      <c r="N32" s="1135"/>
      <c r="O32" s="1135"/>
      <c r="P32" s="1135"/>
      <c r="Q32" s="1135"/>
      <c r="R32" s="1135"/>
      <c r="S32" s="1135"/>
      <c r="T32" s="1135"/>
      <c r="U32" s="1136"/>
      <c r="V32" s="480"/>
      <c r="W32" s="74"/>
      <c r="X32" s="74"/>
      <c r="Y32" s="74"/>
      <c r="Z32" s="74"/>
      <c r="AA32" s="45"/>
      <c r="AB32" s="45"/>
      <c r="AC32" s="45"/>
    </row>
    <row r="33" spans="1:29" ht="15" customHeight="1" x14ac:dyDescent="0.35">
      <c r="A33" s="561"/>
      <c r="B33" s="562"/>
      <c r="C33" s="563"/>
      <c r="D33" s="45"/>
      <c r="E33" s="1134"/>
      <c r="F33" s="1135"/>
      <c r="G33" s="1135"/>
      <c r="H33" s="1135"/>
      <c r="I33" s="1135"/>
      <c r="J33" s="1135"/>
      <c r="K33" s="1135"/>
      <c r="L33" s="1135"/>
      <c r="M33" s="1135"/>
      <c r="N33" s="1135"/>
      <c r="O33" s="1135"/>
      <c r="P33" s="1135"/>
      <c r="Q33" s="1135"/>
      <c r="R33" s="1135"/>
      <c r="S33" s="1135"/>
      <c r="T33" s="1135"/>
      <c r="U33" s="1136"/>
      <c r="V33" s="480"/>
      <c r="W33" s="74"/>
      <c r="X33" s="74"/>
      <c r="Y33" s="74"/>
      <c r="Z33" s="74"/>
      <c r="AA33" s="45"/>
      <c r="AB33" s="45"/>
      <c r="AC33" s="45"/>
    </row>
    <row r="34" spans="1:29" ht="15" customHeight="1" x14ac:dyDescent="0.35">
      <c r="A34" s="561" t="str">
        <f>Summary!E4</f>
        <v>Order summary</v>
      </c>
      <c r="B34" s="562"/>
      <c r="C34" s="563"/>
      <c r="D34" s="45"/>
      <c r="E34" s="1134"/>
      <c r="F34" s="1135"/>
      <c r="G34" s="1135"/>
      <c r="H34" s="1135"/>
      <c r="I34" s="1135"/>
      <c r="J34" s="1135"/>
      <c r="K34" s="1135"/>
      <c r="L34" s="1135"/>
      <c r="M34" s="1135"/>
      <c r="N34" s="1135"/>
      <c r="O34" s="1135"/>
      <c r="P34" s="1135"/>
      <c r="Q34" s="1135"/>
      <c r="R34" s="1135"/>
      <c r="S34" s="1135"/>
      <c r="T34" s="1135"/>
      <c r="U34" s="1136"/>
      <c r="V34" s="480"/>
      <c r="W34" s="74"/>
      <c r="X34" s="74"/>
      <c r="Y34" s="74"/>
      <c r="Z34" s="74"/>
      <c r="AA34" s="45"/>
      <c r="AB34" s="45"/>
      <c r="AC34" s="45"/>
    </row>
    <row r="35" spans="1:29" ht="15" customHeight="1" x14ac:dyDescent="0.35">
      <c r="A35" s="561"/>
      <c r="B35" s="562"/>
      <c r="C35" s="563"/>
      <c r="D35" s="45"/>
      <c r="E35" s="1134"/>
      <c r="F35" s="1135"/>
      <c r="G35" s="1135"/>
      <c r="H35" s="1135"/>
      <c r="I35" s="1135"/>
      <c r="J35" s="1135"/>
      <c r="K35" s="1135"/>
      <c r="L35" s="1135"/>
      <c r="M35" s="1135"/>
      <c r="N35" s="1135"/>
      <c r="O35" s="1135"/>
      <c r="P35" s="1135"/>
      <c r="Q35" s="1135"/>
      <c r="R35" s="1135"/>
      <c r="S35" s="1135"/>
      <c r="T35" s="1135"/>
      <c r="U35" s="1136"/>
      <c r="V35" s="480"/>
      <c r="W35" s="74"/>
      <c r="X35" s="74"/>
      <c r="Y35" s="74"/>
      <c r="Z35" s="74"/>
      <c r="AA35" s="45"/>
      <c r="AB35" s="45"/>
      <c r="AC35" s="45"/>
    </row>
    <row r="36" spans="1:29" ht="15" customHeight="1" x14ac:dyDescent="0.35">
      <c r="A36" s="564" t="str">
        <f>'T&amp;C'!E2</f>
        <v>Terms &amp; Conditions</v>
      </c>
      <c r="B36" s="565"/>
      <c r="C36" s="566"/>
      <c r="D36" s="45"/>
      <c r="E36" s="1134"/>
      <c r="F36" s="1135"/>
      <c r="G36" s="1135"/>
      <c r="H36" s="1135"/>
      <c r="I36" s="1135"/>
      <c r="J36" s="1135"/>
      <c r="K36" s="1135"/>
      <c r="L36" s="1135"/>
      <c r="M36" s="1135"/>
      <c r="N36" s="1135"/>
      <c r="O36" s="1135"/>
      <c r="P36" s="1135"/>
      <c r="Q36" s="1135"/>
      <c r="R36" s="1135"/>
      <c r="S36" s="1135"/>
      <c r="T36" s="1135"/>
      <c r="U36" s="1136"/>
      <c r="V36" s="480"/>
      <c r="W36" s="74"/>
      <c r="X36" s="74"/>
      <c r="Y36" s="74"/>
      <c r="Z36" s="74"/>
      <c r="AA36" s="45"/>
      <c r="AB36" s="45"/>
      <c r="AC36" s="45"/>
    </row>
    <row r="37" spans="1:29" ht="15" customHeight="1" x14ac:dyDescent="0.35">
      <c r="A37" s="567"/>
      <c r="B37" s="568"/>
      <c r="C37" s="569"/>
      <c r="D37" s="45"/>
      <c r="E37" s="1134"/>
      <c r="F37" s="1135"/>
      <c r="G37" s="1135"/>
      <c r="H37" s="1135"/>
      <c r="I37" s="1135"/>
      <c r="J37" s="1135"/>
      <c r="K37" s="1135"/>
      <c r="L37" s="1135"/>
      <c r="M37" s="1135"/>
      <c r="N37" s="1135"/>
      <c r="O37" s="1135"/>
      <c r="P37" s="1135"/>
      <c r="Q37" s="1135"/>
      <c r="R37" s="1135"/>
      <c r="S37" s="1135"/>
      <c r="T37" s="1135"/>
      <c r="U37" s="1136"/>
      <c r="V37" s="480"/>
      <c r="W37" s="74"/>
      <c r="X37" s="74"/>
      <c r="Y37" s="74"/>
      <c r="Z37" s="74"/>
      <c r="AA37" s="45"/>
      <c r="AB37" s="45"/>
      <c r="AC37" s="45"/>
    </row>
    <row r="38" spans="1:29" ht="15" customHeight="1" x14ac:dyDescent="0.35">
      <c r="A38" s="51"/>
      <c r="B38" s="51"/>
      <c r="C38" s="51"/>
      <c r="D38" s="45"/>
      <c r="E38" s="1134"/>
      <c r="F38" s="1135"/>
      <c r="G38" s="1135"/>
      <c r="H38" s="1135"/>
      <c r="I38" s="1135"/>
      <c r="J38" s="1135"/>
      <c r="K38" s="1135"/>
      <c r="L38" s="1135"/>
      <c r="M38" s="1135"/>
      <c r="N38" s="1135"/>
      <c r="O38" s="1135"/>
      <c r="P38" s="1135"/>
      <c r="Q38" s="1135"/>
      <c r="R38" s="1135"/>
      <c r="S38" s="1135"/>
      <c r="T38" s="1135"/>
      <c r="U38" s="1136"/>
      <c r="V38" s="480"/>
      <c r="W38" s="74"/>
      <c r="X38" s="74"/>
      <c r="Y38" s="74"/>
      <c r="Z38" s="74"/>
      <c r="AA38" s="45"/>
      <c r="AB38" s="45"/>
      <c r="AC38" s="45"/>
    </row>
    <row r="39" spans="1:29" ht="15" customHeight="1" x14ac:dyDescent="0.4">
      <c r="A39" s="52"/>
      <c r="B39" s="52"/>
      <c r="C39" s="52"/>
      <c r="D39" s="45"/>
      <c r="E39" s="1134"/>
      <c r="F39" s="1135"/>
      <c r="G39" s="1135"/>
      <c r="H39" s="1135"/>
      <c r="I39" s="1135"/>
      <c r="J39" s="1135"/>
      <c r="K39" s="1135"/>
      <c r="L39" s="1135"/>
      <c r="M39" s="1135"/>
      <c r="N39" s="1135"/>
      <c r="O39" s="1135"/>
      <c r="P39" s="1135"/>
      <c r="Q39" s="1135"/>
      <c r="R39" s="1135"/>
      <c r="S39" s="1135"/>
      <c r="T39" s="1135"/>
      <c r="U39" s="1136"/>
      <c r="V39" s="480"/>
      <c r="W39" s="74"/>
      <c r="X39" s="74"/>
      <c r="Y39" s="74"/>
      <c r="Z39" s="74"/>
      <c r="AA39" s="45"/>
      <c r="AB39" s="45"/>
      <c r="AC39" s="45"/>
    </row>
    <row r="40" spans="1:29" ht="15" customHeight="1" x14ac:dyDescent="0.35">
      <c r="A40" s="572" t="s">
        <v>31</v>
      </c>
      <c r="B40" s="572"/>
      <c r="C40" s="572"/>
      <c r="D40" s="45"/>
      <c r="E40" s="1134"/>
      <c r="F40" s="1135"/>
      <c r="G40" s="1135"/>
      <c r="H40" s="1135"/>
      <c r="I40" s="1135"/>
      <c r="J40" s="1135"/>
      <c r="K40" s="1135"/>
      <c r="L40" s="1135"/>
      <c r="M40" s="1135"/>
      <c r="N40" s="1135"/>
      <c r="O40" s="1135"/>
      <c r="P40" s="1135"/>
      <c r="Q40" s="1135"/>
      <c r="R40" s="1135"/>
      <c r="S40" s="1135"/>
      <c r="T40" s="1135"/>
      <c r="U40" s="1136"/>
      <c r="V40" s="480"/>
      <c r="W40" s="74"/>
      <c r="X40" s="74"/>
      <c r="Y40" s="74"/>
      <c r="Z40" s="74"/>
      <c r="AA40" s="45"/>
      <c r="AB40" s="45"/>
      <c r="AC40" s="45"/>
    </row>
    <row r="41" spans="1:29" ht="15" customHeight="1" x14ac:dyDescent="0.35">
      <c r="A41" s="47" t="s">
        <v>32</v>
      </c>
      <c r="B41" s="142"/>
      <c r="C41" s="142"/>
      <c r="D41" s="45"/>
      <c r="E41" s="1134"/>
      <c r="F41" s="1135"/>
      <c r="G41" s="1135"/>
      <c r="H41" s="1135"/>
      <c r="I41" s="1135"/>
      <c r="J41" s="1135"/>
      <c r="K41" s="1135"/>
      <c r="L41" s="1135"/>
      <c r="M41" s="1135"/>
      <c r="N41" s="1135"/>
      <c r="O41" s="1135"/>
      <c r="P41" s="1135"/>
      <c r="Q41" s="1135"/>
      <c r="R41" s="1135"/>
      <c r="S41" s="1135"/>
      <c r="T41" s="1135"/>
      <c r="U41" s="1136"/>
      <c r="V41" s="480"/>
      <c r="W41" s="74"/>
      <c r="X41" s="74"/>
      <c r="Y41" s="74"/>
      <c r="Z41" s="74"/>
      <c r="AA41" s="45"/>
      <c r="AB41" s="45"/>
      <c r="AC41" s="45"/>
    </row>
    <row r="42" spans="1:29" ht="15" customHeight="1" x14ac:dyDescent="0.35">
      <c r="A42" s="47" t="s">
        <v>33</v>
      </c>
      <c r="B42" s="142"/>
      <c r="C42" s="142"/>
      <c r="D42" s="45"/>
      <c r="E42" s="1134"/>
      <c r="F42" s="1135"/>
      <c r="G42" s="1135"/>
      <c r="H42" s="1135"/>
      <c r="I42" s="1135"/>
      <c r="J42" s="1135"/>
      <c r="K42" s="1135"/>
      <c r="L42" s="1135"/>
      <c r="M42" s="1135"/>
      <c r="N42" s="1135"/>
      <c r="O42" s="1135"/>
      <c r="P42" s="1135"/>
      <c r="Q42" s="1135"/>
      <c r="R42" s="1135"/>
      <c r="S42" s="1135"/>
      <c r="T42" s="1135"/>
      <c r="U42" s="1136"/>
      <c r="V42" s="480"/>
      <c r="W42" s="74"/>
      <c r="X42" s="74"/>
      <c r="Y42" s="74"/>
      <c r="Z42" s="74"/>
      <c r="AA42" s="45"/>
      <c r="AB42" s="45"/>
      <c r="AC42" s="45"/>
    </row>
    <row r="43" spans="1:29" ht="15" customHeight="1" x14ac:dyDescent="0.35">
      <c r="A43" s="47" t="s">
        <v>11</v>
      </c>
      <c r="B43" s="142"/>
      <c r="C43" s="142"/>
      <c r="D43" s="45"/>
      <c r="E43" s="1134"/>
      <c r="F43" s="1135"/>
      <c r="G43" s="1135"/>
      <c r="H43" s="1135"/>
      <c r="I43" s="1135"/>
      <c r="J43" s="1135"/>
      <c r="K43" s="1135"/>
      <c r="L43" s="1135"/>
      <c r="M43" s="1135"/>
      <c r="N43" s="1135"/>
      <c r="O43" s="1135"/>
      <c r="P43" s="1135"/>
      <c r="Q43" s="1135"/>
      <c r="R43" s="1135"/>
      <c r="S43" s="1135"/>
      <c r="T43" s="1135"/>
      <c r="U43" s="1136"/>
      <c r="V43" s="480"/>
      <c r="W43" s="74"/>
      <c r="X43" s="74"/>
      <c r="Y43" s="74"/>
      <c r="Z43" s="74"/>
      <c r="AA43" s="45"/>
      <c r="AB43" s="45"/>
      <c r="AC43" s="45"/>
    </row>
    <row r="44" spans="1:29" ht="15" customHeight="1" x14ac:dyDescent="0.35">
      <c r="A44" s="79" t="s">
        <v>34</v>
      </c>
      <c r="B44" s="142"/>
      <c r="C44" s="142"/>
      <c r="D44" s="45"/>
      <c r="E44" s="1134"/>
      <c r="F44" s="1135"/>
      <c r="G44" s="1135"/>
      <c r="H44" s="1135"/>
      <c r="I44" s="1135"/>
      <c r="J44" s="1135"/>
      <c r="K44" s="1135"/>
      <c r="L44" s="1135"/>
      <c r="M44" s="1135"/>
      <c r="N44" s="1135"/>
      <c r="O44" s="1135"/>
      <c r="P44" s="1135"/>
      <c r="Q44" s="1135"/>
      <c r="R44" s="1135"/>
      <c r="S44" s="1135"/>
      <c r="T44" s="1135"/>
      <c r="U44" s="1136"/>
      <c r="V44" s="480"/>
      <c r="W44" s="74"/>
      <c r="X44" s="74"/>
      <c r="Y44" s="74"/>
      <c r="Z44" s="74"/>
      <c r="AA44" s="45"/>
      <c r="AB44" s="45"/>
      <c r="AC44" s="45"/>
    </row>
    <row r="45" spans="1:29" ht="15" customHeight="1" x14ac:dyDescent="0.35">
      <c r="A45" s="47" t="s">
        <v>13</v>
      </c>
      <c r="B45" s="142"/>
      <c r="C45" s="142"/>
      <c r="D45" s="45"/>
      <c r="E45" s="1134"/>
      <c r="F45" s="1135"/>
      <c r="G45" s="1135"/>
      <c r="H45" s="1135"/>
      <c r="I45" s="1135"/>
      <c r="J45" s="1135"/>
      <c r="K45" s="1135"/>
      <c r="L45" s="1135"/>
      <c r="M45" s="1135"/>
      <c r="N45" s="1135"/>
      <c r="O45" s="1135"/>
      <c r="P45" s="1135"/>
      <c r="Q45" s="1135"/>
      <c r="R45" s="1135"/>
      <c r="S45" s="1135"/>
      <c r="T45" s="1135"/>
      <c r="U45" s="1136"/>
      <c r="V45" s="480"/>
      <c r="W45" s="74"/>
      <c r="X45" s="74"/>
      <c r="Y45" s="74"/>
      <c r="Z45" s="74"/>
      <c r="AA45" s="45"/>
      <c r="AB45" s="45"/>
      <c r="AC45" s="45"/>
    </row>
    <row r="46" spans="1:29" ht="15" customHeight="1" x14ac:dyDescent="0.35">
      <c r="A46" s="47" t="s">
        <v>14</v>
      </c>
      <c r="B46" s="142"/>
      <c r="C46" s="142"/>
      <c r="D46" s="45"/>
      <c r="E46" s="1134"/>
      <c r="F46" s="1135"/>
      <c r="G46" s="1135"/>
      <c r="H46" s="1135"/>
      <c r="I46" s="1135"/>
      <c r="J46" s="1135"/>
      <c r="K46" s="1135"/>
      <c r="L46" s="1135"/>
      <c r="M46" s="1135"/>
      <c r="N46" s="1135"/>
      <c r="O46" s="1135"/>
      <c r="P46" s="1135"/>
      <c r="Q46" s="1135"/>
      <c r="R46" s="1135"/>
      <c r="S46" s="1135"/>
      <c r="T46" s="1135"/>
      <c r="U46" s="1136"/>
      <c r="V46" s="480"/>
      <c r="W46" s="74"/>
      <c r="X46" s="74"/>
      <c r="Y46" s="74"/>
      <c r="Z46" s="74"/>
      <c r="AA46" s="45"/>
      <c r="AB46" s="45"/>
      <c r="AC46" s="45"/>
    </row>
    <row r="47" spans="1:29" ht="15" customHeight="1" x14ac:dyDescent="0.35">
      <c r="A47" s="53"/>
      <c r="B47" s="142"/>
      <c r="C47" s="142"/>
      <c r="D47" s="45"/>
      <c r="E47" s="1134"/>
      <c r="F47" s="1135"/>
      <c r="G47" s="1135"/>
      <c r="H47" s="1135"/>
      <c r="I47" s="1135"/>
      <c r="J47" s="1135"/>
      <c r="K47" s="1135"/>
      <c r="L47" s="1135"/>
      <c r="M47" s="1135"/>
      <c r="N47" s="1135"/>
      <c r="O47" s="1135"/>
      <c r="P47" s="1135"/>
      <c r="Q47" s="1135"/>
      <c r="R47" s="1135"/>
      <c r="S47" s="1135"/>
      <c r="T47" s="1135"/>
      <c r="U47" s="1136"/>
      <c r="V47" s="480"/>
      <c r="W47" s="45"/>
      <c r="X47" s="45"/>
      <c r="Y47" s="45"/>
      <c r="Z47" s="45"/>
      <c r="AA47" s="45"/>
      <c r="AB47" s="45"/>
      <c r="AC47" s="45"/>
    </row>
    <row r="48" spans="1:29" ht="15" customHeight="1" x14ac:dyDescent="0.35">
      <c r="A48" s="570" t="s">
        <v>36</v>
      </c>
      <c r="B48" s="570"/>
      <c r="C48" s="570"/>
      <c r="D48" s="45"/>
      <c r="E48" s="1134"/>
      <c r="F48" s="1135"/>
      <c r="G48" s="1135"/>
      <c r="H48" s="1135"/>
      <c r="I48" s="1135"/>
      <c r="J48" s="1135"/>
      <c r="K48" s="1135"/>
      <c r="L48" s="1135"/>
      <c r="M48" s="1135"/>
      <c r="N48" s="1135"/>
      <c r="O48" s="1135"/>
      <c r="P48" s="1135"/>
      <c r="Q48" s="1135"/>
      <c r="R48" s="1135"/>
      <c r="S48" s="1135"/>
      <c r="T48" s="1135"/>
      <c r="U48" s="1136"/>
      <c r="V48" s="480"/>
      <c r="W48" s="45"/>
      <c r="X48" s="45"/>
      <c r="Y48" s="45"/>
      <c r="Z48" s="45"/>
      <c r="AA48" s="45"/>
      <c r="AB48" s="45"/>
      <c r="AC48" s="45"/>
    </row>
    <row r="49" spans="1:29" ht="15" customHeight="1" x14ac:dyDescent="0.35">
      <c r="A49" s="570"/>
      <c r="B49" s="570"/>
      <c r="C49" s="570"/>
      <c r="D49" s="45"/>
      <c r="E49" s="1134"/>
      <c r="F49" s="1135"/>
      <c r="G49" s="1135"/>
      <c r="H49" s="1135"/>
      <c r="I49" s="1135"/>
      <c r="J49" s="1135"/>
      <c r="K49" s="1135"/>
      <c r="L49" s="1135"/>
      <c r="M49" s="1135"/>
      <c r="N49" s="1135"/>
      <c r="O49" s="1135"/>
      <c r="P49" s="1135"/>
      <c r="Q49" s="1135"/>
      <c r="R49" s="1135"/>
      <c r="S49" s="1135"/>
      <c r="T49" s="1135"/>
      <c r="U49" s="1136"/>
      <c r="V49" s="480"/>
      <c r="W49" s="45"/>
      <c r="X49" s="45"/>
      <c r="Y49" s="45"/>
      <c r="Z49" s="45"/>
      <c r="AA49" s="45"/>
      <c r="AB49" s="45"/>
      <c r="AC49" s="45"/>
    </row>
    <row r="50" spans="1:29" ht="15" customHeight="1" x14ac:dyDescent="0.35">
      <c r="A50" s="571" t="s">
        <v>37</v>
      </c>
      <c r="B50" s="571"/>
      <c r="C50" s="571"/>
      <c r="D50" s="45"/>
      <c r="E50" s="1134"/>
      <c r="F50" s="1135"/>
      <c r="G50" s="1135"/>
      <c r="H50" s="1135"/>
      <c r="I50" s="1135"/>
      <c r="J50" s="1135"/>
      <c r="K50" s="1135"/>
      <c r="L50" s="1135"/>
      <c r="M50" s="1135"/>
      <c r="N50" s="1135"/>
      <c r="O50" s="1135"/>
      <c r="P50" s="1135"/>
      <c r="Q50" s="1135"/>
      <c r="R50" s="1135"/>
      <c r="S50" s="1135"/>
      <c r="T50" s="1135"/>
      <c r="U50" s="1136"/>
      <c r="V50" s="480"/>
      <c r="W50" s="45"/>
      <c r="X50" s="45"/>
      <c r="Y50" s="45"/>
      <c r="Z50" s="45"/>
      <c r="AA50" s="45"/>
      <c r="AB50" s="45"/>
      <c r="AC50" s="45"/>
    </row>
    <row r="51" spans="1:29" ht="15" customHeight="1" x14ac:dyDescent="0.35">
      <c r="A51" s="571"/>
      <c r="B51" s="571"/>
      <c r="C51" s="571"/>
      <c r="D51" s="45"/>
      <c r="E51" s="1134"/>
      <c r="F51" s="1135"/>
      <c r="G51" s="1135"/>
      <c r="H51" s="1135"/>
      <c r="I51" s="1135"/>
      <c r="J51" s="1135"/>
      <c r="K51" s="1135"/>
      <c r="L51" s="1135"/>
      <c r="M51" s="1135"/>
      <c r="N51" s="1135"/>
      <c r="O51" s="1135"/>
      <c r="P51" s="1135"/>
      <c r="Q51" s="1135"/>
      <c r="R51" s="1135"/>
      <c r="S51" s="1135"/>
      <c r="T51" s="1135"/>
      <c r="U51" s="1136"/>
      <c r="V51" s="480"/>
      <c r="W51" s="45"/>
      <c r="X51" s="45"/>
      <c r="Y51" s="45"/>
      <c r="Z51" s="45"/>
      <c r="AA51" s="45"/>
      <c r="AB51" s="45"/>
      <c r="AC51" s="45"/>
    </row>
    <row r="52" spans="1:29" ht="15" customHeight="1" x14ac:dyDescent="0.4">
      <c r="A52" s="52"/>
      <c r="B52" s="52"/>
      <c r="C52" s="52"/>
      <c r="D52" s="45"/>
      <c r="E52" s="1134"/>
      <c r="F52" s="1135"/>
      <c r="G52" s="1135"/>
      <c r="H52" s="1135"/>
      <c r="I52" s="1135"/>
      <c r="J52" s="1135"/>
      <c r="K52" s="1135"/>
      <c r="L52" s="1135"/>
      <c r="M52" s="1135"/>
      <c r="N52" s="1135"/>
      <c r="O52" s="1135"/>
      <c r="P52" s="1135"/>
      <c r="Q52" s="1135"/>
      <c r="R52" s="1135"/>
      <c r="S52" s="1135"/>
      <c r="T52" s="1135"/>
      <c r="U52" s="1136"/>
      <c r="V52" s="480"/>
      <c r="W52" s="45"/>
      <c r="X52" s="45"/>
      <c r="Y52" s="45"/>
      <c r="Z52" s="45"/>
      <c r="AA52" s="45"/>
      <c r="AB52" s="45"/>
      <c r="AC52" s="45"/>
    </row>
    <row r="53" spans="1:29" ht="15" customHeight="1" x14ac:dyDescent="0.4">
      <c r="A53" s="52"/>
      <c r="B53" s="52"/>
      <c r="C53" s="52"/>
      <c r="D53" s="45"/>
      <c r="E53" s="1134"/>
      <c r="F53" s="1135"/>
      <c r="G53" s="1135"/>
      <c r="H53" s="1135"/>
      <c r="I53" s="1135"/>
      <c r="J53" s="1135"/>
      <c r="K53" s="1135"/>
      <c r="L53" s="1135"/>
      <c r="M53" s="1135"/>
      <c r="N53" s="1135"/>
      <c r="O53" s="1135"/>
      <c r="P53" s="1135"/>
      <c r="Q53" s="1135"/>
      <c r="R53" s="1135"/>
      <c r="S53" s="1135"/>
      <c r="T53" s="1135"/>
      <c r="U53" s="1136"/>
      <c r="V53" s="480"/>
      <c r="W53" s="45"/>
      <c r="X53" s="45"/>
      <c r="Y53" s="45"/>
      <c r="Z53" s="45"/>
      <c r="AA53" s="45"/>
      <c r="AB53" s="45"/>
      <c r="AC53" s="45"/>
    </row>
    <row r="54" spans="1:29" ht="15" customHeight="1" x14ac:dyDescent="0.4">
      <c r="A54" s="52"/>
      <c r="B54" s="52"/>
      <c r="C54" s="52"/>
      <c r="D54" s="45"/>
      <c r="E54" s="1134"/>
      <c r="F54" s="1135"/>
      <c r="G54" s="1135"/>
      <c r="H54" s="1135"/>
      <c r="I54" s="1135"/>
      <c r="J54" s="1135"/>
      <c r="K54" s="1135"/>
      <c r="L54" s="1135"/>
      <c r="M54" s="1135"/>
      <c r="N54" s="1135"/>
      <c r="O54" s="1135"/>
      <c r="P54" s="1135"/>
      <c r="Q54" s="1135"/>
      <c r="R54" s="1135"/>
      <c r="S54" s="1135"/>
      <c r="T54" s="1135"/>
      <c r="U54" s="1136"/>
      <c r="V54" s="480"/>
      <c r="W54" s="45"/>
      <c r="X54" s="45"/>
      <c r="Y54" s="45"/>
      <c r="Z54" s="45"/>
      <c r="AA54" s="45"/>
      <c r="AB54" s="45"/>
      <c r="AC54" s="45"/>
    </row>
    <row r="55" spans="1:29" ht="15" customHeight="1" x14ac:dyDescent="0.4">
      <c r="A55" s="52"/>
      <c r="B55" s="52"/>
      <c r="C55" s="52"/>
      <c r="D55" s="45"/>
      <c r="E55" s="1134"/>
      <c r="F55" s="1135"/>
      <c r="G55" s="1135"/>
      <c r="H55" s="1135"/>
      <c r="I55" s="1135"/>
      <c r="J55" s="1135"/>
      <c r="K55" s="1135"/>
      <c r="L55" s="1135"/>
      <c r="M55" s="1135"/>
      <c r="N55" s="1135"/>
      <c r="O55" s="1135"/>
      <c r="P55" s="1135"/>
      <c r="Q55" s="1135"/>
      <c r="R55" s="1135"/>
      <c r="S55" s="1135"/>
      <c r="T55" s="1135"/>
      <c r="U55" s="1136"/>
      <c r="V55" s="480"/>
      <c r="W55" s="45"/>
      <c r="X55" s="45"/>
      <c r="Y55" s="45"/>
      <c r="Z55" s="45"/>
      <c r="AA55" s="45"/>
      <c r="AB55" s="45"/>
      <c r="AC55" s="45"/>
    </row>
    <row r="56" spans="1:29" ht="15" customHeight="1" x14ac:dyDescent="0.35">
      <c r="D56" s="45"/>
      <c r="E56" s="1134"/>
      <c r="F56" s="1135"/>
      <c r="G56" s="1135"/>
      <c r="H56" s="1135"/>
      <c r="I56" s="1135"/>
      <c r="J56" s="1135"/>
      <c r="K56" s="1135"/>
      <c r="L56" s="1135"/>
      <c r="M56" s="1135"/>
      <c r="N56" s="1135"/>
      <c r="O56" s="1135"/>
      <c r="P56" s="1135"/>
      <c r="Q56" s="1135"/>
      <c r="R56" s="1135"/>
      <c r="S56" s="1135"/>
      <c r="T56" s="1135"/>
      <c r="U56" s="1136"/>
      <c r="V56" s="480"/>
      <c r="W56" s="45"/>
      <c r="X56" s="45"/>
      <c r="Y56" s="45"/>
      <c r="Z56" s="45"/>
      <c r="AA56" s="45"/>
      <c r="AB56" s="45"/>
      <c r="AC56" s="45"/>
    </row>
    <row r="57" spans="1:29" ht="15" customHeight="1" x14ac:dyDescent="0.35">
      <c r="D57" s="45"/>
      <c r="E57" s="1134"/>
      <c r="F57" s="1135"/>
      <c r="G57" s="1135"/>
      <c r="H57" s="1135"/>
      <c r="I57" s="1135"/>
      <c r="J57" s="1135"/>
      <c r="K57" s="1135"/>
      <c r="L57" s="1135"/>
      <c r="M57" s="1135"/>
      <c r="N57" s="1135"/>
      <c r="O57" s="1135"/>
      <c r="P57" s="1135"/>
      <c r="Q57" s="1135"/>
      <c r="R57" s="1135"/>
      <c r="S57" s="1135"/>
      <c r="T57" s="1135"/>
      <c r="U57" s="1136"/>
      <c r="V57" s="480"/>
      <c r="W57" s="45"/>
      <c r="X57" s="45"/>
      <c r="Y57" s="45"/>
      <c r="Z57" s="45"/>
      <c r="AA57" s="45"/>
      <c r="AB57" s="45"/>
      <c r="AC57" s="45"/>
    </row>
    <row r="58" spans="1:29" ht="15" customHeight="1" x14ac:dyDescent="0.35">
      <c r="D58" s="45"/>
      <c r="E58" s="1134"/>
      <c r="F58" s="1135"/>
      <c r="G58" s="1135"/>
      <c r="H58" s="1135"/>
      <c r="I58" s="1135"/>
      <c r="J58" s="1135"/>
      <c r="K58" s="1135"/>
      <c r="L58" s="1135"/>
      <c r="M58" s="1135"/>
      <c r="N58" s="1135"/>
      <c r="O58" s="1135"/>
      <c r="P58" s="1135"/>
      <c r="Q58" s="1135"/>
      <c r="R58" s="1135"/>
      <c r="S58" s="1135"/>
      <c r="T58" s="1135"/>
      <c r="U58" s="1136"/>
      <c r="V58" s="480"/>
      <c r="W58" s="45"/>
      <c r="X58" s="45"/>
      <c r="Y58" s="45"/>
      <c r="Z58" s="45"/>
      <c r="AA58" s="45"/>
      <c r="AB58" s="45"/>
      <c r="AC58" s="45"/>
    </row>
    <row r="59" spans="1:29" ht="15" customHeight="1" x14ac:dyDescent="0.35">
      <c r="D59" s="45"/>
      <c r="E59" s="1134"/>
      <c r="F59" s="1135"/>
      <c r="G59" s="1135"/>
      <c r="H59" s="1135"/>
      <c r="I59" s="1135"/>
      <c r="J59" s="1135"/>
      <c r="K59" s="1135"/>
      <c r="L59" s="1135"/>
      <c r="M59" s="1135"/>
      <c r="N59" s="1135"/>
      <c r="O59" s="1135"/>
      <c r="P59" s="1135"/>
      <c r="Q59" s="1135"/>
      <c r="R59" s="1135"/>
      <c r="S59" s="1135"/>
      <c r="T59" s="1135"/>
      <c r="U59" s="1136"/>
      <c r="V59" s="480"/>
      <c r="W59" s="45"/>
      <c r="X59" s="45"/>
      <c r="Y59" s="45"/>
      <c r="Z59" s="45"/>
      <c r="AA59" s="45"/>
      <c r="AB59" s="45"/>
      <c r="AC59" s="45"/>
    </row>
    <row r="60" spans="1:29" ht="15" customHeight="1" x14ac:dyDescent="0.35">
      <c r="D60" s="45"/>
      <c r="E60" s="1134"/>
      <c r="F60" s="1135"/>
      <c r="G60" s="1135"/>
      <c r="H60" s="1135"/>
      <c r="I60" s="1135"/>
      <c r="J60" s="1135"/>
      <c r="K60" s="1135"/>
      <c r="L60" s="1135"/>
      <c r="M60" s="1135"/>
      <c r="N60" s="1135"/>
      <c r="O60" s="1135"/>
      <c r="P60" s="1135"/>
      <c r="Q60" s="1135"/>
      <c r="R60" s="1135"/>
      <c r="S60" s="1135"/>
      <c r="T60" s="1135"/>
      <c r="U60" s="1136"/>
      <c r="V60" s="480"/>
      <c r="W60" s="45"/>
      <c r="X60" s="45"/>
      <c r="Y60" s="45"/>
      <c r="Z60" s="45"/>
      <c r="AA60" s="45"/>
      <c r="AB60" s="45"/>
      <c r="AC60" s="45"/>
    </row>
    <row r="61" spans="1:29" ht="15" customHeight="1" x14ac:dyDescent="0.35">
      <c r="D61" s="45"/>
      <c r="E61" s="1134"/>
      <c r="F61" s="1135"/>
      <c r="G61" s="1135"/>
      <c r="H61" s="1135"/>
      <c r="I61" s="1135"/>
      <c r="J61" s="1135"/>
      <c r="K61" s="1135"/>
      <c r="L61" s="1135"/>
      <c r="M61" s="1135"/>
      <c r="N61" s="1135"/>
      <c r="O61" s="1135"/>
      <c r="P61" s="1135"/>
      <c r="Q61" s="1135"/>
      <c r="R61" s="1135"/>
      <c r="S61" s="1135"/>
      <c r="T61" s="1135"/>
      <c r="U61" s="1136"/>
      <c r="V61" s="480"/>
      <c r="W61" s="45"/>
      <c r="X61" s="45"/>
      <c r="Y61" s="45"/>
      <c r="Z61" s="45"/>
      <c r="AA61" s="45"/>
      <c r="AB61" s="45"/>
      <c r="AC61" s="45"/>
    </row>
    <row r="62" spans="1:29" ht="15" customHeight="1" x14ac:dyDescent="0.35">
      <c r="D62" s="45"/>
      <c r="E62" s="1134"/>
      <c r="F62" s="1135"/>
      <c r="G62" s="1135"/>
      <c r="H62" s="1135"/>
      <c r="I62" s="1135"/>
      <c r="J62" s="1135"/>
      <c r="K62" s="1135"/>
      <c r="L62" s="1135"/>
      <c r="M62" s="1135"/>
      <c r="N62" s="1135"/>
      <c r="O62" s="1135"/>
      <c r="P62" s="1135"/>
      <c r="Q62" s="1135"/>
      <c r="R62" s="1135"/>
      <c r="S62" s="1135"/>
      <c r="T62" s="1135"/>
      <c r="U62" s="1136"/>
      <c r="V62" s="480"/>
      <c r="W62" s="45"/>
      <c r="X62" s="45"/>
      <c r="Y62" s="45"/>
      <c r="Z62" s="45"/>
      <c r="AA62" s="45"/>
      <c r="AB62" s="45"/>
      <c r="AC62" s="45"/>
    </row>
    <row r="63" spans="1:29" ht="15" customHeight="1" x14ac:dyDescent="0.35">
      <c r="D63" s="45"/>
      <c r="E63" s="1134"/>
      <c r="F63" s="1135"/>
      <c r="G63" s="1135"/>
      <c r="H63" s="1135"/>
      <c r="I63" s="1135"/>
      <c r="J63" s="1135"/>
      <c r="K63" s="1135"/>
      <c r="L63" s="1135"/>
      <c r="M63" s="1135"/>
      <c r="N63" s="1135"/>
      <c r="O63" s="1135"/>
      <c r="P63" s="1135"/>
      <c r="Q63" s="1135"/>
      <c r="R63" s="1135"/>
      <c r="S63" s="1135"/>
      <c r="T63" s="1135"/>
      <c r="U63" s="1136"/>
      <c r="V63" s="480"/>
      <c r="W63" s="45"/>
      <c r="X63" s="45"/>
      <c r="Y63" s="45"/>
      <c r="Z63" s="45"/>
      <c r="AA63" s="45"/>
      <c r="AB63" s="45"/>
      <c r="AC63" s="45"/>
    </row>
    <row r="64" spans="1:29" ht="15" customHeight="1" x14ac:dyDescent="0.35">
      <c r="D64" s="45"/>
      <c r="E64" s="1134"/>
      <c r="F64" s="1135"/>
      <c r="G64" s="1135"/>
      <c r="H64" s="1135"/>
      <c r="I64" s="1135"/>
      <c r="J64" s="1135"/>
      <c r="K64" s="1135"/>
      <c r="L64" s="1135"/>
      <c r="M64" s="1135"/>
      <c r="N64" s="1135"/>
      <c r="O64" s="1135"/>
      <c r="P64" s="1135"/>
      <c r="Q64" s="1135"/>
      <c r="R64" s="1135"/>
      <c r="S64" s="1135"/>
      <c r="T64" s="1135"/>
      <c r="U64" s="1136"/>
      <c r="V64" s="480"/>
      <c r="W64" s="45"/>
      <c r="X64" s="45"/>
      <c r="Y64" s="45"/>
      <c r="Z64" s="45"/>
      <c r="AA64" s="45"/>
      <c r="AB64" s="45"/>
      <c r="AC64" s="45"/>
    </row>
    <row r="65" spans="4:29" ht="15" customHeight="1" x14ac:dyDescent="0.35">
      <c r="D65" s="45"/>
      <c r="E65" s="1134"/>
      <c r="F65" s="1135"/>
      <c r="G65" s="1135"/>
      <c r="H65" s="1135"/>
      <c r="I65" s="1135"/>
      <c r="J65" s="1135"/>
      <c r="K65" s="1135"/>
      <c r="L65" s="1135"/>
      <c r="M65" s="1135"/>
      <c r="N65" s="1135"/>
      <c r="O65" s="1135"/>
      <c r="P65" s="1135"/>
      <c r="Q65" s="1135"/>
      <c r="R65" s="1135"/>
      <c r="S65" s="1135"/>
      <c r="T65" s="1135"/>
      <c r="U65" s="1136"/>
      <c r="V65" s="480"/>
      <c r="W65" s="45"/>
      <c r="X65" s="45"/>
      <c r="Y65" s="45"/>
      <c r="Z65" s="45"/>
      <c r="AA65" s="45"/>
      <c r="AB65" s="45"/>
      <c r="AC65" s="45"/>
    </row>
    <row r="66" spans="4:29" ht="15" customHeight="1" x14ac:dyDescent="0.35">
      <c r="D66" s="45"/>
      <c r="E66" s="1134"/>
      <c r="F66" s="1135"/>
      <c r="G66" s="1135"/>
      <c r="H66" s="1135"/>
      <c r="I66" s="1135"/>
      <c r="J66" s="1135"/>
      <c r="K66" s="1135"/>
      <c r="L66" s="1135"/>
      <c r="M66" s="1135"/>
      <c r="N66" s="1135"/>
      <c r="O66" s="1135"/>
      <c r="P66" s="1135"/>
      <c r="Q66" s="1135"/>
      <c r="R66" s="1135"/>
      <c r="S66" s="1135"/>
      <c r="T66" s="1135"/>
      <c r="U66" s="1136"/>
      <c r="V66" s="480"/>
      <c r="W66" s="45"/>
      <c r="X66" s="45"/>
      <c r="Y66" s="45"/>
      <c r="Z66" s="45"/>
      <c r="AA66" s="45"/>
      <c r="AB66" s="45"/>
      <c r="AC66" s="45"/>
    </row>
    <row r="67" spans="4:29" ht="15" customHeight="1" x14ac:dyDescent="0.35">
      <c r="D67" s="45"/>
      <c r="E67" s="1134"/>
      <c r="F67" s="1135"/>
      <c r="G67" s="1135"/>
      <c r="H67" s="1135"/>
      <c r="I67" s="1135"/>
      <c r="J67" s="1135"/>
      <c r="K67" s="1135"/>
      <c r="L67" s="1135"/>
      <c r="M67" s="1135"/>
      <c r="N67" s="1135"/>
      <c r="O67" s="1135"/>
      <c r="P67" s="1135"/>
      <c r="Q67" s="1135"/>
      <c r="R67" s="1135"/>
      <c r="S67" s="1135"/>
      <c r="T67" s="1135"/>
      <c r="U67" s="1136"/>
      <c r="V67" s="480"/>
      <c r="W67" s="45"/>
      <c r="X67" s="45"/>
      <c r="Y67" s="45"/>
      <c r="Z67" s="45"/>
      <c r="AA67" s="45"/>
      <c r="AB67" s="45"/>
      <c r="AC67" s="45"/>
    </row>
    <row r="68" spans="4:29" ht="15" customHeight="1" x14ac:dyDescent="0.35">
      <c r="D68" s="45"/>
      <c r="E68" s="1134"/>
      <c r="F68" s="1135"/>
      <c r="G68" s="1135"/>
      <c r="H68" s="1135"/>
      <c r="I68" s="1135"/>
      <c r="J68" s="1135"/>
      <c r="K68" s="1135"/>
      <c r="L68" s="1135"/>
      <c r="M68" s="1135"/>
      <c r="N68" s="1135"/>
      <c r="O68" s="1135"/>
      <c r="P68" s="1135"/>
      <c r="Q68" s="1135"/>
      <c r="R68" s="1135"/>
      <c r="S68" s="1135"/>
      <c r="T68" s="1135"/>
      <c r="U68" s="1136"/>
      <c r="V68" s="480"/>
      <c r="W68" s="45"/>
      <c r="X68" s="45"/>
      <c r="Y68" s="45"/>
      <c r="Z68" s="45"/>
      <c r="AA68" s="45"/>
      <c r="AB68" s="45"/>
      <c r="AC68" s="45"/>
    </row>
    <row r="69" spans="4:29" ht="15" customHeight="1" x14ac:dyDescent="0.35">
      <c r="D69" s="45"/>
      <c r="E69" s="1134"/>
      <c r="F69" s="1135"/>
      <c r="G69" s="1135"/>
      <c r="H69" s="1135"/>
      <c r="I69" s="1135"/>
      <c r="J69" s="1135"/>
      <c r="K69" s="1135"/>
      <c r="L69" s="1135"/>
      <c r="M69" s="1135"/>
      <c r="N69" s="1135"/>
      <c r="O69" s="1135"/>
      <c r="P69" s="1135"/>
      <c r="Q69" s="1135"/>
      <c r="R69" s="1135"/>
      <c r="S69" s="1135"/>
      <c r="T69" s="1135"/>
      <c r="U69" s="1136"/>
      <c r="V69" s="480"/>
      <c r="W69" s="45"/>
      <c r="X69" s="45"/>
      <c r="Y69" s="45"/>
      <c r="Z69" s="45"/>
      <c r="AA69" s="45"/>
      <c r="AB69" s="45"/>
      <c r="AC69" s="45"/>
    </row>
    <row r="70" spans="4:29" ht="15" customHeight="1" x14ac:dyDescent="0.35">
      <c r="D70" s="45"/>
      <c r="E70" s="1134"/>
      <c r="F70" s="1135"/>
      <c r="G70" s="1135"/>
      <c r="H70" s="1135"/>
      <c r="I70" s="1135"/>
      <c r="J70" s="1135"/>
      <c r="K70" s="1135"/>
      <c r="L70" s="1135"/>
      <c r="M70" s="1135"/>
      <c r="N70" s="1135"/>
      <c r="O70" s="1135"/>
      <c r="P70" s="1135"/>
      <c r="Q70" s="1135"/>
      <c r="R70" s="1135"/>
      <c r="S70" s="1135"/>
      <c r="T70" s="1135"/>
      <c r="U70" s="1136"/>
      <c r="V70" s="480"/>
      <c r="W70" s="45"/>
      <c r="X70" s="45"/>
      <c r="Y70" s="45"/>
      <c r="Z70" s="45"/>
      <c r="AA70" s="45"/>
      <c r="AB70" s="45"/>
      <c r="AC70" s="45"/>
    </row>
    <row r="71" spans="4:29" ht="15" customHeight="1" x14ac:dyDescent="0.35">
      <c r="D71" s="45"/>
      <c r="E71" s="1134"/>
      <c r="F71" s="1135"/>
      <c r="G71" s="1135"/>
      <c r="H71" s="1135"/>
      <c r="I71" s="1135"/>
      <c r="J71" s="1135"/>
      <c r="K71" s="1135"/>
      <c r="L71" s="1135"/>
      <c r="M71" s="1135"/>
      <c r="N71" s="1135"/>
      <c r="O71" s="1135"/>
      <c r="P71" s="1135"/>
      <c r="Q71" s="1135"/>
      <c r="R71" s="1135"/>
      <c r="S71" s="1135"/>
      <c r="T71" s="1135"/>
      <c r="U71" s="1136"/>
      <c r="V71" s="480"/>
      <c r="W71" s="45"/>
      <c r="X71" s="45"/>
      <c r="Y71" s="45"/>
      <c r="Z71" s="45"/>
      <c r="AA71" s="45"/>
      <c r="AB71" s="45"/>
      <c r="AC71" s="45"/>
    </row>
    <row r="72" spans="4:29" ht="15" customHeight="1" x14ac:dyDescent="0.35">
      <c r="D72" s="45"/>
      <c r="E72" s="1134"/>
      <c r="F72" s="1135"/>
      <c r="G72" s="1135"/>
      <c r="H72" s="1135"/>
      <c r="I72" s="1135"/>
      <c r="J72" s="1135"/>
      <c r="K72" s="1135"/>
      <c r="L72" s="1135"/>
      <c r="M72" s="1135"/>
      <c r="N72" s="1135"/>
      <c r="O72" s="1135"/>
      <c r="P72" s="1135"/>
      <c r="Q72" s="1135"/>
      <c r="R72" s="1135"/>
      <c r="S72" s="1135"/>
      <c r="T72" s="1135"/>
      <c r="U72" s="1136"/>
      <c r="V72" s="480"/>
      <c r="W72" s="45"/>
      <c r="X72" s="45"/>
      <c r="Y72" s="45"/>
      <c r="Z72" s="45"/>
      <c r="AA72" s="45"/>
      <c r="AB72" s="45"/>
      <c r="AC72" s="45"/>
    </row>
    <row r="73" spans="4:29" ht="15" customHeight="1" x14ac:dyDescent="0.35">
      <c r="D73" s="45"/>
      <c r="E73" s="1134"/>
      <c r="F73" s="1135"/>
      <c r="G73" s="1135"/>
      <c r="H73" s="1135"/>
      <c r="I73" s="1135"/>
      <c r="J73" s="1135"/>
      <c r="K73" s="1135"/>
      <c r="L73" s="1135"/>
      <c r="M73" s="1135"/>
      <c r="N73" s="1135"/>
      <c r="O73" s="1135"/>
      <c r="P73" s="1135"/>
      <c r="Q73" s="1135"/>
      <c r="R73" s="1135"/>
      <c r="S73" s="1135"/>
      <c r="T73" s="1135"/>
      <c r="U73" s="1136"/>
      <c r="V73" s="480"/>
      <c r="W73" s="45"/>
      <c r="X73" s="45"/>
      <c r="Y73" s="45"/>
      <c r="Z73" s="45"/>
      <c r="AA73" s="45"/>
      <c r="AB73" s="45"/>
      <c r="AC73" s="45"/>
    </row>
    <row r="74" spans="4:29" ht="15" customHeight="1" x14ac:dyDescent="0.35">
      <c r="D74" s="45"/>
      <c r="E74" s="1134"/>
      <c r="F74" s="1135"/>
      <c r="G74" s="1135"/>
      <c r="H74" s="1135"/>
      <c r="I74" s="1135"/>
      <c r="J74" s="1135"/>
      <c r="K74" s="1135"/>
      <c r="L74" s="1135"/>
      <c r="M74" s="1135"/>
      <c r="N74" s="1135"/>
      <c r="O74" s="1135"/>
      <c r="P74" s="1135"/>
      <c r="Q74" s="1135"/>
      <c r="R74" s="1135"/>
      <c r="S74" s="1135"/>
      <c r="T74" s="1135"/>
      <c r="U74" s="1136"/>
      <c r="V74" s="480"/>
      <c r="W74" s="45"/>
      <c r="X74" s="45"/>
      <c r="Y74" s="45"/>
      <c r="Z74" s="45"/>
      <c r="AA74" s="45"/>
      <c r="AB74" s="45"/>
      <c r="AC74" s="45"/>
    </row>
    <row r="75" spans="4:29" ht="15" customHeight="1" x14ac:dyDescent="0.35">
      <c r="D75" s="45"/>
      <c r="E75" s="1134"/>
      <c r="F75" s="1135"/>
      <c r="G75" s="1135"/>
      <c r="H75" s="1135"/>
      <c r="I75" s="1135"/>
      <c r="J75" s="1135"/>
      <c r="K75" s="1135"/>
      <c r="L75" s="1135"/>
      <c r="M75" s="1135"/>
      <c r="N75" s="1135"/>
      <c r="O75" s="1135"/>
      <c r="P75" s="1135"/>
      <c r="Q75" s="1135"/>
      <c r="R75" s="1135"/>
      <c r="S75" s="1135"/>
      <c r="T75" s="1135"/>
      <c r="U75" s="1136"/>
      <c r="V75" s="480"/>
      <c r="W75" s="45"/>
      <c r="X75" s="45"/>
      <c r="Y75" s="45"/>
      <c r="Z75" s="45"/>
      <c r="AA75" s="45"/>
      <c r="AB75" s="45"/>
      <c r="AC75" s="45"/>
    </row>
    <row r="76" spans="4:29" ht="15" customHeight="1" x14ac:dyDescent="0.35">
      <c r="D76" s="45"/>
      <c r="E76" s="1134"/>
      <c r="F76" s="1135"/>
      <c r="G76" s="1135"/>
      <c r="H76" s="1135"/>
      <c r="I76" s="1135"/>
      <c r="J76" s="1135"/>
      <c r="K76" s="1135"/>
      <c r="L76" s="1135"/>
      <c r="M76" s="1135"/>
      <c r="N76" s="1135"/>
      <c r="O76" s="1135"/>
      <c r="P76" s="1135"/>
      <c r="Q76" s="1135"/>
      <c r="R76" s="1135"/>
      <c r="S76" s="1135"/>
      <c r="T76" s="1135"/>
      <c r="U76" s="1136"/>
      <c r="V76" s="480"/>
      <c r="W76" s="45"/>
      <c r="X76" s="45"/>
      <c r="Y76" s="45"/>
      <c r="Z76" s="45"/>
      <c r="AA76" s="45"/>
      <c r="AB76" s="45"/>
      <c r="AC76" s="45"/>
    </row>
    <row r="77" spans="4:29" ht="15" customHeight="1" x14ac:dyDescent="0.35">
      <c r="D77" s="45"/>
      <c r="E77" s="1134"/>
      <c r="F77" s="1135"/>
      <c r="G77" s="1135"/>
      <c r="H77" s="1135"/>
      <c r="I77" s="1135"/>
      <c r="J77" s="1135"/>
      <c r="K77" s="1135"/>
      <c r="L77" s="1135"/>
      <c r="M77" s="1135"/>
      <c r="N77" s="1135"/>
      <c r="O77" s="1135"/>
      <c r="P77" s="1135"/>
      <c r="Q77" s="1135"/>
      <c r="R77" s="1135"/>
      <c r="S77" s="1135"/>
      <c r="T77" s="1135"/>
      <c r="U77" s="1136"/>
      <c r="V77" s="480"/>
      <c r="W77" s="45"/>
      <c r="X77" s="45"/>
      <c r="Y77" s="45"/>
      <c r="Z77" s="45"/>
      <c r="AA77" s="45"/>
      <c r="AB77" s="45"/>
      <c r="AC77" s="45"/>
    </row>
    <row r="78" spans="4:29" ht="15" customHeight="1" x14ac:dyDescent="0.35">
      <c r="D78" s="45"/>
      <c r="E78" s="1134"/>
      <c r="F78" s="1135"/>
      <c r="G78" s="1135"/>
      <c r="H78" s="1135"/>
      <c r="I78" s="1135"/>
      <c r="J78" s="1135"/>
      <c r="K78" s="1135"/>
      <c r="L78" s="1135"/>
      <c r="M78" s="1135"/>
      <c r="N78" s="1135"/>
      <c r="O78" s="1135"/>
      <c r="P78" s="1135"/>
      <c r="Q78" s="1135"/>
      <c r="R78" s="1135"/>
      <c r="S78" s="1135"/>
      <c r="T78" s="1135"/>
      <c r="U78" s="1136"/>
      <c r="V78" s="480"/>
      <c r="W78" s="45"/>
      <c r="X78" s="45"/>
      <c r="Y78" s="45"/>
      <c r="Z78" s="45"/>
      <c r="AA78" s="45"/>
      <c r="AB78" s="45"/>
      <c r="AC78" s="45"/>
    </row>
    <row r="79" spans="4:29" ht="15" customHeight="1" x14ac:dyDescent="0.35">
      <c r="D79" s="45"/>
      <c r="E79" s="1134"/>
      <c r="F79" s="1135"/>
      <c r="G79" s="1135"/>
      <c r="H79" s="1135"/>
      <c r="I79" s="1135"/>
      <c r="J79" s="1135"/>
      <c r="K79" s="1135"/>
      <c r="L79" s="1135"/>
      <c r="M79" s="1135"/>
      <c r="N79" s="1135"/>
      <c r="O79" s="1135"/>
      <c r="P79" s="1135"/>
      <c r="Q79" s="1135"/>
      <c r="R79" s="1135"/>
      <c r="S79" s="1135"/>
      <c r="T79" s="1135"/>
      <c r="U79" s="1136"/>
      <c r="V79" s="480"/>
      <c r="W79" s="45"/>
      <c r="X79" s="45"/>
      <c r="Y79" s="45"/>
      <c r="Z79" s="45"/>
      <c r="AA79" s="45"/>
      <c r="AB79" s="45"/>
      <c r="AC79" s="45"/>
    </row>
    <row r="80" spans="4:29" ht="15" customHeight="1" x14ac:dyDescent="0.35">
      <c r="D80" s="45"/>
      <c r="E80" s="1137"/>
      <c r="F80" s="1138"/>
      <c r="G80" s="1138"/>
      <c r="H80" s="1138"/>
      <c r="I80" s="1138"/>
      <c r="J80" s="1138"/>
      <c r="K80" s="1138"/>
      <c r="L80" s="1138"/>
      <c r="M80" s="1138"/>
      <c r="N80" s="1138"/>
      <c r="O80" s="1138"/>
      <c r="P80" s="1138"/>
      <c r="Q80" s="1138"/>
      <c r="R80" s="1138"/>
      <c r="S80" s="1138"/>
      <c r="T80" s="1138"/>
      <c r="U80" s="1139"/>
      <c r="V80" s="480"/>
      <c r="W80" s="45"/>
      <c r="X80" s="45"/>
      <c r="Y80" s="45"/>
      <c r="Z80" s="45"/>
      <c r="AA80" s="45"/>
      <c r="AB80" s="45"/>
      <c r="AC80" s="45"/>
    </row>
    <row r="81" spans="4:29" ht="15" customHeight="1" x14ac:dyDescent="0.35">
      <c r="D81" s="45"/>
      <c r="E81" s="480"/>
      <c r="F81" s="480"/>
      <c r="G81" s="480"/>
      <c r="H81" s="480"/>
      <c r="I81" s="480"/>
      <c r="J81" s="480"/>
      <c r="K81" s="480"/>
      <c r="L81" s="480"/>
      <c r="M81" s="480"/>
      <c r="N81" s="480"/>
      <c r="O81" s="480"/>
      <c r="P81" s="480"/>
      <c r="Q81" s="480"/>
      <c r="R81" s="480"/>
      <c r="S81" s="480"/>
      <c r="T81" s="480"/>
      <c r="U81" s="480"/>
      <c r="V81" s="480"/>
      <c r="W81" s="45"/>
      <c r="X81" s="45"/>
      <c r="Y81" s="45"/>
      <c r="Z81" s="45"/>
      <c r="AA81" s="45"/>
      <c r="AB81" s="45"/>
      <c r="AC81" s="45"/>
    </row>
    <row r="82" spans="4:29" ht="15" customHeight="1" x14ac:dyDescent="0.35">
      <c r="D82" s="45"/>
      <c r="E82" s="518" t="s">
        <v>510</v>
      </c>
      <c r="F82" s="519"/>
      <c r="G82" s="519"/>
      <c r="H82" s="519"/>
      <c r="I82" s="519"/>
      <c r="J82" s="519"/>
      <c r="K82" s="519"/>
      <c r="L82" s="519"/>
      <c r="M82" s="519"/>
      <c r="N82" s="519"/>
      <c r="O82" s="519"/>
      <c r="P82" s="519"/>
      <c r="Q82" s="519"/>
      <c r="R82" s="519"/>
      <c r="S82" s="519"/>
      <c r="T82" s="519"/>
      <c r="U82" s="520"/>
      <c r="V82" s="480"/>
      <c r="W82" s="45"/>
      <c r="X82" s="45"/>
      <c r="Y82" s="45"/>
      <c r="Z82" s="45"/>
      <c r="AA82" s="45"/>
      <c r="AB82" s="45"/>
      <c r="AC82" s="45"/>
    </row>
    <row r="83" spans="4:29" ht="15" customHeight="1" x14ac:dyDescent="0.35">
      <c r="D83" s="45"/>
      <c r="E83" s="1131" t="s">
        <v>512</v>
      </c>
      <c r="F83" s="1132"/>
      <c r="G83" s="1132"/>
      <c r="H83" s="1132"/>
      <c r="I83" s="1132"/>
      <c r="J83" s="1132"/>
      <c r="K83" s="1132"/>
      <c r="L83" s="1132"/>
      <c r="M83" s="1132"/>
      <c r="N83" s="1132"/>
      <c r="O83" s="1132"/>
      <c r="P83" s="1132"/>
      <c r="Q83" s="1132"/>
      <c r="R83" s="1132"/>
      <c r="S83" s="1132"/>
      <c r="T83" s="1132"/>
      <c r="U83" s="1133"/>
      <c r="V83" s="480"/>
      <c r="W83" s="45"/>
      <c r="X83" s="45"/>
      <c r="Y83" s="45"/>
      <c r="Z83" s="45"/>
      <c r="AA83" s="45"/>
      <c r="AB83" s="45"/>
      <c r="AC83" s="45"/>
    </row>
    <row r="84" spans="4:29" ht="15" customHeight="1" x14ac:dyDescent="0.35">
      <c r="D84" s="45"/>
      <c r="E84" s="1134"/>
      <c r="F84" s="1135"/>
      <c r="G84" s="1135"/>
      <c r="H84" s="1135"/>
      <c r="I84" s="1135"/>
      <c r="J84" s="1135"/>
      <c r="K84" s="1135"/>
      <c r="L84" s="1135"/>
      <c r="M84" s="1135"/>
      <c r="N84" s="1135"/>
      <c r="O84" s="1135"/>
      <c r="P84" s="1135"/>
      <c r="Q84" s="1135"/>
      <c r="R84" s="1135"/>
      <c r="S84" s="1135"/>
      <c r="T84" s="1135"/>
      <c r="U84" s="1136"/>
      <c r="V84" s="480"/>
      <c r="W84" s="45"/>
      <c r="X84" s="45"/>
      <c r="Y84" s="45"/>
      <c r="Z84" s="45"/>
      <c r="AA84" s="45"/>
      <c r="AB84" s="45"/>
      <c r="AC84" s="45"/>
    </row>
    <row r="85" spans="4:29" ht="15" customHeight="1" x14ac:dyDescent="0.35">
      <c r="D85" s="45"/>
      <c r="E85" s="1134"/>
      <c r="F85" s="1135"/>
      <c r="G85" s="1135"/>
      <c r="H85" s="1135"/>
      <c r="I85" s="1135"/>
      <c r="J85" s="1135"/>
      <c r="K85" s="1135"/>
      <c r="L85" s="1135"/>
      <c r="M85" s="1135"/>
      <c r="N85" s="1135"/>
      <c r="O85" s="1135"/>
      <c r="P85" s="1135"/>
      <c r="Q85" s="1135"/>
      <c r="R85" s="1135"/>
      <c r="S85" s="1135"/>
      <c r="T85" s="1135"/>
      <c r="U85" s="1136"/>
      <c r="V85" s="480"/>
      <c r="W85" s="45"/>
      <c r="X85" s="45"/>
      <c r="Y85" s="45"/>
      <c r="Z85" s="45"/>
      <c r="AA85" s="45"/>
      <c r="AB85" s="45"/>
      <c r="AC85" s="45"/>
    </row>
    <row r="86" spans="4:29" ht="15" customHeight="1" x14ac:dyDescent="0.35">
      <c r="D86" s="45"/>
      <c r="E86" s="1134"/>
      <c r="F86" s="1135"/>
      <c r="G86" s="1135"/>
      <c r="H86" s="1135"/>
      <c r="I86" s="1135"/>
      <c r="J86" s="1135"/>
      <c r="K86" s="1135"/>
      <c r="L86" s="1135"/>
      <c r="M86" s="1135"/>
      <c r="N86" s="1135"/>
      <c r="O86" s="1135"/>
      <c r="P86" s="1135"/>
      <c r="Q86" s="1135"/>
      <c r="R86" s="1135"/>
      <c r="S86" s="1135"/>
      <c r="T86" s="1135"/>
      <c r="U86" s="1136"/>
      <c r="V86" s="480"/>
      <c r="W86" s="45"/>
      <c r="X86" s="45"/>
      <c r="Y86" s="45"/>
      <c r="Z86" s="45"/>
      <c r="AA86" s="45"/>
      <c r="AB86" s="45"/>
      <c r="AC86" s="45"/>
    </row>
    <row r="87" spans="4:29" ht="15" customHeight="1" x14ac:dyDescent="0.35">
      <c r="D87" s="45"/>
      <c r="E87" s="1134"/>
      <c r="F87" s="1135"/>
      <c r="G87" s="1135"/>
      <c r="H87" s="1135"/>
      <c r="I87" s="1135"/>
      <c r="J87" s="1135"/>
      <c r="K87" s="1135"/>
      <c r="L87" s="1135"/>
      <c r="M87" s="1135"/>
      <c r="N87" s="1135"/>
      <c r="O87" s="1135"/>
      <c r="P87" s="1135"/>
      <c r="Q87" s="1135"/>
      <c r="R87" s="1135"/>
      <c r="S87" s="1135"/>
      <c r="T87" s="1135"/>
      <c r="U87" s="1136"/>
      <c r="V87" s="480"/>
      <c r="W87" s="45"/>
      <c r="X87" s="45"/>
      <c r="Y87" s="45"/>
      <c r="Z87" s="45"/>
      <c r="AA87" s="45"/>
      <c r="AB87" s="45"/>
      <c r="AC87" s="45"/>
    </row>
    <row r="88" spans="4:29" ht="15" customHeight="1" x14ac:dyDescent="0.35">
      <c r="D88" s="45"/>
      <c r="E88" s="1134"/>
      <c r="F88" s="1135"/>
      <c r="G88" s="1135"/>
      <c r="H88" s="1135"/>
      <c r="I88" s="1135"/>
      <c r="J88" s="1135"/>
      <c r="K88" s="1135"/>
      <c r="L88" s="1135"/>
      <c r="M88" s="1135"/>
      <c r="N88" s="1135"/>
      <c r="O88" s="1135"/>
      <c r="P88" s="1135"/>
      <c r="Q88" s="1135"/>
      <c r="R88" s="1135"/>
      <c r="S88" s="1135"/>
      <c r="T88" s="1135"/>
      <c r="U88" s="1136"/>
      <c r="V88" s="480"/>
      <c r="W88" s="45"/>
      <c r="X88" s="45"/>
      <c r="Y88" s="45"/>
      <c r="Z88" s="45"/>
      <c r="AA88" s="45"/>
      <c r="AB88" s="45"/>
      <c r="AC88" s="45"/>
    </row>
    <row r="89" spans="4:29" ht="15" customHeight="1" x14ac:dyDescent="0.35">
      <c r="D89" s="45"/>
      <c r="E89" s="1134"/>
      <c r="F89" s="1135"/>
      <c r="G89" s="1135"/>
      <c r="H89" s="1135"/>
      <c r="I89" s="1135"/>
      <c r="J89" s="1135"/>
      <c r="K89" s="1135"/>
      <c r="L89" s="1135"/>
      <c r="M89" s="1135"/>
      <c r="N89" s="1135"/>
      <c r="O89" s="1135"/>
      <c r="P89" s="1135"/>
      <c r="Q89" s="1135"/>
      <c r="R89" s="1135"/>
      <c r="S89" s="1135"/>
      <c r="T89" s="1135"/>
      <c r="U89" s="1136"/>
      <c r="V89" s="480"/>
      <c r="W89" s="45"/>
      <c r="X89" s="45"/>
      <c r="Y89" s="45"/>
      <c r="Z89" s="45"/>
      <c r="AA89" s="45"/>
      <c r="AB89" s="45"/>
      <c r="AC89" s="45"/>
    </row>
    <row r="90" spans="4:29" ht="15" customHeight="1" x14ac:dyDescent="0.35">
      <c r="D90" s="45"/>
      <c r="E90" s="1134"/>
      <c r="F90" s="1135"/>
      <c r="G90" s="1135"/>
      <c r="H90" s="1135"/>
      <c r="I90" s="1135"/>
      <c r="J90" s="1135"/>
      <c r="K90" s="1135"/>
      <c r="L90" s="1135"/>
      <c r="M90" s="1135"/>
      <c r="N90" s="1135"/>
      <c r="O90" s="1135"/>
      <c r="P90" s="1135"/>
      <c r="Q90" s="1135"/>
      <c r="R90" s="1135"/>
      <c r="S90" s="1135"/>
      <c r="T90" s="1135"/>
      <c r="U90" s="1136"/>
      <c r="V90" s="480"/>
      <c r="W90" s="45"/>
      <c r="X90" s="45"/>
      <c r="Y90" s="45"/>
      <c r="Z90" s="45"/>
      <c r="AA90" s="45"/>
      <c r="AB90" s="45"/>
      <c r="AC90" s="45"/>
    </row>
    <row r="91" spans="4:29" ht="15" customHeight="1" x14ac:dyDescent="0.35">
      <c r="D91" s="45"/>
      <c r="E91" s="1134"/>
      <c r="F91" s="1135"/>
      <c r="G91" s="1135"/>
      <c r="H91" s="1135"/>
      <c r="I91" s="1135"/>
      <c r="J91" s="1135"/>
      <c r="K91" s="1135"/>
      <c r="L91" s="1135"/>
      <c r="M91" s="1135"/>
      <c r="N91" s="1135"/>
      <c r="O91" s="1135"/>
      <c r="P91" s="1135"/>
      <c r="Q91" s="1135"/>
      <c r="R91" s="1135"/>
      <c r="S91" s="1135"/>
      <c r="T91" s="1135"/>
      <c r="U91" s="1136"/>
      <c r="V91" s="480"/>
      <c r="W91" s="45"/>
      <c r="X91" s="45"/>
      <c r="Y91" s="45"/>
      <c r="Z91" s="45"/>
      <c r="AA91" s="45"/>
      <c r="AB91" s="45"/>
      <c r="AC91" s="45"/>
    </row>
    <row r="92" spans="4:29" ht="15" customHeight="1" x14ac:dyDescent="0.35">
      <c r="D92" s="45"/>
      <c r="E92" s="1134"/>
      <c r="F92" s="1135"/>
      <c r="G92" s="1135"/>
      <c r="H92" s="1135"/>
      <c r="I92" s="1135"/>
      <c r="J92" s="1135"/>
      <c r="K92" s="1135"/>
      <c r="L92" s="1135"/>
      <c r="M92" s="1135"/>
      <c r="N92" s="1135"/>
      <c r="O92" s="1135"/>
      <c r="P92" s="1135"/>
      <c r="Q92" s="1135"/>
      <c r="R92" s="1135"/>
      <c r="S92" s="1135"/>
      <c r="T92" s="1135"/>
      <c r="U92" s="1136"/>
      <c r="V92" s="480"/>
      <c r="W92" s="45"/>
      <c r="X92" s="45"/>
      <c r="Y92" s="45"/>
      <c r="Z92" s="45"/>
      <c r="AA92" s="45"/>
      <c r="AB92" s="45"/>
      <c r="AC92" s="45"/>
    </row>
    <row r="93" spans="4:29" ht="15" customHeight="1" x14ac:dyDescent="0.35">
      <c r="D93" s="45"/>
      <c r="E93" s="1134"/>
      <c r="F93" s="1135"/>
      <c r="G93" s="1135"/>
      <c r="H93" s="1135"/>
      <c r="I93" s="1135"/>
      <c r="J93" s="1135"/>
      <c r="K93" s="1135"/>
      <c r="L93" s="1135"/>
      <c r="M93" s="1135"/>
      <c r="N93" s="1135"/>
      <c r="O93" s="1135"/>
      <c r="P93" s="1135"/>
      <c r="Q93" s="1135"/>
      <c r="R93" s="1135"/>
      <c r="S93" s="1135"/>
      <c r="T93" s="1135"/>
      <c r="U93" s="1136"/>
      <c r="V93" s="480"/>
      <c r="W93" s="45"/>
      <c r="X93" s="45"/>
      <c r="Y93" s="45"/>
      <c r="Z93" s="45"/>
      <c r="AA93" s="45"/>
      <c r="AB93" s="45"/>
      <c r="AC93" s="45"/>
    </row>
    <row r="94" spans="4:29" ht="15" customHeight="1" x14ac:dyDescent="0.35">
      <c r="D94" s="45"/>
      <c r="E94" s="1134"/>
      <c r="F94" s="1135"/>
      <c r="G94" s="1135"/>
      <c r="H94" s="1135"/>
      <c r="I94" s="1135"/>
      <c r="J94" s="1135"/>
      <c r="K94" s="1135"/>
      <c r="L94" s="1135"/>
      <c r="M94" s="1135"/>
      <c r="N94" s="1135"/>
      <c r="O94" s="1135"/>
      <c r="P94" s="1135"/>
      <c r="Q94" s="1135"/>
      <c r="R94" s="1135"/>
      <c r="S94" s="1135"/>
      <c r="T94" s="1135"/>
      <c r="U94" s="1136"/>
      <c r="V94" s="480"/>
      <c r="W94" s="45"/>
      <c r="X94" s="45"/>
      <c r="Y94" s="45"/>
      <c r="Z94" s="45"/>
      <c r="AA94" s="45"/>
      <c r="AB94" s="45"/>
      <c r="AC94" s="45"/>
    </row>
    <row r="95" spans="4:29" ht="15" customHeight="1" x14ac:dyDescent="0.35">
      <c r="D95" s="45"/>
      <c r="E95" s="1134"/>
      <c r="F95" s="1135"/>
      <c r="G95" s="1135"/>
      <c r="H95" s="1135"/>
      <c r="I95" s="1135"/>
      <c r="J95" s="1135"/>
      <c r="K95" s="1135"/>
      <c r="L95" s="1135"/>
      <c r="M95" s="1135"/>
      <c r="N95" s="1135"/>
      <c r="O95" s="1135"/>
      <c r="P95" s="1135"/>
      <c r="Q95" s="1135"/>
      <c r="R95" s="1135"/>
      <c r="S95" s="1135"/>
      <c r="T95" s="1135"/>
      <c r="U95" s="1136"/>
      <c r="V95" s="480"/>
      <c r="W95" s="45"/>
      <c r="X95" s="45"/>
      <c r="Y95" s="45"/>
      <c r="Z95" s="45"/>
      <c r="AA95" s="45"/>
      <c r="AB95" s="45"/>
      <c r="AC95" s="45"/>
    </row>
    <row r="96" spans="4:29" ht="15" customHeight="1" x14ac:dyDescent="0.35">
      <c r="D96" s="45"/>
      <c r="E96" s="1134"/>
      <c r="F96" s="1135"/>
      <c r="G96" s="1135"/>
      <c r="H96" s="1135"/>
      <c r="I96" s="1135"/>
      <c r="J96" s="1135"/>
      <c r="K96" s="1135"/>
      <c r="L96" s="1135"/>
      <c r="M96" s="1135"/>
      <c r="N96" s="1135"/>
      <c r="O96" s="1135"/>
      <c r="P96" s="1135"/>
      <c r="Q96" s="1135"/>
      <c r="R96" s="1135"/>
      <c r="S96" s="1135"/>
      <c r="T96" s="1135"/>
      <c r="U96" s="1136"/>
      <c r="V96" s="45"/>
      <c r="W96" s="45"/>
      <c r="X96" s="45"/>
      <c r="Y96" s="45"/>
      <c r="Z96" s="45"/>
      <c r="AA96" s="45"/>
      <c r="AB96" s="45"/>
      <c r="AC96" s="45"/>
    </row>
    <row r="97" spans="4:29" ht="15" customHeight="1" x14ac:dyDescent="0.35">
      <c r="D97" s="45"/>
      <c r="E97" s="1134"/>
      <c r="F97" s="1135"/>
      <c r="G97" s="1135"/>
      <c r="H97" s="1135"/>
      <c r="I97" s="1135"/>
      <c r="J97" s="1135"/>
      <c r="K97" s="1135"/>
      <c r="L97" s="1135"/>
      <c r="M97" s="1135"/>
      <c r="N97" s="1135"/>
      <c r="O97" s="1135"/>
      <c r="P97" s="1135"/>
      <c r="Q97" s="1135"/>
      <c r="R97" s="1135"/>
      <c r="S97" s="1135"/>
      <c r="T97" s="1135"/>
      <c r="U97" s="1136"/>
      <c r="V97" s="45"/>
      <c r="W97" s="45"/>
      <c r="X97" s="45"/>
      <c r="Y97" s="45"/>
      <c r="Z97" s="45"/>
      <c r="AA97" s="45"/>
      <c r="AB97" s="45"/>
      <c r="AC97" s="45"/>
    </row>
    <row r="98" spans="4:29" ht="15" customHeight="1" x14ac:dyDescent="0.35">
      <c r="D98" s="45"/>
      <c r="E98" s="1134"/>
      <c r="F98" s="1135"/>
      <c r="G98" s="1135"/>
      <c r="H98" s="1135"/>
      <c r="I98" s="1135"/>
      <c r="J98" s="1135"/>
      <c r="K98" s="1135"/>
      <c r="L98" s="1135"/>
      <c r="M98" s="1135"/>
      <c r="N98" s="1135"/>
      <c r="O98" s="1135"/>
      <c r="P98" s="1135"/>
      <c r="Q98" s="1135"/>
      <c r="R98" s="1135"/>
      <c r="S98" s="1135"/>
      <c r="T98" s="1135"/>
      <c r="U98" s="1136"/>
      <c r="V98" s="45"/>
      <c r="W98" s="45"/>
      <c r="X98" s="45"/>
      <c r="Y98" s="45"/>
      <c r="Z98" s="45"/>
      <c r="AA98" s="45"/>
      <c r="AB98" s="45"/>
      <c r="AC98" s="45"/>
    </row>
    <row r="99" spans="4:29" ht="15" customHeight="1" x14ac:dyDescent="0.35">
      <c r="D99" s="45"/>
      <c r="E99" s="1134"/>
      <c r="F99" s="1135"/>
      <c r="G99" s="1135"/>
      <c r="H99" s="1135"/>
      <c r="I99" s="1135"/>
      <c r="J99" s="1135"/>
      <c r="K99" s="1135"/>
      <c r="L99" s="1135"/>
      <c r="M99" s="1135"/>
      <c r="N99" s="1135"/>
      <c r="O99" s="1135"/>
      <c r="P99" s="1135"/>
      <c r="Q99" s="1135"/>
      <c r="R99" s="1135"/>
      <c r="S99" s="1135"/>
      <c r="T99" s="1135"/>
      <c r="U99" s="1136"/>
      <c r="V99" s="45"/>
      <c r="W99" s="45"/>
      <c r="X99" s="45"/>
      <c r="Y99" s="45"/>
      <c r="Z99" s="45"/>
      <c r="AA99" s="45"/>
      <c r="AB99" s="45"/>
      <c r="AC99" s="45"/>
    </row>
    <row r="100" spans="4:29" ht="15" customHeight="1" x14ac:dyDescent="0.35">
      <c r="D100" s="45"/>
      <c r="E100" s="1134"/>
      <c r="F100" s="1135"/>
      <c r="G100" s="1135"/>
      <c r="H100" s="1135"/>
      <c r="I100" s="1135"/>
      <c r="J100" s="1135"/>
      <c r="K100" s="1135"/>
      <c r="L100" s="1135"/>
      <c r="M100" s="1135"/>
      <c r="N100" s="1135"/>
      <c r="O100" s="1135"/>
      <c r="P100" s="1135"/>
      <c r="Q100" s="1135"/>
      <c r="R100" s="1135"/>
      <c r="S100" s="1135"/>
      <c r="T100" s="1135"/>
      <c r="U100" s="1136"/>
      <c r="V100" s="45"/>
      <c r="W100" s="45"/>
      <c r="X100" s="45"/>
      <c r="Y100" s="45"/>
      <c r="Z100" s="45"/>
      <c r="AA100" s="45"/>
      <c r="AB100" s="45"/>
      <c r="AC100" s="45"/>
    </row>
    <row r="101" spans="4:29" ht="15" customHeight="1" x14ac:dyDescent="0.35">
      <c r="D101" s="45"/>
      <c r="E101" s="1134"/>
      <c r="F101" s="1135"/>
      <c r="G101" s="1135"/>
      <c r="H101" s="1135"/>
      <c r="I101" s="1135"/>
      <c r="J101" s="1135"/>
      <c r="K101" s="1135"/>
      <c r="L101" s="1135"/>
      <c r="M101" s="1135"/>
      <c r="N101" s="1135"/>
      <c r="O101" s="1135"/>
      <c r="P101" s="1135"/>
      <c r="Q101" s="1135"/>
      <c r="R101" s="1135"/>
      <c r="S101" s="1135"/>
      <c r="T101" s="1135"/>
      <c r="U101" s="1136"/>
      <c r="V101" s="45"/>
      <c r="W101" s="45"/>
      <c r="X101" s="45"/>
      <c r="Y101" s="45"/>
      <c r="Z101" s="45"/>
      <c r="AA101" s="45"/>
      <c r="AB101" s="45"/>
      <c r="AC101" s="45"/>
    </row>
    <row r="102" spans="4:29" ht="15" customHeight="1" x14ac:dyDescent="0.35">
      <c r="D102" s="45"/>
      <c r="E102" s="1134"/>
      <c r="F102" s="1135"/>
      <c r="G102" s="1135"/>
      <c r="H102" s="1135"/>
      <c r="I102" s="1135"/>
      <c r="J102" s="1135"/>
      <c r="K102" s="1135"/>
      <c r="L102" s="1135"/>
      <c r="M102" s="1135"/>
      <c r="N102" s="1135"/>
      <c r="O102" s="1135"/>
      <c r="P102" s="1135"/>
      <c r="Q102" s="1135"/>
      <c r="R102" s="1135"/>
      <c r="S102" s="1135"/>
      <c r="T102" s="1135"/>
      <c r="U102" s="1136"/>
      <c r="V102" s="45"/>
      <c r="W102" s="45"/>
      <c r="X102" s="45"/>
      <c r="Y102" s="45"/>
      <c r="Z102" s="45"/>
      <c r="AA102" s="45"/>
      <c r="AB102" s="45"/>
      <c r="AC102" s="45"/>
    </row>
    <row r="103" spans="4:29" ht="15" customHeight="1" x14ac:dyDescent="0.35">
      <c r="D103" s="45"/>
      <c r="E103" s="1134"/>
      <c r="F103" s="1135"/>
      <c r="G103" s="1135"/>
      <c r="H103" s="1135"/>
      <c r="I103" s="1135"/>
      <c r="J103" s="1135"/>
      <c r="K103" s="1135"/>
      <c r="L103" s="1135"/>
      <c r="M103" s="1135"/>
      <c r="N103" s="1135"/>
      <c r="O103" s="1135"/>
      <c r="P103" s="1135"/>
      <c r="Q103" s="1135"/>
      <c r="R103" s="1135"/>
      <c r="S103" s="1135"/>
      <c r="T103" s="1135"/>
      <c r="U103" s="1136"/>
      <c r="V103" s="45"/>
      <c r="W103" s="45"/>
      <c r="X103" s="45"/>
      <c r="Y103" s="45"/>
      <c r="Z103" s="45"/>
      <c r="AA103" s="45"/>
      <c r="AB103" s="45"/>
      <c r="AC103" s="45"/>
    </row>
    <row r="104" spans="4:29" ht="15" customHeight="1" x14ac:dyDescent="0.35">
      <c r="D104" s="45"/>
      <c r="E104" s="1134"/>
      <c r="F104" s="1135"/>
      <c r="G104" s="1135"/>
      <c r="H104" s="1135"/>
      <c r="I104" s="1135"/>
      <c r="J104" s="1135"/>
      <c r="K104" s="1135"/>
      <c r="L104" s="1135"/>
      <c r="M104" s="1135"/>
      <c r="N104" s="1135"/>
      <c r="O104" s="1135"/>
      <c r="P104" s="1135"/>
      <c r="Q104" s="1135"/>
      <c r="R104" s="1135"/>
      <c r="S104" s="1135"/>
      <c r="T104" s="1135"/>
      <c r="U104" s="1136"/>
      <c r="V104" s="45"/>
      <c r="W104" s="45"/>
      <c r="X104" s="45"/>
      <c r="Y104" s="45"/>
      <c r="Z104" s="45"/>
      <c r="AA104" s="45"/>
      <c r="AB104" s="45"/>
      <c r="AC104" s="45"/>
    </row>
    <row r="105" spans="4:29" ht="15" customHeight="1" x14ac:dyDescent="0.35">
      <c r="D105" s="45"/>
      <c r="E105" s="1134"/>
      <c r="F105" s="1135"/>
      <c r="G105" s="1135"/>
      <c r="H105" s="1135"/>
      <c r="I105" s="1135"/>
      <c r="J105" s="1135"/>
      <c r="K105" s="1135"/>
      <c r="L105" s="1135"/>
      <c r="M105" s="1135"/>
      <c r="N105" s="1135"/>
      <c r="O105" s="1135"/>
      <c r="P105" s="1135"/>
      <c r="Q105" s="1135"/>
      <c r="R105" s="1135"/>
      <c r="S105" s="1135"/>
      <c r="T105" s="1135"/>
      <c r="U105" s="1136"/>
      <c r="V105" s="45"/>
      <c r="W105" s="45"/>
      <c r="X105" s="45"/>
      <c r="Y105" s="45"/>
      <c r="Z105" s="45"/>
      <c r="AA105" s="45"/>
      <c r="AB105" s="45"/>
      <c r="AC105" s="45"/>
    </row>
    <row r="106" spans="4:29" ht="15" customHeight="1" x14ac:dyDescent="0.35">
      <c r="D106" s="45"/>
      <c r="E106" s="1134"/>
      <c r="F106" s="1135"/>
      <c r="G106" s="1135"/>
      <c r="H106" s="1135"/>
      <c r="I106" s="1135"/>
      <c r="J106" s="1135"/>
      <c r="K106" s="1135"/>
      <c r="L106" s="1135"/>
      <c r="M106" s="1135"/>
      <c r="N106" s="1135"/>
      <c r="O106" s="1135"/>
      <c r="P106" s="1135"/>
      <c r="Q106" s="1135"/>
      <c r="R106" s="1135"/>
      <c r="S106" s="1135"/>
      <c r="T106" s="1135"/>
      <c r="U106" s="1136"/>
      <c r="V106" s="45"/>
      <c r="W106" s="45"/>
      <c r="X106" s="45"/>
      <c r="Y106" s="45"/>
      <c r="Z106" s="45"/>
      <c r="AA106" s="45"/>
      <c r="AB106" s="45"/>
      <c r="AC106" s="45"/>
    </row>
    <row r="107" spans="4:29" ht="15" customHeight="1" x14ac:dyDescent="0.35">
      <c r="D107" s="45"/>
      <c r="E107" s="1134"/>
      <c r="F107" s="1135"/>
      <c r="G107" s="1135"/>
      <c r="H107" s="1135"/>
      <c r="I107" s="1135"/>
      <c r="J107" s="1135"/>
      <c r="K107" s="1135"/>
      <c r="L107" s="1135"/>
      <c r="M107" s="1135"/>
      <c r="N107" s="1135"/>
      <c r="O107" s="1135"/>
      <c r="P107" s="1135"/>
      <c r="Q107" s="1135"/>
      <c r="R107" s="1135"/>
      <c r="S107" s="1135"/>
      <c r="T107" s="1135"/>
      <c r="U107" s="1136"/>
      <c r="V107" s="45"/>
      <c r="W107" s="45"/>
      <c r="X107" s="45"/>
      <c r="Y107" s="45"/>
      <c r="Z107" s="45"/>
      <c r="AA107" s="45"/>
      <c r="AB107" s="45"/>
      <c r="AC107" s="45"/>
    </row>
    <row r="108" spans="4:29" ht="15" customHeight="1" x14ac:dyDescent="0.35">
      <c r="D108" s="45"/>
      <c r="E108" s="1134"/>
      <c r="F108" s="1135"/>
      <c r="G108" s="1135"/>
      <c r="H108" s="1135"/>
      <c r="I108" s="1135"/>
      <c r="J108" s="1135"/>
      <c r="K108" s="1135"/>
      <c r="L108" s="1135"/>
      <c r="M108" s="1135"/>
      <c r="N108" s="1135"/>
      <c r="O108" s="1135"/>
      <c r="P108" s="1135"/>
      <c r="Q108" s="1135"/>
      <c r="R108" s="1135"/>
      <c r="S108" s="1135"/>
      <c r="T108" s="1135"/>
      <c r="U108" s="1136"/>
      <c r="V108" s="45"/>
      <c r="W108" s="45"/>
      <c r="X108" s="45"/>
      <c r="Y108" s="45"/>
      <c r="Z108" s="45"/>
      <c r="AA108" s="45"/>
      <c r="AB108" s="45"/>
      <c r="AC108" s="45"/>
    </row>
    <row r="109" spans="4:29" ht="15" customHeight="1" x14ac:dyDescent="0.35">
      <c r="D109" s="45"/>
      <c r="E109" s="1134"/>
      <c r="F109" s="1135"/>
      <c r="G109" s="1135"/>
      <c r="H109" s="1135"/>
      <c r="I109" s="1135"/>
      <c r="J109" s="1135"/>
      <c r="K109" s="1135"/>
      <c r="L109" s="1135"/>
      <c r="M109" s="1135"/>
      <c r="N109" s="1135"/>
      <c r="O109" s="1135"/>
      <c r="P109" s="1135"/>
      <c r="Q109" s="1135"/>
      <c r="R109" s="1135"/>
      <c r="S109" s="1135"/>
      <c r="T109" s="1135"/>
      <c r="U109" s="1136"/>
      <c r="V109" s="45"/>
      <c r="W109" s="45"/>
      <c r="X109" s="45"/>
      <c r="Y109" s="45"/>
      <c r="Z109" s="45"/>
      <c r="AA109" s="45"/>
      <c r="AB109" s="45"/>
      <c r="AC109" s="45"/>
    </row>
    <row r="110" spans="4:29" ht="15" customHeight="1" x14ac:dyDescent="0.35">
      <c r="D110" s="45"/>
      <c r="E110" s="1134"/>
      <c r="F110" s="1135"/>
      <c r="G110" s="1135"/>
      <c r="H110" s="1135"/>
      <c r="I110" s="1135"/>
      <c r="J110" s="1135"/>
      <c r="K110" s="1135"/>
      <c r="L110" s="1135"/>
      <c r="M110" s="1135"/>
      <c r="N110" s="1135"/>
      <c r="O110" s="1135"/>
      <c r="P110" s="1135"/>
      <c r="Q110" s="1135"/>
      <c r="R110" s="1135"/>
      <c r="S110" s="1135"/>
      <c r="T110" s="1135"/>
      <c r="U110" s="1136"/>
      <c r="V110" s="45"/>
      <c r="W110" s="45"/>
      <c r="X110" s="45"/>
      <c r="Y110" s="45"/>
      <c r="Z110" s="45"/>
      <c r="AA110" s="45"/>
      <c r="AB110" s="45"/>
      <c r="AC110" s="45"/>
    </row>
    <row r="111" spans="4:29" ht="15" customHeight="1" x14ac:dyDescent="0.35">
      <c r="D111" s="45"/>
      <c r="E111" s="1134"/>
      <c r="F111" s="1135"/>
      <c r="G111" s="1135"/>
      <c r="H111" s="1135"/>
      <c r="I111" s="1135"/>
      <c r="J111" s="1135"/>
      <c r="K111" s="1135"/>
      <c r="L111" s="1135"/>
      <c r="M111" s="1135"/>
      <c r="N111" s="1135"/>
      <c r="O111" s="1135"/>
      <c r="P111" s="1135"/>
      <c r="Q111" s="1135"/>
      <c r="R111" s="1135"/>
      <c r="S111" s="1135"/>
      <c r="T111" s="1135"/>
      <c r="U111" s="1136"/>
      <c r="V111" s="45"/>
      <c r="W111" s="45"/>
      <c r="X111" s="45"/>
      <c r="Y111" s="45"/>
      <c r="Z111" s="45"/>
      <c r="AA111" s="45"/>
      <c r="AB111" s="45"/>
      <c r="AC111" s="45"/>
    </row>
    <row r="112" spans="4:29" ht="15" customHeight="1" x14ac:dyDescent="0.35">
      <c r="D112" s="45"/>
      <c r="E112" s="1134"/>
      <c r="F112" s="1135"/>
      <c r="G112" s="1135"/>
      <c r="H112" s="1135"/>
      <c r="I112" s="1135"/>
      <c r="J112" s="1135"/>
      <c r="K112" s="1135"/>
      <c r="L112" s="1135"/>
      <c r="M112" s="1135"/>
      <c r="N112" s="1135"/>
      <c r="O112" s="1135"/>
      <c r="P112" s="1135"/>
      <c r="Q112" s="1135"/>
      <c r="R112" s="1135"/>
      <c r="S112" s="1135"/>
      <c r="T112" s="1135"/>
      <c r="U112" s="1136"/>
      <c r="V112" s="45"/>
      <c r="W112" s="45"/>
      <c r="X112" s="45"/>
      <c r="Y112" s="45"/>
      <c r="Z112" s="45"/>
      <c r="AA112" s="45"/>
      <c r="AB112" s="45"/>
      <c r="AC112" s="45"/>
    </row>
    <row r="113" spans="4:29" ht="15" customHeight="1" x14ac:dyDescent="0.35">
      <c r="D113" s="45"/>
      <c r="E113" s="1134"/>
      <c r="F113" s="1135"/>
      <c r="G113" s="1135"/>
      <c r="H113" s="1135"/>
      <c r="I113" s="1135"/>
      <c r="J113" s="1135"/>
      <c r="K113" s="1135"/>
      <c r="L113" s="1135"/>
      <c r="M113" s="1135"/>
      <c r="N113" s="1135"/>
      <c r="O113" s="1135"/>
      <c r="P113" s="1135"/>
      <c r="Q113" s="1135"/>
      <c r="R113" s="1135"/>
      <c r="S113" s="1135"/>
      <c r="T113" s="1135"/>
      <c r="U113" s="1136"/>
      <c r="V113" s="45"/>
      <c r="W113" s="45"/>
      <c r="X113" s="45"/>
      <c r="Y113" s="45"/>
      <c r="Z113" s="45"/>
      <c r="AA113" s="45"/>
      <c r="AB113" s="45"/>
      <c r="AC113" s="45"/>
    </row>
    <row r="114" spans="4:29" ht="15" customHeight="1" x14ac:dyDescent="0.35">
      <c r="D114" s="45"/>
      <c r="E114" s="1134"/>
      <c r="F114" s="1135"/>
      <c r="G114" s="1135"/>
      <c r="H114" s="1135"/>
      <c r="I114" s="1135"/>
      <c r="J114" s="1135"/>
      <c r="K114" s="1135"/>
      <c r="L114" s="1135"/>
      <c r="M114" s="1135"/>
      <c r="N114" s="1135"/>
      <c r="O114" s="1135"/>
      <c r="P114" s="1135"/>
      <c r="Q114" s="1135"/>
      <c r="R114" s="1135"/>
      <c r="S114" s="1135"/>
      <c r="T114" s="1135"/>
      <c r="U114" s="1136"/>
      <c r="V114" s="45"/>
      <c r="W114" s="45"/>
      <c r="X114" s="45"/>
      <c r="Y114" s="45"/>
      <c r="Z114" s="45"/>
      <c r="AA114" s="45"/>
      <c r="AB114" s="45"/>
      <c r="AC114" s="45"/>
    </row>
    <row r="115" spans="4:29" ht="15" customHeight="1" x14ac:dyDescent="0.35">
      <c r="D115" s="45"/>
      <c r="E115" s="1134"/>
      <c r="F115" s="1135"/>
      <c r="G115" s="1135"/>
      <c r="H115" s="1135"/>
      <c r="I115" s="1135"/>
      <c r="J115" s="1135"/>
      <c r="K115" s="1135"/>
      <c r="L115" s="1135"/>
      <c r="M115" s="1135"/>
      <c r="N115" s="1135"/>
      <c r="O115" s="1135"/>
      <c r="P115" s="1135"/>
      <c r="Q115" s="1135"/>
      <c r="R115" s="1135"/>
      <c r="S115" s="1135"/>
      <c r="T115" s="1135"/>
      <c r="U115" s="1136"/>
      <c r="V115" s="45"/>
      <c r="W115" s="45"/>
      <c r="X115" s="45"/>
      <c r="Y115" s="45"/>
      <c r="Z115" s="45"/>
      <c r="AA115" s="45"/>
      <c r="AB115" s="45"/>
      <c r="AC115" s="45"/>
    </row>
    <row r="116" spans="4:29" ht="15" customHeight="1" x14ac:dyDescent="0.35">
      <c r="D116" s="45"/>
      <c r="E116" s="1134"/>
      <c r="F116" s="1135"/>
      <c r="G116" s="1135"/>
      <c r="H116" s="1135"/>
      <c r="I116" s="1135"/>
      <c r="J116" s="1135"/>
      <c r="K116" s="1135"/>
      <c r="L116" s="1135"/>
      <c r="M116" s="1135"/>
      <c r="N116" s="1135"/>
      <c r="O116" s="1135"/>
      <c r="P116" s="1135"/>
      <c r="Q116" s="1135"/>
      <c r="R116" s="1135"/>
      <c r="S116" s="1135"/>
      <c r="T116" s="1135"/>
      <c r="U116" s="1136"/>
      <c r="V116" s="45"/>
      <c r="W116" s="45"/>
      <c r="X116" s="45"/>
      <c r="Y116" s="45"/>
      <c r="Z116" s="45"/>
      <c r="AA116" s="45"/>
      <c r="AB116" s="45"/>
      <c r="AC116" s="45"/>
    </row>
    <row r="117" spans="4:29" ht="15" customHeight="1" x14ac:dyDescent="0.35">
      <c r="D117" s="45"/>
      <c r="E117" s="1134"/>
      <c r="F117" s="1135"/>
      <c r="G117" s="1135"/>
      <c r="H117" s="1135"/>
      <c r="I117" s="1135"/>
      <c r="J117" s="1135"/>
      <c r="K117" s="1135"/>
      <c r="L117" s="1135"/>
      <c r="M117" s="1135"/>
      <c r="N117" s="1135"/>
      <c r="O117" s="1135"/>
      <c r="P117" s="1135"/>
      <c r="Q117" s="1135"/>
      <c r="R117" s="1135"/>
      <c r="S117" s="1135"/>
      <c r="T117" s="1135"/>
      <c r="U117" s="1136"/>
      <c r="V117" s="45"/>
      <c r="W117" s="45"/>
      <c r="X117" s="45"/>
      <c r="Y117" s="45"/>
      <c r="Z117" s="45"/>
      <c r="AA117" s="45"/>
      <c r="AB117" s="45"/>
      <c r="AC117" s="45"/>
    </row>
    <row r="118" spans="4:29" ht="15" customHeight="1" x14ac:dyDescent="0.35">
      <c r="D118" s="45"/>
      <c r="E118" s="1134"/>
      <c r="F118" s="1135"/>
      <c r="G118" s="1135"/>
      <c r="H118" s="1135"/>
      <c r="I118" s="1135"/>
      <c r="J118" s="1135"/>
      <c r="K118" s="1135"/>
      <c r="L118" s="1135"/>
      <c r="M118" s="1135"/>
      <c r="N118" s="1135"/>
      <c r="O118" s="1135"/>
      <c r="P118" s="1135"/>
      <c r="Q118" s="1135"/>
      <c r="R118" s="1135"/>
      <c r="S118" s="1135"/>
      <c r="T118" s="1135"/>
      <c r="U118" s="1136"/>
      <c r="V118" s="45"/>
      <c r="W118" s="45"/>
      <c r="X118" s="45"/>
      <c r="Y118" s="45"/>
      <c r="Z118" s="45"/>
      <c r="AA118" s="45"/>
      <c r="AB118" s="45"/>
      <c r="AC118" s="45"/>
    </row>
    <row r="119" spans="4:29" ht="15" customHeight="1" x14ac:dyDescent="0.35">
      <c r="D119" s="45"/>
      <c r="E119" s="1134"/>
      <c r="F119" s="1135"/>
      <c r="G119" s="1135"/>
      <c r="H119" s="1135"/>
      <c r="I119" s="1135"/>
      <c r="J119" s="1135"/>
      <c r="K119" s="1135"/>
      <c r="L119" s="1135"/>
      <c r="M119" s="1135"/>
      <c r="N119" s="1135"/>
      <c r="O119" s="1135"/>
      <c r="P119" s="1135"/>
      <c r="Q119" s="1135"/>
      <c r="R119" s="1135"/>
      <c r="S119" s="1135"/>
      <c r="T119" s="1135"/>
      <c r="U119" s="1136"/>
      <c r="V119" s="45"/>
      <c r="W119" s="45"/>
      <c r="X119" s="45"/>
      <c r="Y119" s="45"/>
      <c r="Z119" s="45"/>
      <c r="AA119" s="45"/>
      <c r="AB119" s="45"/>
      <c r="AC119" s="45"/>
    </row>
    <row r="120" spans="4:29" ht="15" customHeight="1" x14ac:dyDescent="0.35">
      <c r="D120" s="45"/>
      <c r="E120" s="1134"/>
      <c r="F120" s="1135"/>
      <c r="G120" s="1135"/>
      <c r="H120" s="1135"/>
      <c r="I120" s="1135"/>
      <c r="J120" s="1135"/>
      <c r="K120" s="1135"/>
      <c r="L120" s="1135"/>
      <c r="M120" s="1135"/>
      <c r="N120" s="1135"/>
      <c r="O120" s="1135"/>
      <c r="P120" s="1135"/>
      <c r="Q120" s="1135"/>
      <c r="R120" s="1135"/>
      <c r="S120" s="1135"/>
      <c r="T120" s="1135"/>
      <c r="U120" s="1136"/>
      <c r="V120" s="45"/>
      <c r="W120" s="45"/>
      <c r="X120" s="45"/>
      <c r="Y120" s="45"/>
      <c r="Z120" s="45"/>
      <c r="AA120" s="45"/>
      <c r="AB120" s="45"/>
      <c r="AC120" s="45"/>
    </row>
    <row r="121" spans="4:29" ht="15" customHeight="1" x14ac:dyDescent="0.35">
      <c r="D121" s="45"/>
      <c r="E121" s="1134"/>
      <c r="F121" s="1135"/>
      <c r="G121" s="1135"/>
      <c r="H121" s="1135"/>
      <c r="I121" s="1135"/>
      <c r="J121" s="1135"/>
      <c r="K121" s="1135"/>
      <c r="L121" s="1135"/>
      <c r="M121" s="1135"/>
      <c r="N121" s="1135"/>
      <c r="O121" s="1135"/>
      <c r="P121" s="1135"/>
      <c r="Q121" s="1135"/>
      <c r="R121" s="1135"/>
      <c r="S121" s="1135"/>
      <c r="T121" s="1135"/>
      <c r="U121" s="1136"/>
      <c r="V121" s="45"/>
      <c r="W121" s="45"/>
      <c r="X121" s="45"/>
      <c r="Y121" s="45"/>
      <c r="Z121" s="45"/>
      <c r="AA121" s="45"/>
      <c r="AB121" s="45"/>
      <c r="AC121" s="45"/>
    </row>
    <row r="122" spans="4:29" ht="15" customHeight="1" x14ac:dyDescent="0.35">
      <c r="D122" s="45"/>
      <c r="E122" s="1134"/>
      <c r="F122" s="1135"/>
      <c r="G122" s="1135"/>
      <c r="H122" s="1135"/>
      <c r="I122" s="1135"/>
      <c r="J122" s="1135"/>
      <c r="K122" s="1135"/>
      <c r="L122" s="1135"/>
      <c r="M122" s="1135"/>
      <c r="N122" s="1135"/>
      <c r="O122" s="1135"/>
      <c r="P122" s="1135"/>
      <c r="Q122" s="1135"/>
      <c r="R122" s="1135"/>
      <c r="S122" s="1135"/>
      <c r="T122" s="1135"/>
      <c r="U122" s="1136"/>
      <c r="V122" s="45"/>
      <c r="W122" s="45"/>
      <c r="X122" s="45"/>
      <c r="Y122" s="45"/>
      <c r="Z122" s="45"/>
      <c r="AA122" s="45"/>
      <c r="AB122" s="45"/>
      <c r="AC122" s="45"/>
    </row>
    <row r="123" spans="4:29" ht="15" customHeight="1" x14ac:dyDescent="0.35">
      <c r="D123" s="45"/>
      <c r="E123" s="1134"/>
      <c r="F123" s="1135"/>
      <c r="G123" s="1135"/>
      <c r="H123" s="1135"/>
      <c r="I123" s="1135"/>
      <c r="J123" s="1135"/>
      <c r="K123" s="1135"/>
      <c r="L123" s="1135"/>
      <c r="M123" s="1135"/>
      <c r="N123" s="1135"/>
      <c r="O123" s="1135"/>
      <c r="P123" s="1135"/>
      <c r="Q123" s="1135"/>
      <c r="R123" s="1135"/>
      <c r="S123" s="1135"/>
      <c r="T123" s="1135"/>
      <c r="U123" s="1136"/>
      <c r="V123" s="45"/>
      <c r="W123" s="45"/>
      <c r="X123" s="45"/>
      <c r="Y123" s="45"/>
      <c r="Z123" s="45"/>
      <c r="AA123" s="45"/>
      <c r="AB123" s="45"/>
      <c r="AC123" s="45"/>
    </row>
    <row r="124" spans="4:29" ht="15" customHeight="1" x14ac:dyDescent="0.35">
      <c r="D124" s="45"/>
      <c r="E124" s="1134"/>
      <c r="F124" s="1135"/>
      <c r="G124" s="1135"/>
      <c r="H124" s="1135"/>
      <c r="I124" s="1135"/>
      <c r="J124" s="1135"/>
      <c r="K124" s="1135"/>
      <c r="L124" s="1135"/>
      <c r="M124" s="1135"/>
      <c r="N124" s="1135"/>
      <c r="O124" s="1135"/>
      <c r="P124" s="1135"/>
      <c r="Q124" s="1135"/>
      <c r="R124" s="1135"/>
      <c r="S124" s="1135"/>
      <c r="T124" s="1135"/>
      <c r="U124" s="1136"/>
      <c r="V124" s="45"/>
      <c r="W124" s="45"/>
      <c r="X124" s="45"/>
      <c r="Y124" s="45"/>
      <c r="Z124" s="45"/>
      <c r="AA124" s="45"/>
      <c r="AB124" s="45"/>
      <c r="AC124" s="45"/>
    </row>
    <row r="125" spans="4:29" ht="15" customHeight="1" x14ac:dyDescent="0.35">
      <c r="D125" s="45"/>
      <c r="E125" s="1134"/>
      <c r="F125" s="1135"/>
      <c r="G125" s="1135"/>
      <c r="H125" s="1135"/>
      <c r="I125" s="1135"/>
      <c r="J125" s="1135"/>
      <c r="K125" s="1135"/>
      <c r="L125" s="1135"/>
      <c r="M125" s="1135"/>
      <c r="N125" s="1135"/>
      <c r="O125" s="1135"/>
      <c r="P125" s="1135"/>
      <c r="Q125" s="1135"/>
      <c r="R125" s="1135"/>
      <c r="S125" s="1135"/>
      <c r="T125" s="1135"/>
      <c r="U125" s="1136"/>
      <c r="V125" s="45"/>
      <c r="W125" s="45"/>
      <c r="X125" s="45"/>
      <c r="Y125" s="45"/>
      <c r="Z125" s="45"/>
      <c r="AA125" s="45"/>
      <c r="AB125" s="45"/>
      <c r="AC125" s="45"/>
    </row>
    <row r="126" spans="4:29" ht="15" customHeight="1" x14ac:dyDescent="0.35">
      <c r="D126" s="45"/>
      <c r="E126" s="1134"/>
      <c r="F126" s="1135"/>
      <c r="G126" s="1135"/>
      <c r="H126" s="1135"/>
      <c r="I126" s="1135"/>
      <c r="J126" s="1135"/>
      <c r="K126" s="1135"/>
      <c r="L126" s="1135"/>
      <c r="M126" s="1135"/>
      <c r="N126" s="1135"/>
      <c r="O126" s="1135"/>
      <c r="P126" s="1135"/>
      <c r="Q126" s="1135"/>
      <c r="R126" s="1135"/>
      <c r="S126" s="1135"/>
      <c r="T126" s="1135"/>
      <c r="U126" s="1136"/>
      <c r="V126" s="45"/>
      <c r="W126" s="45"/>
      <c r="X126" s="45"/>
      <c r="Y126" s="45"/>
      <c r="Z126" s="45"/>
      <c r="AA126" s="45"/>
      <c r="AB126" s="45"/>
      <c r="AC126" s="45"/>
    </row>
    <row r="127" spans="4:29" ht="15" customHeight="1" x14ac:dyDescent="0.35">
      <c r="D127" s="45"/>
      <c r="E127" s="1134"/>
      <c r="F127" s="1135"/>
      <c r="G127" s="1135"/>
      <c r="H127" s="1135"/>
      <c r="I127" s="1135"/>
      <c r="J127" s="1135"/>
      <c r="K127" s="1135"/>
      <c r="L127" s="1135"/>
      <c r="M127" s="1135"/>
      <c r="N127" s="1135"/>
      <c r="O127" s="1135"/>
      <c r="P127" s="1135"/>
      <c r="Q127" s="1135"/>
      <c r="R127" s="1135"/>
      <c r="S127" s="1135"/>
      <c r="T127" s="1135"/>
      <c r="U127" s="1136"/>
      <c r="V127" s="45"/>
      <c r="W127" s="45"/>
      <c r="X127" s="45"/>
      <c r="Y127" s="45"/>
      <c r="Z127" s="45"/>
      <c r="AA127" s="45"/>
      <c r="AB127" s="45"/>
      <c r="AC127" s="45"/>
    </row>
    <row r="128" spans="4:29" ht="15" customHeight="1" x14ac:dyDescent="0.35">
      <c r="D128" s="45"/>
      <c r="E128" s="1134"/>
      <c r="F128" s="1135"/>
      <c r="G128" s="1135"/>
      <c r="H128" s="1135"/>
      <c r="I128" s="1135"/>
      <c r="J128" s="1135"/>
      <c r="K128" s="1135"/>
      <c r="L128" s="1135"/>
      <c r="M128" s="1135"/>
      <c r="N128" s="1135"/>
      <c r="O128" s="1135"/>
      <c r="P128" s="1135"/>
      <c r="Q128" s="1135"/>
      <c r="R128" s="1135"/>
      <c r="S128" s="1135"/>
      <c r="T128" s="1135"/>
      <c r="U128" s="1136"/>
      <c r="V128" s="45"/>
      <c r="W128" s="45"/>
      <c r="X128" s="45"/>
      <c r="Y128" s="45"/>
      <c r="Z128" s="45"/>
      <c r="AA128" s="45"/>
      <c r="AB128" s="45"/>
      <c r="AC128" s="45"/>
    </row>
    <row r="129" spans="4:29" ht="15" customHeight="1" x14ac:dyDescent="0.35">
      <c r="D129" s="45"/>
      <c r="E129" s="1134"/>
      <c r="F129" s="1135"/>
      <c r="G129" s="1135"/>
      <c r="H129" s="1135"/>
      <c r="I129" s="1135"/>
      <c r="J129" s="1135"/>
      <c r="K129" s="1135"/>
      <c r="L129" s="1135"/>
      <c r="M129" s="1135"/>
      <c r="N129" s="1135"/>
      <c r="O129" s="1135"/>
      <c r="P129" s="1135"/>
      <c r="Q129" s="1135"/>
      <c r="R129" s="1135"/>
      <c r="S129" s="1135"/>
      <c r="T129" s="1135"/>
      <c r="U129" s="1136"/>
      <c r="V129" s="45"/>
      <c r="W129" s="45"/>
      <c r="X129" s="45"/>
      <c r="Y129" s="45"/>
      <c r="Z129" s="45"/>
      <c r="AA129" s="45"/>
      <c r="AB129" s="45"/>
      <c r="AC129" s="45"/>
    </row>
    <row r="130" spans="4:29" ht="15" customHeight="1" x14ac:dyDescent="0.35">
      <c r="D130" s="45"/>
      <c r="E130" s="1134"/>
      <c r="F130" s="1135"/>
      <c r="G130" s="1135"/>
      <c r="H130" s="1135"/>
      <c r="I130" s="1135"/>
      <c r="J130" s="1135"/>
      <c r="K130" s="1135"/>
      <c r="L130" s="1135"/>
      <c r="M130" s="1135"/>
      <c r="N130" s="1135"/>
      <c r="O130" s="1135"/>
      <c r="P130" s="1135"/>
      <c r="Q130" s="1135"/>
      <c r="R130" s="1135"/>
      <c r="S130" s="1135"/>
      <c r="T130" s="1135"/>
      <c r="U130" s="1136"/>
      <c r="V130" s="45"/>
      <c r="W130" s="45"/>
      <c r="X130" s="45"/>
      <c r="Y130" s="45"/>
      <c r="Z130" s="45"/>
      <c r="AA130" s="45"/>
      <c r="AB130" s="45"/>
      <c r="AC130" s="45"/>
    </row>
    <row r="131" spans="4:29" ht="15" customHeight="1" x14ac:dyDescent="0.35">
      <c r="D131" s="45"/>
      <c r="E131" s="1134"/>
      <c r="F131" s="1135"/>
      <c r="G131" s="1135"/>
      <c r="H131" s="1135"/>
      <c r="I131" s="1135"/>
      <c r="J131" s="1135"/>
      <c r="K131" s="1135"/>
      <c r="L131" s="1135"/>
      <c r="M131" s="1135"/>
      <c r="N131" s="1135"/>
      <c r="O131" s="1135"/>
      <c r="P131" s="1135"/>
      <c r="Q131" s="1135"/>
      <c r="R131" s="1135"/>
      <c r="S131" s="1135"/>
      <c r="T131" s="1135"/>
      <c r="U131" s="1136"/>
      <c r="V131" s="45"/>
      <c r="W131" s="45"/>
      <c r="X131" s="45"/>
      <c r="Y131" s="45"/>
      <c r="Z131" s="45"/>
      <c r="AA131" s="45"/>
      <c r="AB131" s="45"/>
      <c r="AC131" s="45"/>
    </row>
    <row r="132" spans="4:29" ht="15" customHeight="1" x14ac:dyDescent="0.35">
      <c r="D132" s="45"/>
      <c r="E132" s="1134"/>
      <c r="F132" s="1135"/>
      <c r="G132" s="1135"/>
      <c r="H132" s="1135"/>
      <c r="I132" s="1135"/>
      <c r="J132" s="1135"/>
      <c r="K132" s="1135"/>
      <c r="L132" s="1135"/>
      <c r="M132" s="1135"/>
      <c r="N132" s="1135"/>
      <c r="O132" s="1135"/>
      <c r="P132" s="1135"/>
      <c r="Q132" s="1135"/>
      <c r="R132" s="1135"/>
      <c r="S132" s="1135"/>
      <c r="T132" s="1135"/>
      <c r="U132" s="1136"/>
      <c r="V132" s="45"/>
      <c r="W132" s="45"/>
      <c r="X132" s="45"/>
      <c r="Y132" s="45"/>
      <c r="Z132" s="45"/>
      <c r="AA132" s="45"/>
      <c r="AB132" s="45"/>
      <c r="AC132" s="45"/>
    </row>
    <row r="133" spans="4:29" ht="15" customHeight="1" x14ac:dyDescent="0.35">
      <c r="D133" s="45"/>
      <c r="E133" s="1134"/>
      <c r="F133" s="1135"/>
      <c r="G133" s="1135"/>
      <c r="H133" s="1135"/>
      <c r="I133" s="1135"/>
      <c r="J133" s="1135"/>
      <c r="K133" s="1135"/>
      <c r="L133" s="1135"/>
      <c r="M133" s="1135"/>
      <c r="N133" s="1135"/>
      <c r="O133" s="1135"/>
      <c r="P133" s="1135"/>
      <c r="Q133" s="1135"/>
      <c r="R133" s="1135"/>
      <c r="S133" s="1135"/>
      <c r="T133" s="1135"/>
      <c r="U133" s="1136"/>
      <c r="V133" s="45"/>
      <c r="W133" s="45"/>
      <c r="X133" s="45"/>
      <c r="Y133" s="45"/>
      <c r="Z133" s="45"/>
      <c r="AA133" s="45"/>
      <c r="AB133" s="45"/>
      <c r="AC133" s="45"/>
    </row>
    <row r="134" spans="4:29" ht="15" customHeight="1" x14ac:dyDescent="0.35">
      <c r="D134" s="45"/>
      <c r="E134" s="1134"/>
      <c r="F134" s="1135"/>
      <c r="G134" s="1135"/>
      <c r="H134" s="1135"/>
      <c r="I134" s="1135"/>
      <c r="J134" s="1135"/>
      <c r="K134" s="1135"/>
      <c r="L134" s="1135"/>
      <c r="M134" s="1135"/>
      <c r="N134" s="1135"/>
      <c r="O134" s="1135"/>
      <c r="P134" s="1135"/>
      <c r="Q134" s="1135"/>
      <c r="R134" s="1135"/>
      <c r="S134" s="1135"/>
      <c r="T134" s="1135"/>
      <c r="U134" s="1136"/>
      <c r="V134" s="45"/>
      <c r="W134" s="45"/>
      <c r="X134" s="45"/>
      <c r="Y134" s="45"/>
      <c r="Z134" s="45"/>
      <c r="AA134" s="45"/>
      <c r="AB134" s="45"/>
      <c r="AC134" s="45"/>
    </row>
    <row r="135" spans="4:29" ht="15" customHeight="1" x14ac:dyDescent="0.35">
      <c r="D135" s="45"/>
      <c r="E135" s="1134"/>
      <c r="F135" s="1135"/>
      <c r="G135" s="1135"/>
      <c r="H135" s="1135"/>
      <c r="I135" s="1135"/>
      <c r="J135" s="1135"/>
      <c r="K135" s="1135"/>
      <c r="L135" s="1135"/>
      <c r="M135" s="1135"/>
      <c r="N135" s="1135"/>
      <c r="O135" s="1135"/>
      <c r="P135" s="1135"/>
      <c r="Q135" s="1135"/>
      <c r="R135" s="1135"/>
      <c r="S135" s="1135"/>
      <c r="T135" s="1135"/>
      <c r="U135" s="1136"/>
      <c r="V135" s="45"/>
      <c r="W135" s="45"/>
      <c r="X135" s="45"/>
      <c r="Y135" s="45"/>
      <c r="Z135" s="45"/>
      <c r="AA135" s="45"/>
      <c r="AB135" s="45"/>
      <c r="AC135" s="45"/>
    </row>
    <row r="136" spans="4:29" ht="15" customHeight="1" x14ac:dyDescent="0.35">
      <c r="D136" s="45"/>
      <c r="E136" s="1134"/>
      <c r="F136" s="1135"/>
      <c r="G136" s="1135"/>
      <c r="H136" s="1135"/>
      <c r="I136" s="1135"/>
      <c r="J136" s="1135"/>
      <c r="K136" s="1135"/>
      <c r="L136" s="1135"/>
      <c r="M136" s="1135"/>
      <c r="N136" s="1135"/>
      <c r="O136" s="1135"/>
      <c r="P136" s="1135"/>
      <c r="Q136" s="1135"/>
      <c r="R136" s="1135"/>
      <c r="S136" s="1135"/>
      <c r="T136" s="1135"/>
      <c r="U136" s="1136"/>
      <c r="V136" s="45"/>
      <c r="W136" s="45"/>
      <c r="X136" s="45"/>
      <c r="Y136" s="45"/>
      <c r="Z136" s="45"/>
      <c r="AA136" s="45"/>
      <c r="AB136" s="45"/>
      <c r="AC136" s="45"/>
    </row>
    <row r="137" spans="4:29" ht="15" customHeight="1" x14ac:dyDescent="0.35">
      <c r="D137" s="45"/>
      <c r="E137" s="1134"/>
      <c r="F137" s="1135"/>
      <c r="G137" s="1135"/>
      <c r="H137" s="1135"/>
      <c r="I137" s="1135"/>
      <c r="J137" s="1135"/>
      <c r="K137" s="1135"/>
      <c r="L137" s="1135"/>
      <c r="M137" s="1135"/>
      <c r="N137" s="1135"/>
      <c r="O137" s="1135"/>
      <c r="P137" s="1135"/>
      <c r="Q137" s="1135"/>
      <c r="R137" s="1135"/>
      <c r="S137" s="1135"/>
      <c r="T137" s="1135"/>
      <c r="U137" s="1136"/>
      <c r="V137" s="45"/>
      <c r="W137" s="45"/>
      <c r="X137" s="45"/>
      <c r="Y137" s="45"/>
      <c r="Z137" s="45"/>
      <c r="AA137" s="45"/>
      <c r="AB137" s="45"/>
      <c r="AC137" s="45"/>
    </row>
    <row r="138" spans="4:29" ht="15" customHeight="1" x14ac:dyDescent="0.35">
      <c r="D138" s="45"/>
      <c r="E138" s="1134"/>
      <c r="F138" s="1135"/>
      <c r="G138" s="1135"/>
      <c r="H138" s="1135"/>
      <c r="I138" s="1135"/>
      <c r="J138" s="1135"/>
      <c r="K138" s="1135"/>
      <c r="L138" s="1135"/>
      <c r="M138" s="1135"/>
      <c r="N138" s="1135"/>
      <c r="O138" s="1135"/>
      <c r="P138" s="1135"/>
      <c r="Q138" s="1135"/>
      <c r="R138" s="1135"/>
      <c r="S138" s="1135"/>
      <c r="T138" s="1135"/>
      <c r="U138" s="1136"/>
      <c r="V138" s="45"/>
      <c r="W138" s="45"/>
      <c r="X138" s="45"/>
      <c r="Y138" s="45"/>
      <c r="Z138" s="45"/>
      <c r="AA138" s="45"/>
      <c r="AB138" s="45"/>
      <c r="AC138" s="45"/>
    </row>
    <row r="139" spans="4:29" ht="15" customHeight="1" x14ac:dyDescent="0.35">
      <c r="D139" s="45"/>
      <c r="E139" s="1134"/>
      <c r="F139" s="1135"/>
      <c r="G139" s="1135"/>
      <c r="H139" s="1135"/>
      <c r="I139" s="1135"/>
      <c r="J139" s="1135"/>
      <c r="K139" s="1135"/>
      <c r="L139" s="1135"/>
      <c r="M139" s="1135"/>
      <c r="N139" s="1135"/>
      <c r="O139" s="1135"/>
      <c r="P139" s="1135"/>
      <c r="Q139" s="1135"/>
      <c r="R139" s="1135"/>
      <c r="S139" s="1135"/>
      <c r="T139" s="1135"/>
      <c r="U139" s="1136"/>
      <c r="V139" s="45"/>
      <c r="W139" s="45"/>
      <c r="X139" s="45"/>
      <c r="Y139" s="45"/>
      <c r="Z139" s="45"/>
      <c r="AA139" s="45"/>
      <c r="AB139" s="45"/>
      <c r="AC139" s="45"/>
    </row>
    <row r="140" spans="4:29" ht="15" customHeight="1" x14ac:dyDescent="0.35">
      <c r="D140" s="45"/>
      <c r="E140" s="1134"/>
      <c r="F140" s="1135"/>
      <c r="G140" s="1135"/>
      <c r="H140" s="1135"/>
      <c r="I140" s="1135"/>
      <c r="J140" s="1135"/>
      <c r="K140" s="1135"/>
      <c r="L140" s="1135"/>
      <c r="M140" s="1135"/>
      <c r="N140" s="1135"/>
      <c r="O140" s="1135"/>
      <c r="P140" s="1135"/>
      <c r="Q140" s="1135"/>
      <c r="R140" s="1135"/>
      <c r="S140" s="1135"/>
      <c r="T140" s="1135"/>
      <c r="U140" s="1136"/>
      <c r="V140" s="45"/>
      <c r="W140" s="45"/>
      <c r="X140" s="45"/>
      <c r="Y140" s="45"/>
      <c r="Z140" s="45"/>
      <c r="AA140" s="45"/>
      <c r="AB140" s="45"/>
      <c r="AC140" s="45"/>
    </row>
    <row r="141" spans="4:29" ht="15" customHeight="1" x14ac:dyDescent="0.35">
      <c r="D141" s="45"/>
      <c r="E141" s="1134"/>
      <c r="F141" s="1135"/>
      <c r="G141" s="1135"/>
      <c r="H141" s="1135"/>
      <c r="I141" s="1135"/>
      <c r="J141" s="1135"/>
      <c r="K141" s="1135"/>
      <c r="L141" s="1135"/>
      <c r="M141" s="1135"/>
      <c r="N141" s="1135"/>
      <c r="O141" s="1135"/>
      <c r="P141" s="1135"/>
      <c r="Q141" s="1135"/>
      <c r="R141" s="1135"/>
      <c r="S141" s="1135"/>
      <c r="T141" s="1135"/>
      <c r="U141" s="1136"/>
      <c r="V141" s="45"/>
      <c r="W141" s="45"/>
      <c r="X141" s="45"/>
      <c r="Y141" s="45"/>
      <c r="Z141" s="45"/>
      <c r="AA141" s="45"/>
      <c r="AB141" s="45"/>
      <c r="AC141" s="45"/>
    </row>
    <row r="142" spans="4:29" ht="15" customHeight="1" x14ac:dyDescent="0.35">
      <c r="D142" s="45"/>
      <c r="E142" s="1137"/>
      <c r="F142" s="1138"/>
      <c r="G142" s="1138"/>
      <c r="H142" s="1138"/>
      <c r="I142" s="1138"/>
      <c r="J142" s="1138"/>
      <c r="K142" s="1138"/>
      <c r="L142" s="1138"/>
      <c r="M142" s="1138"/>
      <c r="N142" s="1138"/>
      <c r="O142" s="1138"/>
      <c r="P142" s="1138"/>
      <c r="Q142" s="1138"/>
      <c r="R142" s="1138"/>
      <c r="S142" s="1138"/>
      <c r="T142" s="1138"/>
      <c r="U142" s="1139"/>
      <c r="V142" s="45"/>
      <c r="W142" s="45"/>
      <c r="X142" s="45"/>
      <c r="Y142" s="45"/>
      <c r="Z142" s="45"/>
      <c r="AA142" s="45"/>
      <c r="AB142" s="45"/>
      <c r="AC142" s="45"/>
    </row>
    <row r="143" spans="4:29" ht="15" customHeight="1" x14ac:dyDescent="0.35">
      <c r="D143" s="45"/>
      <c r="V143" s="45"/>
      <c r="W143" s="45"/>
      <c r="X143" s="45"/>
      <c r="Y143" s="45"/>
      <c r="Z143" s="45"/>
      <c r="AA143" s="45"/>
      <c r="AB143" s="45"/>
      <c r="AC143" s="45"/>
    </row>
    <row r="144" spans="4:29" ht="15" customHeight="1" x14ac:dyDescent="0.35">
      <c r="D144" s="45"/>
      <c r="E144" s="480"/>
      <c r="F144" s="480"/>
      <c r="G144" s="480"/>
      <c r="H144" s="480"/>
      <c r="I144" s="480"/>
      <c r="J144" s="480"/>
      <c r="K144" s="480"/>
      <c r="L144" s="480"/>
      <c r="M144" s="480"/>
      <c r="N144" s="480"/>
      <c r="O144" s="480"/>
      <c r="P144" s="480"/>
      <c r="Q144" s="480"/>
      <c r="R144" s="480"/>
      <c r="S144" s="480"/>
      <c r="T144" s="480"/>
      <c r="U144" s="480"/>
      <c r="V144" s="45"/>
      <c r="W144" s="45"/>
      <c r="X144" s="45"/>
      <c r="Y144" s="45"/>
      <c r="Z144" s="45"/>
      <c r="AA144" s="45"/>
      <c r="AB144" s="45"/>
      <c r="AC144" s="45"/>
    </row>
    <row r="145" spans="4:29" ht="15" customHeight="1" x14ac:dyDescent="0.35">
      <c r="D145" s="45"/>
      <c r="E145" s="480"/>
      <c r="F145" s="480"/>
      <c r="G145" s="480"/>
      <c r="H145" s="480"/>
      <c r="I145" s="480"/>
      <c r="J145" s="480"/>
      <c r="K145" s="480"/>
      <c r="L145" s="480"/>
      <c r="M145" s="480"/>
      <c r="N145" s="480"/>
      <c r="O145" s="480"/>
      <c r="P145" s="480"/>
      <c r="Q145" s="480"/>
      <c r="R145" s="480"/>
      <c r="S145" s="480"/>
      <c r="T145" s="480"/>
      <c r="U145" s="480"/>
      <c r="V145" s="45"/>
      <c r="W145" s="45"/>
      <c r="X145" s="45"/>
      <c r="Y145" s="45"/>
      <c r="Z145" s="45"/>
      <c r="AA145" s="45"/>
      <c r="AB145" s="45"/>
      <c r="AC145" s="45"/>
    </row>
    <row r="146" spans="4:29" ht="15" customHeight="1" x14ac:dyDescent="0.35">
      <c r="D146" s="45"/>
      <c r="E146" s="480"/>
      <c r="F146" s="480"/>
      <c r="G146" s="480"/>
      <c r="H146" s="480"/>
      <c r="I146" s="480"/>
      <c r="J146" s="480"/>
      <c r="K146" s="480"/>
      <c r="L146" s="480"/>
      <c r="M146" s="480"/>
      <c r="N146" s="480"/>
      <c r="O146" s="480"/>
      <c r="P146" s="480"/>
      <c r="Q146" s="480"/>
      <c r="R146" s="480"/>
      <c r="S146" s="480"/>
      <c r="T146" s="480"/>
      <c r="U146" s="480"/>
      <c r="V146" s="45"/>
      <c r="W146" s="45"/>
      <c r="X146" s="45"/>
      <c r="Y146" s="45"/>
      <c r="Z146" s="45"/>
      <c r="AA146" s="45"/>
      <c r="AB146" s="45"/>
      <c r="AC146" s="45"/>
    </row>
    <row r="147" spans="4:29" ht="15" customHeight="1" x14ac:dyDescent="0.35">
      <c r="D147" s="45"/>
      <c r="E147" s="480"/>
      <c r="F147" s="480"/>
      <c r="G147" s="480"/>
      <c r="H147" s="480"/>
      <c r="I147" s="480"/>
      <c r="J147" s="480"/>
      <c r="K147" s="480"/>
      <c r="L147" s="480"/>
      <c r="M147" s="480"/>
      <c r="N147" s="480"/>
      <c r="O147" s="480"/>
      <c r="P147" s="480"/>
      <c r="Q147" s="480"/>
      <c r="R147" s="480"/>
      <c r="S147" s="480"/>
      <c r="T147" s="480"/>
      <c r="U147" s="480"/>
      <c r="V147" s="45"/>
      <c r="W147" s="45"/>
      <c r="X147" s="45"/>
      <c r="Y147" s="45"/>
      <c r="Z147" s="45"/>
      <c r="AA147" s="45"/>
      <c r="AB147" s="45"/>
      <c r="AC147" s="45"/>
    </row>
    <row r="148" spans="4:29" ht="15" customHeight="1" x14ac:dyDescent="0.35">
      <c r="D148" s="45"/>
      <c r="E148" s="76"/>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row>
    <row r="149" spans="4:29" ht="15" customHeight="1" x14ac:dyDescent="0.35">
      <c r="D149" s="45"/>
      <c r="E149" s="76"/>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row>
    <row r="150" spans="4:29" ht="15" customHeight="1" x14ac:dyDescent="0.35">
      <c r="D150" s="45"/>
      <c r="E150" s="76"/>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row>
    <row r="151" spans="4:29" ht="15" customHeight="1" x14ac:dyDescent="0.35">
      <c r="D151" s="45"/>
      <c r="E151" s="76"/>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row>
    <row r="152" spans="4:29" ht="15" customHeight="1" x14ac:dyDescent="0.35">
      <c r="D152" s="45"/>
      <c r="E152" s="76"/>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row>
    <row r="153" spans="4:29" ht="15" customHeight="1" x14ac:dyDescent="0.35">
      <c r="D153" s="45"/>
      <c r="E153" s="76"/>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row>
    <row r="154" spans="4:29" ht="15" customHeight="1" x14ac:dyDescent="0.35">
      <c r="D154" s="45"/>
      <c r="E154" s="76"/>
      <c r="F154" s="45"/>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row>
    <row r="155" spans="4:29" ht="15" customHeight="1" x14ac:dyDescent="0.35">
      <c r="D155" s="45"/>
      <c r="E155" s="76"/>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row>
    <row r="156" spans="4:29" ht="15" customHeight="1" x14ac:dyDescent="0.35">
      <c r="D156" s="45"/>
      <c r="E156" s="76"/>
      <c r="F156" s="45"/>
      <c r="G156" s="45"/>
      <c r="H156" s="45"/>
      <c r="I156" s="45"/>
      <c r="J156" s="45"/>
      <c r="K156" s="45"/>
      <c r="L156" s="45"/>
      <c r="M156" s="45"/>
      <c r="N156" s="45"/>
      <c r="O156" s="45"/>
      <c r="P156" s="45"/>
      <c r="Q156" s="45"/>
      <c r="R156" s="45"/>
      <c r="S156" s="45"/>
      <c r="T156" s="45"/>
      <c r="U156" s="45"/>
      <c r="V156" s="45"/>
      <c r="W156" s="45"/>
      <c r="X156" s="45"/>
      <c r="Y156" s="45"/>
      <c r="Z156" s="45"/>
      <c r="AA156" s="45"/>
      <c r="AB156" s="45"/>
      <c r="AC156" s="45"/>
    </row>
    <row r="157" spans="4:29" ht="15" customHeight="1" x14ac:dyDescent="0.35">
      <c r="D157" s="45"/>
      <c r="E157" s="76"/>
      <c r="F157" s="45"/>
      <c r="G157" s="45"/>
      <c r="H157" s="45"/>
      <c r="I157" s="45"/>
      <c r="J157" s="45"/>
      <c r="K157" s="45"/>
      <c r="L157" s="45"/>
      <c r="M157" s="45"/>
      <c r="N157" s="45"/>
      <c r="O157" s="45"/>
      <c r="P157" s="45"/>
      <c r="Q157" s="45"/>
      <c r="R157" s="45"/>
      <c r="S157" s="45"/>
      <c r="T157" s="45"/>
      <c r="U157" s="45"/>
      <c r="V157" s="45"/>
      <c r="W157" s="45"/>
      <c r="X157" s="45"/>
      <c r="Y157" s="45"/>
      <c r="Z157" s="45"/>
      <c r="AA157" s="45"/>
      <c r="AB157" s="45"/>
      <c r="AC157" s="45"/>
    </row>
    <row r="158" spans="4:29" ht="15" customHeight="1" x14ac:dyDescent="0.35">
      <c r="D158" s="45"/>
      <c r="E158" s="76"/>
      <c r="F158" s="45"/>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row>
    <row r="159" spans="4:29" ht="15" customHeight="1" x14ac:dyDescent="0.35">
      <c r="D159" s="45"/>
      <c r="E159" s="76"/>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row>
    <row r="160" spans="4:29" ht="15" customHeight="1" x14ac:dyDescent="0.35">
      <c r="D160" s="45"/>
      <c r="E160" s="76"/>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row>
    <row r="161" spans="4:29" ht="15" customHeight="1" x14ac:dyDescent="0.35">
      <c r="D161" s="45"/>
      <c r="E161" s="76"/>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row>
    <row r="162" spans="4:29" ht="15" customHeight="1" x14ac:dyDescent="0.35">
      <c r="D162" s="45"/>
      <c r="E162" s="76"/>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row>
    <row r="163" spans="4:29" ht="15" customHeight="1" x14ac:dyDescent="0.35">
      <c r="D163" s="45"/>
      <c r="E163" s="76"/>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row>
    <row r="164" spans="4:29" ht="15" customHeight="1" x14ac:dyDescent="0.35">
      <c r="D164" s="45"/>
      <c r="E164" s="76"/>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row>
    <row r="165" spans="4:29" ht="15" customHeight="1" x14ac:dyDescent="0.35">
      <c r="D165" s="45"/>
      <c r="E165" s="76"/>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row>
    <row r="166" spans="4:29" ht="15" customHeight="1" x14ac:dyDescent="0.35">
      <c r="D166" s="45"/>
      <c r="E166" s="76"/>
      <c r="F166" s="45"/>
      <c r="G166" s="45"/>
      <c r="H166" s="45"/>
      <c r="I166" s="45"/>
      <c r="J166" s="45"/>
      <c r="K166" s="45"/>
      <c r="L166" s="45"/>
      <c r="M166" s="45"/>
      <c r="N166" s="45"/>
      <c r="O166" s="45"/>
      <c r="P166" s="45"/>
      <c r="Q166" s="45"/>
      <c r="R166" s="45"/>
      <c r="S166" s="45"/>
      <c r="T166" s="45"/>
      <c r="U166" s="45"/>
      <c r="V166" s="45"/>
      <c r="W166" s="45"/>
      <c r="X166" s="45"/>
      <c r="Y166" s="45"/>
      <c r="Z166" s="45"/>
      <c r="AA166" s="45"/>
      <c r="AB166" s="45"/>
      <c r="AC166" s="45"/>
    </row>
    <row r="167" spans="4:29" ht="15" customHeight="1" x14ac:dyDescent="0.35">
      <c r="D167" s="45"/>
      <c r="E167" s="76"/>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5"/>
    </row>
    <row r="168" spans="4:29" ht="15" customHeight="1" x14ac:dyDescent="0.35">
      <c r="D168" s="45"/>
      <c r="E168" s="76"/>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row>
    <row r="169" spans="4:29" ht="15" customHeight="1" x14ac:dyDescent="0.35">
      <c r="D169" s="45"/>
      <c r="E169" s="76"/>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45"/>
    </row>
    <row r="170" spans="4:29" ht="15" customHeight="1" x14ac:dyDescent="0.35">
      <c r="D170" s="45"/>
      <c r="E170" s="76"/>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row>
    <row r="171" spans="4:29" ht="15" customHeight="1" x14ac:dyDescent="0.35">
      <c r="D171" s="45"/>
      <c r="E171" s="76"/>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row>
    <row r="172" spans="4:29" ht="15" customHeight="1" x14ac:dyDescent="0.35">
      <c r="D172" s="45"/>
      <c r="E172" s="76"/>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row>
    <row r="173" spans="4:29" ht="15" customHeight="1" x14ac:dyDescent="0.35">
      <c r="D173" s="45"/>
      <c r="E173" s="76"/>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row>
    <row r="174" spans="4:29" ht="15" customHeight="1" x14ac:dyDescent="0.35">
      <c r="D174" s="45"/>
      <c r="E174" s="76"/>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5"/>
    </row>
    <row r="175" spans="4:29" ht="15" customHeight="1" x14ac:dyDescent="0.35">
      <c r="D175" s="45"/>
      <c r="E175" s="76"/>
      <c r="F175" s="45"/>
      <c r="G175" s="45"/>
      <c r="H175" s="45"/>
      <c r="I175" s="45"/>
      <c r="J175" s="45"/>
      <c r="K175" s="45"/>
      <c r="L175" s="45"/>
      <c r="M175" s="45"/>
      <c r="N175" s="45"/>
      <c r="O175" s="45"/>
      <c r="P175" s="45"/>
      <c r="Q175" s="45"/>
      <c r="R175" s="45"/>
      <c r="S175" s="45"/>
      <c r="T175" s="45"/>
      <c r="U175" s="45"/>
      <c r="V175" s="45"/>
      <c r="W175" s="45"/>
      <c r="X175" s="45"/>
      <c r="Y175" s="45"/>
      <c r="Z175" s="45"/>
      <c r="AA175" s="45"/>
      <c r="AB175" s="45"/>
      <c r="AC175" s="45"/>
    </row>
    <row r="176" spans="4:29" ht="15" customHeight="1" x14ac:dyDescent="0.35">
      <c r="D176" s="45"/>
      <c r="E176" s="76"/>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row>
    <row r="177" spans="4:29" ht="15" customHeight="1" x14ac:dyDescent="0.35">
      <c r="D177" s="45"/>
      <c r="E177" s="76"/>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row>
    <row r="178" spans="4:29" ht="15" customHeight="1" x14ac:dyDescent="0.35">
      <c r="D178" s="45"/>
      <c r="E178" s="76"/>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45"/>
    </row>
    <row r="179" spans="4:29" ht="15" customHeight="1" x14ac:dyDescent="0.35">
      <c r="D179" s="45"/>
      <c r="E179" s="76"/>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5"/>
    </row>
    <row r="180" spans="4:29" ht="15" customHeight="1" x14ac:dyDescent="0.35">
      <c r="D180" s="45"/>
      <c r="E180" s="76"/>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row>
    <row r="181" spans="4:29" ht="15" customHeight="1" x14ac:dyDescent="0.35">
      <c r="D181" s="45"/>
      <c r="E181" s="76"/>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45"/>
    </row>
    <row r="182" spans="4:29" ht="15" customHeight="1" x14ac:dyDescent="0.35">
      <c r="D182" s="45"/>
      <c r="E182" s="76"/>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row>
    <row r="183" spans="4:29" ht="15" customHeight="1" x14ac:dyDescent="0.35">
      <c r="D183" s="45"/>
      <c r="E183" s="76"/>
      <c r="F183" s="45"/>
      <c r="G183" s="45"/>
      <c r="H183" s="45"/>
      <c r="I183" s="45"/>
      <c r="J183" s="45"/>
      <c r="K183" s="45"/>
      <c r="L183" s="45"/>
      <c r="M183" s="45"/>
      <c r="N183" s="45"/>
      <c r="O183" s="45"/>
      <c r="P183" s="45"/>
      <c r="Q183" s="45"/>
      <c r="R183" s="45"/>
      <c r="S183" s="45"/>
      <c r="T183" s="45"/>
      <c r="U183" s="45"/>
      <c r="V183" s="45"/>
      <c r="W183" s="45"/>
      <c r="X183" s="45"/>
      <c r="Y183" s="45"/>
      <c r="Z183" s="45"/>
      <c r="AA183" s="45"/>
      <c r="AB183" s="45"/>
      <c r="AC183" s="45"/>
    </row>
    <row r="184" spans="4:29" ht="15" customHeight="1" x14ac:dyDescent="0.35">
      <c r="D184" s="45"/>
      <c r="E184" s="76"/>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5"/>
    </row>
    <row r="185" spans="4:29" ht="15" customHeight="1" x14ac:dyDescent="0.35">
      <c r="D185" s="45"/>
      <c r="E185" s="76"/>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row>
    <row r="186" spans="4:29" ht="15" customHeight="1" x14ac:dyDescent="0.35">
      <c r="D186" s="45"/>
      <c r="E186" s="76"/>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45"/>
    </row>
    <row r="187" spans="4:29" ht="15" customHeight="1" x14ac:dyDescent="0.35">
      <c r="D187" s="45"/>
      <c r="E187" s="76"/>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row>
    <row r="188" spans="4:29" ht="15" customHeight="1" x14ac:dyDescent="0.35">
      <c r="D188" s="45"/>
      <c r="E188" s="76"/>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row>
    <row r="189" spans="4:29" ht="15" customHeight="1" x14ac:dyDescent="0.35">
      <c r="D189" s="45"/>
      <c r="E189" s="76"/>
      <c r="F189" s="45"/>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row>
    <row r="190" spans="4:29" ht="15" customHeight="1" x14ac:dyDescent="0.35">
      <c r="D190" s="45"/>
      <c r="E190" s="76"/>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5"/>
    </row>
    <row r="191" spans="4:29" ht="15" customHeight="1" x14ac:dyDescent="0.35">
      <c r="D191" s="45"/>
      <c r="E191" s="76"/>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row>
    <row r="192" spans="4:29" ht="15" customHeight="1" x14ac:dyDescent="0.35">
      <c r="D192" s="45"/>
      <c r="E192" s="76"/>
      <c r="F192" s="45"/>
      <c r="G192" s="45"/>
      <c r="H192" s="45"/>
      <c r="I192" s="45"/>
      <c r="J192" s="45"/>
      <c r="K192" s="45"/>
      <c r="L192" s="45"/>
      <c r="M192" s="45"/>
      <c r="N192" s="45"/>
      <c r="O192" s="45"/>
      <c r="P192" s="45"/>
      <c r="Q192" s="45"/>
      <c r="R192" s="45"/>
      <c r="S192" s="45"/>
      <c r="T192" s="45"/>
      <c r="U192" s="45"/>
      <c r="V192" s="45"/>
      <c r="W192" s="45"/>
      <c r="X192" s="45"/>
      <c r="Y192" s="45"/>
      <c r="Z192" s="45"/>
      <c r="AA192" s="45"/>
      <c r="AB192" s="45"/>
      <c r="AC192" s="45"/>
    </row>
    <row r="193" spans="4:29" ht="15" customHeight="1" x14ac:dyDescent="0.35">
      <c r="D193" s="45"/>
      <c r="E193" s="76"/>
      <c r="F193" s="45"/>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row>
    <row r="194" spans="4:29" ht="15" customHeight="1" x14ac:dyDescent="0.35">
      <c r="D194" s="45"/>
      <c r="E194" s="76"/>
      <c r="F194" s="45"/>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row>
    <row r="195" spans="4:29" ht="15" customHeight="1" x14ac:dyDescent="0.35">
      <c r="D195" s="45"/>
      <c r="E195" s="76"/>
      <c r="F195" s="45"/>
      <c r="G195" s="45"/>
      <c r="H195" s="45"/>
      <c r="I195" s="45"/>
      <c r="J195" s="45"/>
      <c r="K195" s="45"/>
      <c r="L195" s="45"/>
      <c r="M195" s="45"/>
      <c r="N195" s="45"/>
      <c r="O195" s="45"/>
      <c r="P195" s="45"/>
      <c r="Q195" s="45"/>
      <c r="R195" s="45"/>
      <c r="S195" s="45"/>
      <c r="T195" s="45"/>
      <c r="U195" s="45"/>
      <c r="V195" s="45"/>
      <c r="W195" s="45"/>
      <c r="X195" s="45"/>
      <c r="Y195" s="45"/>
      <c r="Z195" s="45"/>
      <c r="AA195" s="45"/>
      <c r="AB195" s="45"/>
      <c r="AC195" s="45"/>
    </row>
    <row r="196" spans="4:29" ht="15" customHeight="1" x14ac:dyDescent="0.35">
      <c r="D196" s="45"/>
      <c r="E196" s="76"/>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row>
    <row r="197" spans="4:29" ht="15" customHeight="1" x14ac:dyDescent="0.35">
      <c r="D197" s="45"/>
      <c r="E197" s="76"/>
      <c r="F197" s="45"/>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row>
    <row r="198" spans="4:29" ht="15" customHeight="1" x14ac:dyDescent="0.35">
      <c r="D198" s="45"/>
      <c r="E198" s="76"/>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row>
    <row r="199" spans="4:29" ht="15" customHeight="1" x14ac:dyDescent="0.35">
      <c r="D199" s="45"/>
      <c r="E199" s="76"/>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5"/>
    </row>
    <row r="200" spans="4:29" ht="15" customHeight="1" x14ac:dyDescent="0.35">
      <c r="D200" s="45"/>
      <c r="E200" s="76"/>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row>
    <row r="201" spans="4:29" ht="15" customHeight="1" x14ac:dyDescent="0.35">
      <c r="D201" s="45"/>
      <c r="E201" s="76"/>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row>
    <row r="202" spans="4:29" ht="15" customHeight="1" x14ac:dyDescent="0.35">
      <c r="D202" s="45"/>
      <c r="E202" s="76"/>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row>
    <row r="203" spans="4:29" ht="15" customHeight="1" x14ac:dyDescent="0.35">
      <c r="D203" s="45"/>
      <c r="E203" s="76"/>
      <c r="F203" s="45"/>
      <c r="G203" s="45"/>
      <c r="H203" s="45"/>
      <c r="I203" s="45"/>
      <c r="J203" s="45"/>
      <c r="K203" s="45"/>
      <c r="L203" s="45"/>
      <c r="M203" s="45"/>
      <c r="N203" s="45"/>
      <c r="O203" s="45"/>
      <c r="P203" s="45"/>
      <c r="Q203" s="45"/>
      <c r="R203" s="45"/>
      <c r="S203" s="45"/>
      <c r="T203" s="45"/>
      <c r="U203" s="45"/>
      <c r="V203" s="45"/>
      <c r="W203" s="45"/>
      <c r="X203" s="45"/>
      <c r="Y203" s="45"/>
      <c r="Z203" s="45"/>
      <c r="AA203" s="45"/>
      <c r="AB203" s="45"/>
      <c r="AC203" s="45"/>
    </row>
    <row r="204" spans="4:29" ht="15" customHeight="1" x14ac:dyDescent="0.35">
      <c r="D204" s="45"/>
      <c r="E204" s="76"/>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row>
    <row r="205" spans="4:29" ht="15" customHeight="1" x14ac:dyDescent="0.35">
      <c r="D205" s="45"/>
      <c r="E205" s="76"/>
      <c r="F205" s="45"/>
      <c r="G205" s="45"/>
      <c r="H205" s="45"/>
      <c r="I205" s="45"/>
      <c r="J205" s="45"/>
      <c r="K205" s="45"/>
      <c r="L205" s="45"/>
      <c r="M205" s="45"/>
      <c r="N205" s="45"/>
      <c r="O205" s="45"/>
      <c r="P205" s="45"/>
      <c r="Q205" s="45"/>
      <c r="R205" s="45"/>
      <c r="S205" s="45"/>
      <c r="T205" s="45"/>
      <c r="U205" s="45"/>
      <c r="V205" s="45"/>
      <c r="W205" s="45"/>
      <c r="X205" s="45"/>
      <c r="Y205" s="45"/>
      <c r="Z205" s="45"/>
      <c r="AA205" s="45"/>
      <c r="AB205" s="45"/>
      <c r="AC205" s="45"/>
    </row>
    <row r="206" spans="4:29" ht="15" customHeight="1" x14ac:dyDescent="0.35">
      <c r="D206" s="45"/>
      <c r="E206" s="76"/>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row>
    <row r="207" spans="4:29" ht="15" customHeight="1" x14ac:dyDescent="0.35">
      <c r="D207" s="45"/>
      <c r="E207" s="76"/>
      <c r="F207" s="45"/>
      <c r="G207" s="45"/>
      <c r="H207" s="45"/>
      <c r="I207" s="45"/>
      <c r="J207" s="45"/>
      <c r="K207" s="45"/>
      <c r="L207" s="45"/>
      <c r="M207" s="45"/>
      <c r="N207" s="45"/>
      <c r="O207" s="45"/>
      <c r="P207" s="45"/>
      <c r="Q207" s="45"/>
      <c r="R207" s="45"/>
      <c r="S207" s="45"/>
      <c r="T207" s="45"/>
      <c r="U207" s="45"/>
      <c r="V207" s="45"/>
      <c r="W207" s="45"/>
      <c r="X207" s="45"/>
      <c r="Y207" s="45"/>
      <c r="Z207" s="45"/>
      <c r="AA207" s="45"/>
      <c r="AB207" s="45"/>
      <c r="AC207" s="45"/>
    </row>
    <row r="208" spans="4:29" ht="15" customHeight="1" x14ac:dyDescent="0.35">
      <c r="D208" s="45"/>
      <c r="E208" s="76"/>
      <c r="F208" s="45"/>
      <c r="G208" s="45"/>
      <c r="H208" s="45"/>
      <c r="I208" s="45"/>
      <c r="J208" s="45"/>
      <c r="K208" s="45"/>
      <c r="L208" s="45"/>
      <c r="M208" s="45"/>
      <c r="N208" s="45"/>
      <c r="O208" s="45"/>
      <c r="P208" s="45"/>
      <c r="Q208" s="45"/>
      <c r="R208" s="45"/>
      <c r="S208" s="45"/>
      <c r="T208" s="45"/>
      <c r="U208" s="45"/>
      <c r="V208" s="45"/>
      <c r="W208" s="45"/>
      <c r="X208" s="45"/>
      <c r="Y208" s="45"/>
      <c r="Z208" s="45"/>
      <c r="AA208" s="45"/>
      <c r="AB208" s="45"/>
      <c r="AC208" s="45"/>
    </row>
    <row r="209" spans="4:29" ht="15" customHeight="1" x14ac:dyDescent="0.35">
      <c r="D209" s="45"/>
      <c r="E209" s="76"/>
      <c r="F209" s="45"/>
      <c r="G209" s="45"/>
      <c r="H209" s="45"/>
      <c r="I209" s="45"/>
      <c r="J209" s="45"/>
      <c r="K209" s="45"/>
      <c r="L209" s="45"/>
      <c r="M209" s="45"/>
      <c r="N209" s="45"/>
      <c r="O209" s="45"/>
      <c r="P209" s="45"/>
      <c r="Q209" s="45"/>
      <c r="R209" s="45"/>
      <c r="S209" s="45"/>
      <c r="T209" s="45"/>
      <c r="U209" s="45"/>
      <c r="V209" s="45"/>
      <c r="W209" s="45"/>
      <c r="X209" s="45"/>
      <c r="Y209" s="45"/>
      <c r="Z209" s="45"/>
      <c r="AA209" s="45"/>
      <c r="AB209" s="45"/>
      <c r="AC209" s="45"/>
    </row>
    <row r="210" spans="4:29" ht="15" customHeight="1" x14ac:dyDescent="0.35">
      <c r="D210" s="45"/>
      <c r="E210" s="76"/>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row>
    <row r="211" spans="4:29" ht="15" customHeight="1" x14ac:dyDescent="0.35">
      <c r="D211" s="45"/>
      <c r="E211" s="76"/>
      <c r="F211" s="45"/>
      <c r="G211" s="45"/>
      <c r="H211" s="45"/>
      <c r="I211" s="45"/>
      <c r="J211" s="45"/>
      <c r="K211" s="45"/>
      <c r="L211" s="45"/>
      <c r="M211" s="45"/>
      <c r="N211" s="45"/>
      <c r="O211" s="45"/>
      <c r="P211" s="45"/>
      <c r="Q211" s="45"/>
      <c r="R211" s="45"/>
      <c r="S211" s="45"/>
      <c r="T211" s="45"/>
      <c r="U211" s="45"/>
      <c r="V211" s="45"/>
      <c r="W211" s="45"/>
      <c r="X211" s="45"/>
      <c r="Y211" s="45"/>
      <c r="Z211" s="45"/>
      <c r="AA211" s="45"/>
      <c r="AB211" s="45"/>
      <c r="AC211" s="45"/>
    </row>
    <row r="212" spans="4:29" ht="15" customHeight="1" x14ac:dyDescent="0.35">
      <c r="D212" s="45"/>
      <c r="E212" s="76"/>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row>
    <row r="213" spans="4:29" ht="15" customHeight="1" x14ac:dyDescent="0.35">
      <c r="D213" s="45"/>
      <c r="E213" s="76"/>
      <c r="F213" s="45"/>
      <c r="G213" s="45"/>
      <c r="H213" s="45"/>
      <c r="I213" s="45"/>
      <c r="J213" s="45"/>
      <c r="K213" s="45"/>
      <c r="L213" s="45"/>
      <c r="M213" s="45"/>
      <c r="N213" s="45"/>
      <c r="O213" s="45"/>
      <c r="P213" s="45"/>
      <c r="Q213" s="45"/>
      <c r="R213" s="45"/>
      <c r="S213" s="45"/>
      <c r="T213" s="45"/>
      <c r="U213" s="45"/>
      <c r="V213" s="45"/>
      <c r="W213" s="45"/>
      <c r="X213" s="45"/>
      <c r="Y213" s="45"/>
      <c r="Z213" s="45"/>
      <c r="AA213" s="45"/>
      <c r="AB213" s="45"/>
      <c r="AC213" s="45"/>
    </row>
    <row r="214" spans="4:29" ht="15" customHeight="1" x14ac:dyDescent="0.35">
      <c r="D214" s="45"/>
      <c r="E214" s="76"/>
      <c r="F214" s="45"/>
      <c r="G214" s="45"/>
      <c r="H214" s="45"/>
      <c r="I214" s="45"/>
      <c r="J214" s="45"/>
      <c r="K214" s="45"/>
      <c r="L214" s="45"/>
      <c r="M214" s="45"/>
      <c r="N214" s="45"/>
      <c r="O214" s="45"/>
      <c r="P214" s="45"/>
      <c r="Q214" s="45"/>
      <c r="R214" s="45"/>
      <c r="S214" s="45"/>
      <c r="T214" s="45"/>
      <c r="U214" s="45"/>
      <c r="V214" s="45"/>
      <c r="W214" s="45"/>
      <c r="X214" s="45"/>
      <c r="Y214" s="45"/>
      <c r="Z214" s="45"/>
      <c r="AA214" s="45"/>
      <c r="AB214" s="45"/>
      <c r="AC214" s="45"/>
    </row>
    <row r="215" spans="4:29" ht="15" customHeight="1" x14ac:dyDescent="0.35">
      <c r="D215" s="45"/>
      <c r="E215" s="76"/>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row>
    <row r="216" spans="4:29" ht="15" customHeight="1" x14ac:dyDescent="0.35">
      <c r="D216" s="45"/>
      <c r="E216" s="76"/>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row>
    <row r="217" spans="4:29" ht="15" customHeight="1" x14ac:dyDescent="0.35">
      <c r="D217" s="45"/>
      <c r="E217" s="76"/>
      <c r="F217" s="45"/>
      <c r="G217" s="45"/>
      <c r="H217" s="45"/>
      <c r="I217" s="45"/>
      <c r="J217" s="45"/>
      <c r="K217" s="45"/>
      <c r="L217" s="45"/>
      <c r="M217" s="45"/>
      <c r="N217" s="45"/>
      <c r="O217" s="45"/>
      <c r="P217" s="45"/>
      <c r="Q217" s="45"/>
      <c r="R217" s="45"/>
      <c r="S217" s="45"/>
      <c r="T217" s="45"/>
      <c r="U217" s="45"/>
      <c r="V217" s="45"/>
      <c r="W217" s="45"/>
      <c r="X217" s="45"/>
      <c r="Y217" s="45"/>
      <c r="Z217" s="45"/>
      <c r="AA217" s="45"/>
      <c r="AB217" s="45"/>
      <c r="AC217" s="45"/>
    </row>
    <row r="218" spans="4:29" ht="15" customHeight="1" x14ac:dyDescent="0.35">
      <c r="D218" s="45"/>
      <c r="E218" s="76"/>
      <c r="F218" s="45"/>
      <c r="G218" s="45"/>
      <c r="H218" s="45"/>
      <c r="I218" s="45"/>
      <c r="J218" s="45"/>
      <c r="K218" s="45"/>
      <c r="L218" s="45"/>
      <c r="M218" s="45"/>
      <c r="N218" s="45"/>
      <c r="O218" s="45"/>
      <c r="P218" s="45"/>
      <c r="Q218" s="45"/>
      <c r="R218" s="45"/>
      <c r="S218" s="45"/>
      <c r="T218" s="45"/>
      <c r="U218" s="45"/>
      <c r="V218" s="45"/>
      <c r="W218" s="45"/>
      <c r="X218" s="45"/>
      <c r="Y218" s="45"/>
      <c r="Z218" s="45"/>
      <c r="AA218" s="45"/>
      <c r="AB218" s="45"/>
      <c r="AC218" s="45"/>
    </row>
    <row r="219" spans="4:29" ht="15" customHeight="1" x14ac:dyDescent="0.35">
      <c r="D219" s="45"/>
      <c r="E219" s="76"/>
      <c r="F219" s="45"/>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row>
    <row r="220" spans="4:29" ht="15" customHeight="1" x14ac:dyDescent="0.35">
      <c r="D220" s="45"/>
      <c r="E220" s="76"/>
      <c r="F220" s="45"/>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row>
    <row r="221" spans="4:29" ht="15" customHeight="1" x14ac:dyDescent="0.35">
      <c r="D221" s="45"/>
      <c r="E221" s="76"/>
      <c r="F221" s="45"/>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row>
    <row r="222" spans="4:29" ht="15" customHeight="1" x14ac:dyDescent="0.35">
      <c r="D222" s="45"/>
      <c r="E222" s="76"/>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5"/>
    </row>
    <row r="223" spans="4:29" ht="15" customHeight="1" x14ac:dyDescent="0.35">
      <c r="D223" s="45"/>
      <c r="E223" s="76"/>
      <c r="F223" s="45"/>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row>
    <row r="224" spans="4:29" ht="15" customHeight="1" x14ac:dyDescent="0.35">
      <c r="D224" s="45"/>
      <c r="E224" s="76"/>
      <c r="F224" s="45"/>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row>
    <row r="225" spans="4:29" ht="15" customHeight="1" x14ac:dyDescent="0.35">
      <c r="D225" s="45"/>
      <c r="E225" s="76"/>
      <c r="F225" s="45"/>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row>
    <row r="226" spans="4:29" ht="15" customHeight="1" x14ac:dyDescent="0.35">
      <c r="D226" s="45"/>
      <c r="E226" s="76"/>
      <c r="F226" s="45"/>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row>
    <row r="227" spans="4:29" ht="15" customHeight="1" x14ac:dyDescent="0.35">
      <c r="D227" s="45"/>
      <c r="E227" s="76"/>
      <c r="F227" s="45"/>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row>
    <row r="228" spans="4:29" ht="15" customHeight="1" x14ac:dyDescent="0.35">
      <c r="D228" s="45"/>
      <c r="E228" s="76"/>
      <c r="F228" s="45"/>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row>
    <row r="229" spans="4:29" ht="15" customHeight="1" x14ac:dyDescent="0.35">
      <c r="D229" s="45"/>
      <c r="E229" s="76"/>
      <c r="F229" s="45"/>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row>
    <row r="230" spans="4:29" ht="15" customHeight="1" x14ac:dyDescent="0.35">
      <c r="D230" s="45"/>
      <c r="E230" s="76"/>
      <c r="F230" s="45"/>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row>
    <row r="231" spans="4:29" ht="15" customHeight="1" x14ac:dyDescent="0.35">
      <c r="D231" s="45"/>
      <c r="E231" s="76"/>
      <c r="F231" s="45"/>
      <c r="G231" s="45"/>
      <c r="H231" s="45"/>
      <c r="I231" s="45"/>
      <c r="J231" s="45"/>
      <c r="K231" s="45"/>
      <c r="L231" s="45"/>
      <c r="M231" s="45"/>
      <c r="N231" s="45"/>
      <c r="O231" s="45"/>
      <c r="P231" s="45"/>
      <c r="Q231" s="45"/>
      <c r="R231" s="45"/>
      <c r="S231" s="45"/>
      <c r="T231" s="45"/>
      <c r="U231" s="45"/>
      <c r="V231" s="45"/>
      <c r="W231" s="45"/>
      <c r="X231" s="45"/>
      <c r="Y231" s="45"/>
      <c r="Z231" s="45"/>
      <c r="AA231" s="45"/>
      <c r="AB231" s="45"/>
      <c r="AC231" s="45"/>
    </row>
    <row r="232" spans="4:29" ht="15" customHeight="1" x14ac:dyDescent="0.35">
      <c r="D232" s="45"/>
      <c r="E232" s="76"/>
      <c r="F232" s="45"/>
      <c r="G232" s="45"/>
      <c r="H232" s="45"/>
      <c r="I232" s="45"/>
      <c r="J232" s="45"/>
      <c r="K232" s="45"/>
      <c r="L232" s="45"/>
      <c r="M232" s="45"/>
      <c r="N232" s="45"/>
      <c r="O232" s="45"/>
      <c r="P232" s="45"/>
      <c r="Q232" s="45"/>
      <c r="R232" s="45"/>
      <c r="S232" s="45"/>
      <c r="T232" s="45"/>
      <c r="U232" s="45"/>
      <c r="V232" s="45"/>
      <c r="W232" s="45"/>
      <c r="X232" s="45"/>
      <c r="Y232" s="45"/>
      <c r="Z232" s="45"/>
      <c r="AA232" s="45"/>
      <c r="AB232" s="45"/>
      <c r="AC232" s="45"/>
    </row>
    <row r="233" spans="4:29" ht="15" customHeight="1" x14ac:dyDescent="0.35">
      <c r="D233" s="45"/>
      <c r="E233" s="76"/>
      <c r="F233" s="45"/>
      <c r="G233" s="45"/>
      <c r="H233" s="45"/>
      <c r="I233" s="45"/>
      <c r="J233" s="45"/>
      <c r="K233" s="45"/>
      <c r="L233" s="45"/>
      <c r="M233" s="45"/>
      <c r="N233" s="45"/>
      <c r="O233" s="45"/>
      <c r="P233" s="45"/>
      <c r="Q233" s="45"/>
      <c r="R233" s="45"/>
      <c r="S233" s="45"/>
      <c r="T233" s="45"/>
      <c r="U233" s="45"/>
      <c r="V233" s="45"/>
      <c r="W233" s="45"/>
      <c r="X233" s="45"/>
      <c r="Y233" s="45"/>
      <c r="Z233" s="45"/>
      <c r="AA233" s="45"/>
      <c r="AB233" s="45"/>
      <c r="AC233" s="45"/>
    </row>
    <row r="234" spans="4:29" ht="15" customHeight="1" x14ac:dyDescent="0.35">
      <c r="D234" s="45"/>
      <c r="E234" s="76"/>
      <c r="F234" s="45"/>
      <c r="G234" s="45"/>
      <c r="H234" s="45"/>
      <c r="I234" s="45"/>
      <c r="J234" s="45"/>
      <c r="K234" s="45"/>
      <c r="L234" s="45"/>
      <c r="M234" s="45"/>
      <c r="N234" s="45"/>
      <c r="O234" s="45"/>
      <c r="P234" s="45"/>
      <c r="Q234" s="45"/>
      <c r="R234" s="45"/>
      <c r="S234" s="45"/>
      <c r="T234" s="45"/>
      <c r="U234" s="45"/>
      <c r="V234" s="45"/>
      <c r="W234" s="45"/>
      <c r="X234" s="45"/>
      <c r="Y234" s="45"/>
      <c r="Z234" s="45"/>
      <c r="AA234" s="45"/>
      <c r="AB234" s="45"/>
      <c r="AC234" s="45"/>
    </row>
    <row r="235" spans="4:29" ht="15" customHeight="1" x14ac:dyDescent="0.35">
      <c r="D235" s="45"/>
      <c r="E235" s="76"/>
      <c r="F235" s="45"/>
      <c r="G235" s="45"/>
      <c r="H235" s="45"/>
      <c r="I235" s="45"/>
      <c r="J235" s="45"/>
      <c r="K235" s="45"/>
      <c r="L235" s="45"/>
      <c r="M235" s="45"/>
      <c r="N235" s="45"/>
      <c r="O235" s="45"/>
      <c r="P235" s="45"/>
      <c r="Q235" s="45"/>
      <c r="R235" s="45"/>
      <c r="S235" s="45"/>
      <c r="T235" s="45"/>
      <c r="U235" s="45"/>
      <c r="V235" s="45"/>
      <c r="W235" s="45"/>
      <c r="X235" s="45"/>
      <c r="Y235" s="45"/>
      <c r="Z235" s="45"/>
      <c r="AA235" s="45"/>
      <c r="AB235" s="45"/>
      <c r="AC235" s="45"/>
    </row>
    <row r="236" spans="4:29" ht="15" customHeight="1" x14ac:dyDescent="0.35">
      <c r="D236" s="45"/>
      <c r="E236" s="76"/>
      <c r="F236" s="45"/>
      <c r="G236" s="45"/>
      <c r="H236" s="45"/>
      <c r="I236" s="45"/>
      <c r="J236" s="45"/>
      <c r="K236" s="45"/>
      <c r="L236" s="45"/>
      <c r="M236" s="45"/>
      <c r="N236" s="45"/>
      <c r="O236" s="45"/>
      <c r="P236" s="45"/>
      <c r="Q236" s="45"/>
      <c r="R236" s="45"/>
      <c r="S236" s="45"/>
      <c r="T236" s="45"/>
      <c r="U236" s="45"/>
      <c r="V236" s="45"/>
      <c r="W236" s="45"/>
      <c r="X236" s="45"/>
      <c r="Y236" s="45"/>
      <c r="Z236" s="45"/>
      <c r="AA236" s="45"/>
      <c r="AB236" s="45"/>
      <c r="AC236" s="45"/>
    </row>
    <row r="237" spans="4:29" ht="15" customHeight="1" x14ac:dyDescent="0.35">
      <c r="D237" s="45"/>
      <c r="E237" s="76"/>
      <c r="F237" s="45"/>
      <c r="G237" s="45"/>
      <c r="H237" s="45"/>
      <c r="I237" s="45"/>
      <c r="J237" s="45"/>
      <c r="K237" s="45"/>
      <c r="L237" s="45"/>
      <c r="M237" s="45"/>
      <c r="N237" s="45"/>
      <c r="O237" s="45"/>
      <c r="P237" s="45"/>
      <c r="Q237" s="45"/>
      <c r="R237" s="45"/>
      <c r="S237" s="45"/>
      <c r="T237" s="45"/>
      <c r="U237" s="45"/>
      <c r="V237" s="45"/>
      <c r="W237" s="45"/>
      <c r="X237" s="45"/>
      <c r="Y237" s="45"/>
      <c r="Z237" s="45"/>
      <c r="AA237" s="45"/>
      <c r="AB237" s="45"/>
      <c r="AC237" s="45"/>
    </row>
    <row r="238" spans="4:29" ht="15" customHeight="1" x14ac:dyDescent="0.35">
      <c r="D238" s="45"/>
      <c r="E238" s="76"/>
      <c r="F238" s="45"/>
      <c r="G238" s="45"/>
      <c r="H238" s="45"/>
      <c r="I238" s="45"/>
      <c r="J238" s="45"/>
      <c r="K238" s="45"/>
      <c r="L238" s="45"/>
      <c r="M238" s="45"/>
      <c r="N238" s="45"/>
      <c r="O238" s="45"/>
      <c r="P238" s="45"/>
      <c r="Q238" s="45"/>
      <c r="R238" s="45"/>
      <c r="S238" s="45"/>
      <c r="T238" s="45"/>
      <c r="U238" s="45"/>
      <c r="V238" s="45"/>
      <c r="W238" s="45"/>
      <c r="X238" s="45"/>
      <c r="Y238" s="45"/>
      <c r="Z238" s="45"/>
      <c r="AA238" s="45"/>
      <c r="AB238" s="45"/>
      <c r="AC238" s="45"/>
    </row>
    <row r="239" spans="4:29" ht="15" customHeight="1" x14ac:dyDescent="0.35">
      <c r="D239" s="45"/>
      <c r="E239" s="76"/>
      <c r="F239" s="45"/>
      <c r="G239" s="45"/>
      <c r="H239" s="45"/>
      <c r="I239" s="45"/>
      <c r="J239" s="45"/>
      <c r="K239" s="45"/>
      <c r="L239" s="45"/>
      <c r="M239" s="45"/>
      <c r="N239" s="45"/>
      <c r="O239" s="45"/>
      <c r="P239" s="45"/>
      <c r="Q239" s="45"/>
      <c r="R239" s="45"/>
      <c r="S239" s="45"/>
      <c r="T239" s="45"/>
      <c r="U239" s="45"/>
      <c r="V239" s="45"/>
      <c r="W239" s="45"/>
      <c r="X239" s="45"/>
      <c r="Y239" s="45"/>
      <c r="Z239" s="45"/>
      <c r="AA239" s="45"/>
      <c r="AB239" s="45"/>
      <c r="AC239" s="45"/>
    </row>
    <row r="240" spans="4:29" ht="15" customHeight="1" x14ac:dyDescent="0.35">
      <c r="D240" s="45"/>
      <c r="E240" s="76"/>
      <c r="F240" s="45"/>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row>
    <row r="241" spans="4:29" ht="15" customHeight="1" x14ac:dyDescent="0.35">
      <c r="D241" s="45"/>
      <c r="E241" s="76"/>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row>
    <row r="242" spans="4:29" ht="15" customHeight="1" x14ac:dyDescent="0.35">
      <c r="D242" s="45"/>
      <c r="E242" s="76"/>
      <c r="F242" s="45"/>
      <c r="G242" s="45"/>
      <c r="H242" s="45"/>
      <c r="I242" s="45"/>
      <c r="J242" s="45"/>
      <c r="K242" s="45"/>
      <c r="L242" s="45"/>
      <c r="M242" s="45"/>
      <c r="N242" s="45"/>
      <c r="O242" s="45"/>
      <c r="P242" s="45"/>
      <c r="Q242" s="45"/>
      <c r="R242" s="45"/>
      <c r="S242" s="45"/>
      <c r="T242" s="45"/>
      <c r="U242" s="45"/>
      <c r="V242" s="45"/>
      <c r="W242" s="45"/>
      <c r="X242" s="45"/>
      <c r="Y242" s="45"/>
      <c r="Z242" s="45"/>
      <c r="AA242" s="45"/>
      <c r="AB242" s="45"/>
      <c r="AC242" s="45"/>
    </row>
    <row r="243" spans="4:29" ht="15" customHeight="1" x14ac:dyDescent="0.35">
      <c r="D243" s="45"/>
      <c r="E243" s="76"/>
      <c r="F243" s="45"/>
      <c r="G243" s="45"/>
      <c r="H243" s="45"/>
      <c r="I243" s="45"/>
      <c r="J243" s="45"/>
      <c r="K243" s="45"/>
      <c r="L243" s="45"/>
      <c r="M243" s="45"/>
      <c r="N243" s="45"/>
      <c r="O243" s="45"/>
      <c r="P243" s="45"/>
      <c r="Q243" s="45"/>
      <c r="R243" s="45"/>
      <c r="S243" s="45"/>
      <c r="T243" s="45"/>
      <c r="U243" s="45"/>
      <c r="V243" s="45"/>
      <c r="W243" s="45"/>
      <c r="X243" s="45"/>
      <c r="Y243" s="45"/>
      <c r="Z243" s="45"/>
      <c r="AA243" s="45"/>
      <c r="AB243" s="45"/>
      <c r="AC243" s="45"/>
    </row>
    <row r="244" spans="4:29" ht="15" customHeight="1" x14ac:dyDescent="0.35">
      <c r="D244" s="45"/>
      <c r="E244" s="76"/>
      <c r="F244" s="45"/>
      <c r="G244" s="45"/>
      <c r="H244" s="45"/>
      <c r="I244" s="45"/>
      <c r="J244" s="45"/>
      <c r="K244" s="45"/>
      <c r="L244" s="45"/>
      <c r="M244" s="45"/>
      <c r="N244" s="45"/>
      <c r="O244" s="45"/>
      <c r="P244" s="45"/>
      <c r="Q244" s="45"/>
      <c r="R244" s="45"/>
      <c r="S244" s="45"/>
      <c r="T244" s="45"/>
      <c r="U244" s="45"/>
      <c r="V244" s="45"/>
      <c r="W244" s="45"/>
      <c r="X244" s="45"/>
      <c r="Y244" s="45"/>
      <c r="Z244" s="45"/>
      <c r="AA244" s="45"/>
      <c r="AB244" s="45"/>
      <c r="AC244" s="45"/>
    </row>
    <row r="245" spans="4:29" ht="15" customHeight="1" x14ac:dyDescent="0.35">
      <c r="D245" s="45"/>
      <c r="E245" s="76"/>
      <c r="F245" s="45"/>
      <c r="G245" s="45"/>
      <c r="H245" s="45"/>
      <c r="I245" s="45"/>
      <c r="J245" s="45"/>
      <c r="K245" s="45"/>
      <c r="L245" s="45"/>
      <c r="M245" s="45"/>
      <c r="N245" s="45"/>
      <c r="O245" s="45"/>
      <c r="P245" s="45"/>
      <c r="Q245" s="45"/>
      <c r="R245" s="45"/>
      <c r="S245" s="45"/>
      <c r="T245" s="45"/>
      <c r="U245" s="45"/>
      <c r="V245" s="45"/>
      <c r="W245" s="45"/>
      <c r="X245" s="45"/>
      <c r="Y245" s="45"/>
      <c r="Z245" s="45"/>
      <c r="AA245" s="45"/>
      <c r="AB245" s="45"/>
      <c r="AC245" s="45"/>
    </row>
    <row r="246" spans="4:29" ht="15" customHeight="1" x14ac:dyDescent="0.35">
      <c r="D246" s="45"/>
      <c r="E246" s="76"/>
      <c r="F246" s="45"/>
      <c r="G246" s="45"/>
      <c r="H246" s="45"/>
      <c r="I246" s="45"/>
      <c r="J246" s="45"/>
      <c r="K246" s="45"/>
      <c r="L246" s="45"/>
      <c r="M246" s="45"/>
      <c r="N246" s="45"/>
      <c r="O246" s="45"/>
      <c r="P246" s="45"/>
      <c r="Q246" s="45"/>
      <c r="R246" s="45"/>
      <c r="S246" s="45"/>
      <c r="T246" s="45"/>
      <c r="U246" s="45"/>
      <c r="V246" s="45"/>
      <c r="W246" s="45"/>
      <c r="X246" s="45"/>
      <c r="Y246" s="45"/>
      <c r="Z246" s="45"/>
      <c r="AA246" s="45"/>
      <c r="AB246" s="45"/>
      <c r="AC246" s="45"/>
    </row>
    <row r="247" spans="4:29" ht="15" customHeight="1" x14ac:dyDescent="0.35">
      <c r="D247" s="45"/>
      <c r="E247" s="76"/>
      <c r="F247" s="45"/>
      <c r="G247" s="45"/>
      <c r="H247" s="45"/>
      <c r="I247" s="45"/>
      <c r="J247" s="45"/>
      <c r="K247" s="45"/>
      <c r="L247" s="45"/>
      <c r="M247" s="45"/>
      <c r="N247" s="45"/>
      <c r="O247" s="45"/>
      <c r="P247" s="45"/>
      <c r="Q247" s="45"/>
      <c r="R247" s="45"/>
      <c r="S247" s="45"/>
      <c r="T247" s="45"/>
      <c r="U247" s="45"/>
      <c r="V247" s="45"/>
      <c r="W247" s="45"/>
      <c r="X247" s="45"/>
      <c r="Y247" s="45"/>
      <c r="Z247" s="45"/>
      <c r="AA247" s="45"/>
      <c r="AB247" s="45"/>
      <c r="AC247" s="45"/>
    </row>
    <row r="248" spans="4:29" ht="15" customHeight="1" x14ac:dyDescent="0.35">
      <c r="D248" s="45"/>
      <c r="E248" s="76"/>
      <c r="F248" s="45"/>
      <c r="G248" s="45"/>
      <c r="H248" s="45"/>
      <c r="I248" s="45"/>
      <c r="J248" s="45"/>
      <c r="K248" s="45"/>
      <c r="L248" s="45"/>
      <c r="M248" s="45"/>
      <c r="N248" s="45"/>
      <c r="O248" s="45"/>
      <c r="P248" s="45"/>
      <c r="Q248" s="45"/>
      <c r="R248" s="45"/>
      <c r="S248" s="45"/>
      <c r="T248" s="45"/>
      <c r="U248" s="45"/>
      <c r="V248" s="45"/>
      <c r="W248" s="45"/>
      <c r="X248" s="45"/>
      <c r="Y248" s="45"/>
      <c r="Z248" s="45"/>
      <c r="AA248" s="45"/>
      <c r="AB248" s="45"/>
      <c r="AC248" s="45"/>
    </row>
    <row r="249" spans="4:29" ht="15" customHeight="1" x14ac:dyDescent="0.35">
      <c r="D249" s="45"/>
      <c r="E249" s="76"/>
      <c r="F249" s="45"/>
      <c r="G249" s="45"/>
      <c r="H249" s="45"/>
      <c r="I249" s="45"/>
      <c r="J249" s="45"/>
      <c r="K249" s="45"/>
      <c r="L249" s="45"/>
      <c r="M249" s="45"/>
      <c r="N249" s="45"/>
      <c r="O249" s="45"/>
      <c r="P249" s="45"/>
      <c r="Q249" s="45"/>
      <c r="R249" s="45"/>
      <c r="S249" s="45"/>
      <c r="T249" s="45"/>
      <c r="U249" s="45"/>
      <c r="V249" s="45"/>
      <c r="W249" s="45"/>
      <c r="X249" s="45"/>
      <c r="Y249" s="45"/>
      <c r="Z249" s="45"/>
      <c r="AA249" s="45"/>
      <c r="AB249" s="45"/>
      <c r="AC249" s="45"/>
    </row>
    <row r="250" spans="4:29" ht="15" customHeight="1" x14ac:dyDescent="0.35">
      <c r="D250" s="45"/>
      <c r="E250" s="76"/>
      <c r="F250" s="45"/>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row>
    <row r="251" spans="4:29" ht="15" customHeight="1" x14ac:dyDescent="0.35">
      <c r="D251" s="45"/>
      <c r="E251" s="76"/>
      <c r="F251" s="45"/>
      <c r="G251" s="45"/>
      <c r="H251" s="45"/>
      <c r="I251" s="45"/>
      <c r="J251" s="45"/>
      <c r="K251" s="45"/>
      <c r="L251" s="45"/>
      <c r="M251" s="45"/>
      <c r="N251" s="45"/>
      <c r="O251" s="45"/>
      <c r="P251" s="45"/>
      <c r="Q251" s="45"/>
      <c r="R251" s="45"/>
      <c r="S251" s="45"/>
      <c r="T251" s="45"/>
      <c r="U251" s="45"/>
      <c r="V251" s="45"/>
      <c r="W251" s="45"/>
      <c r="X251" s="45"/>
      <c r="Y251" s="45"/>
      <c r="Z251" s="45"/>
      <c r="AA251" s="45"/>
      <c r="AB251" s="45"/>
      <c r="AC251" s="45"/>
    </row>
    <row r="252" spans="4:29" ht="15" customHeight="1" x14ac:dyDescent="0.35">
      <c r="D252" s="45"/>
      <c r="E252" s="76"/>
      <c r="F252" s="45"/>
      <c r="G252" s="45"/>
      <c r="H252" s="45"/>
      <c r="I252" s="45"/>
      <c r="J252" s="45"/>
      <c r="K252" s="45"/>
      <c r="L252" s="45"/>
      <c r="M252" s="45"/>
      <c r="N252" s="45"/>
      <c r="O252" s="45"/>
      <c r="P252" s="45"/>
      <c r="Q252" s="45"/>
      <c r="R252" s="45"/>
      <c r="S252" s="45"/>
      <c r="T252" s="45"/>
      <c r="U252" s="45"/>
      <c r="V252" s="45"/>
      <c r="W252" s="45"/>
      <c r="X252" s="45"/>
      <c r="Y252" s="45"/>
      <c r="Z252" s="45"/>
      <c r="AA252" s="45"/>
      <c r="AB252" s="45"/>
      <c r="AC252" s="45"/>
    </row>
    <row r="253" spans="4:29" ht="15" customHeight="1" x14ac:dyDescent="0.35">
      <c r="D253" s="45"/>
      <c r="E253" s="76"/>
      <c r="F253" s="45"/>
      <c r="G253" s="45"/>
      <c r="H253" s="45"/>
      <c r="I253" s="45"/>
      <c r="J253" s="45"/>
      <c r="K253" s="45"/>
      <c r="L253" s="45"/>
      <c r="M253" s="45"/>
      <c r="N253" s="45"/>
      <c r="O253" s="45"/>
      <c r="P253" s="45"/>
      <c r="Q253" s="45"/>
      <c r="R253" s="45"/>
      <c r="S253" s="45"/>
      <c r="T253" s="45"/>
      <c r="U253" s="45"/>
      <c r="V253" s="45"/>
      <c r="W253" s="45"/>
      <c r="X253" s="45"/>
      <c r="Y253" s="45"/>
      <c r="Z253" s="45"/>
      <c r="AA253" s="45"/>
      <c r="AB253" s="45"/>
      <c r="AC253" s="45"/>
    </row>
    <row r="254" spans="4:29" ht="15" customHeight="1" x14ac:dyDescent="0.35">
      <c r="D254" s="45"/>
      <c r="E254" s="76"/>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row>
    <row r="255" spans="4:29" ht="15" customHeight="1" x14ac:dyDescent="0.35">
      <c r="D255" s="45"/>
      <c r="E255" s="76"/>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row>
    <row r="256" spans="4:29" ht="15" customHeight="1" x14ac:dyDescent="0.35">
      <c r="D256" s="45"/>
      <c r="E256" s="76"/>
      <c r="F256" s="45"/>
      <c r="G256" s="45"/>
      <c r="H256" s="45"/>
      <c r="I256" s="45"/>
      <c r="J256" s="45"/>
      <c r="K256" s="45"/>
      <c r="L256" s="45"/>
      <c r="M256" s="45"/>
      <c r="N256" s="45"/>
      <c r="O256" s="45"/>
      <c r="P256" s="45"/>
      <c r="Q256" s="45"/>
      <c r="R256" s="45"/>
      <c r="S256" s="45"/>
      <c r="T256" s="45"/>
      <c r="U256" s="45"/>
      <c r="V256" s="45"/>
      <c r="W256" s="45"/>
      <c r="X256" s="45"/>
      <c r="Y256" s="45"/>
      <c r="Z256" s="45"/>
      <c r="AA256" s="45"/>
      <c r="AB256" s="45"/>
      <c r="AC256" s="45"/>
    </row>
    <row r="257" spans="4:29" ht="15" customHeight="1" x14ac:dyDescent="0.35">
      <c r="D257" s="45"/>
      <c r="E257" s="76"/>
      <c r="F257" s="45"/>
      <c r="G257" s="45"/>
      <c r="H257" s="45"/>
      <c r="I257" s="45"/>
      <c r="J257" s="45"/>
      <c r="K257" s="45"/>
      <c r="L257" s="45"/>
      <c r="M257" s="45"/>
      <c r="N257" s="45"/>
      <c r="O257" s="45"/>
      <c r="P257" s="45"/>
      <c r="Q257" s="45"/>
      <c r="R257" s="45"/>
      <c r="S257" s="45"/>
      <c r="T257" s="45"/>
      <c r="U257" s="45"/>
      <c r="V257" s="45"/>
      <c r="W257" s="45"/>
      <c r="X257" s="45"/>
      <c r="Y257" s="45"/>
      <c r="Z257" s="45"/>
      <c r="AA257" s="45"/>
      <c r="AB257" s="45"/>
      <c r="AC257" s="45"/>
    </row>
    <row r="258" spans="4:29" ht="15" customHeight="1" x14ac:dyDescent="0.35">
      <c r="D258" s="45"/>
      <c r="E258" s="76"/>
      <c r="F258" s="45"/>
      <c r="G258" s="45"/>
      <c r="H258" s="45"/>
      <c r="I258" s="45"/>
      <c r="J258" s="45"/>
      <c r="K258" s="45"/>
      <c r="L258" s="45"/>
      <c r="M258" s="45"/>
      <c r="N258" s="45"/>
      <c r="O258" s="45"/>
      <c r="P258" s="45"/>
      <c r="Q258" s="45"/>
      <c r="R258" s="45"/>
      <c r="S258" s="45"/>
      <c r="T258" s="45"/>
      <c r="U258" s="45"/>
      <c r="V258" s="45"/>
      <c r="W258" s="45"/>
      <c r="X258" s="45"/>
      <c r="Y258" s="45"/>
      <c r="Z258" s="45"/>
      <c r="AA258" s="45"/>
      <c r="AB258" s="45"/>
      <c r="AC258" s="45"/>
    </row>
    <row r="259" spans="4:29" ht="15" customHeight="1" x14ac:dyDescent="0.35">
      <c r="D259" s="45"/>
      <c r="E259" s="76"/>
      <c r="F259" s="45"/>
      <c r="G259" s="45"/>
      <c r="H259" s="45"/>
      <c r="I259" s="45"/>
      <c r="J259" s="45"/>
      <c r="K259" s="45"/>
      <c r="L259" s="45"/>
      <c r="M259" s="45"/>
      <c r="N259" s="45"/>
      <c r="O259" s="45"/>
      <c r="P259" s="45"/>
      <c r="Q259" s="45"/>
      <c r="R259" s="45"/>
      <c r="S259" s="45"/>
      <c r="T259" s="45"/>
      <c r="U259" s="45"/>
      <c r="V259" s="45"/>
      <c r="W259" s="45"/>
      <c r="X259" s="45"/>
      <c r="Y259" s="45"/>
      <c r="Z259" s="45"/>
      <c r="AA259" s="45"/>
      <c r="AB259" s="45"/>
      <c r="AC259" s="45"/>
    </row>
    <row r="260" spans="4:29" ht="15" customHeight="1" x14ac:dyDescent="0.35">
      <c r="D260" s="45"/>
      <c r="E260" s="76"/>
      <c r="F260" s="45"/>
      <c r="G260" s="45"/>
      <c r="H260" s="45"/>
      <c r="I260" s="45"/>
      <c r="J260" s="45"/>
      <c r="K260" s="45"/>
      <c r="L260" s="45"/>
      <c r="M260" s="45"/>
      <c r="N260" s="45"/>
      <c r="O260" s="45"/>
      <c r="P260" s="45"/>
      <c r="Q260" s="45"/>
      <c r="R260" s="45"/>
      <c r="S260" s="45"/>
      <c r="T260" s="45"/>
      <c r="U260" s="45"/>
      <c r="V260" s="45"/>
      <c r="W260" s="45"/>
      <c r="X260" s="45"/>
      <c r="Y260" s="45"/>
      <c r="Z260" s="45"/>
      <c r="AA260" s="45"/>
      <c r="AB260" s="45"/>
      <c r="AC260" s="45"/>
    </row>
    <row r="261" spans="4:29" ht="15" customHeight="1" x14ac:dyDescent="0.35">
      <c r="D261" s="45"/>
      <c r="E261" s="76"/>
      <c r="F261" s="45"/>
      <c r="G261" s="45"/>
      <c r="H261" s="45"/>
      <c r="I261" s="45"/>
      <c r="J261" s="45"/>
      <c r="K261" s="45"/>
      <c r="L261" s="45"/>
      <c r="M261" s="45"/>
      <c r="N261" s="45"/>
      <c r="O261" s="45"/>
      <c r="P261" s="45"/>
      <c r="Q261" s="45"/>
      <c r="R261" s="45"/>
      <c r="S261" s="45"/>
      <c r="T261" s="45"/>
      <c r="U261" s="45"/>
      <c r="V261" s="45"/>
      <c r="W261" s="45"/>
      <c r="X261" s="45"/>
      <c r="Y261" s="45"/>
      <c r="Z261" s="45"/>
      <c r="AA261" s="45"/>
      <c r="AB261" s="45"/>
      <c r="AC261" s="45"/>
    </row>
    <row r="262" spans="4:29" ht="15" customHeight="1" x14ac:dyDescent="0.35">
      <c r="D262" s="45"/>
      <c r="E262" s="76"/>
      <c r="F262" s="45"/>
      <c r="G262" s="45"/>
      <c r="H262" s="45"/>
      <c r="I262" s="45"/>
      <c r="J262" s="45"/>
      <c r="K262" s="45"/>
      <c r="L262" s="45"/>
      <c r="M262" s="45"/>
      <c r="N262" s="45"/>
      <c r="O262" s="45"/>
      <c r="P262" s="45"/>
      <c r="Q262" s="45"/>
      <c r="R262" s="45"/>
      <c r="S262" s="45"/>
      <c r="T262" s="45"/>
      <c r="U262" s="45"/>
      <c r="V262" s="45"/>
      <c r="W262" s="45"/>
      <c r="X262" s="45"/>
      <c r="Y262" s="45"/>
      <c r="Z262" s="45"/>
      <c r="AA262" s="45"/>
      <c r="AB262" s="45"/>
      <c r="AC262" s="45"/>
    </row>
    <row r="263" spans="4:29" ht="15" customHeight="1" x14ac:dyDescent="0.35">
      <c r="D263" s="45"/>
      <c r="E263" s="76"/>
      <c r="F263" s="45"/>
      <c r="G263" s="45"/>
      <c r="H263" s="45"/>
      <c r="I263" s="45"/>
      <c r="J263" s="45"/>
      <c r="K263" s="45"/>
      <c r="L263" s="45"/>
      <c r="M263" s="45"/>
      <c r="N263" s="45"/>
      <c r="O263" s="45"/>
      <c r="P263" s="45"/>
      <c r="Q263" s="45"/>
      <c r="R263" s="45"/>
      <c r="S263" s="45"/>
      <c r="T263" s="45"/>
      <c r="U263" s="45"/>
      <c r="V263" s="45"/>
      <c r="W263" s="45"/>
      <c r="X263" s="45"/>
      <c r="Y263" s="45"/>
      <c r="Z263" s="45"/>
      <c r="AA263" s="45"/>
      <c r="AB263" s="45"/>
      <c r="AC263" s="45"/>
    </row>
    <row r="264" spans="4:29" ht="15" customHeight="1" x14ac:dyDescent="0.35">
      <c r="D264" s="45"/>
      <c r="E264" s="76"/>
      <c r="F264" s="45"/>
      <c r="G264" s="45"/>
      <c r="H264" s="45"/>
      <c r="I264" s="45"/>
      <c r="J264" s="45"/>
      <c r="K264" s="45"/>
      <c r="L264" s="45"/>
      <c r="M264" s="45"/>
      <c r="N264" s="45"/>
      <c r="O264" s="45"/>
      <c r="P264" s="45"/>
      <c r="Q264" s="45"/>
      <c r="R264" s="45"/>
      <c r="S264" s="45"/>
      <c r="T264" s="45"/>
      <c r="U264" s="45"/>
      <c r="V264" s="45"/>
      <c r="W264" s="45"/>
      <c r="X264" s="45"/>
      <c r="Y264" s="45"/>
      <c r="Z264" s="45"/>
      <c r="AA264" s="45"/>
      <c r="AB264" s="45"/>
      <c r="AC264" s="45"/>
    </row>
    <row r="265" spans="4:29" ht="15" customHeight="1" x14ac:dyDescent="0.35">
      <c r="D265" s="45"/>
      <c r="E265" s="76"/>
      <c r="F265" s="45"/>
      <c r="G265" s="45"/>
      <c r="H265" s="45"/>
      <c r="I265" s="45"/>
      <c r="J265" s="45"/>
      <c r="K265" s="45"/>
      <c r="L265" s="45"/>
      <c r="M265" s="45"/>
      <c r="N265" s="45"/>
      <c r="O265" s="45"/>
      <c r="P265" s="45"/>
      <c r="Q265" s="45"/>
      <c r="R265" s="45"/>
      <c r="S265" s="45"/>
      <c r="T265" s="45"/>
      <c r="U265" s="45"/>
      <c r="V265" s="45"/>
      <c r="W265" s="45"/>
      <c r="X265" s="45"/>
      <c r="Y265" s="45"/>
      <c r="Z265" s="45"/>
      <c r="AA265" s="45"/>
      <c r="AB265" s="45"/>
      <c r="AC265" s="45"/>
    </row>
    <row r="266" spans="4:29" ht="15" customHeight="1" x14ac:dyDescent="0.35">
      <c r="D266" s="45"/>
      <c r="E266" s="76"/>
      <c r="F266" s="45"/>
      <c r="G266" s="45"/>
      <c r="H266" s="45"/>
      <c r="I266" s="45"/>
      <c r="J266" s="45"/>
      <c r="K266" s="45"/>
      <c r="L266" s="45"/>
      <c r="M266" s="45"/>
      <c r="N266" s="45"/>
      <c r="O266" s="45"/>
      <c r="P266" s="45"/>
      <c r="Q266" s="45"/>
      <c r="R266" s="45"/>
      <c r="S266" s="45"/>
      <c r="T266" s="45"/>
      <c r="U266" s="45"/>
      <c r="V266" s="45"/>
      <c r="W266" s="45"/>
      <c r="X266" s="45"/>
      <c r="Y266" s="45"/>
      <c r="Z266" s="45"/>
      <c r="AA266" s="45"/>
      <c r="AB266" s="45"/>
      <c r="AC266" s="45"/>
    </row>
    <row r="267" spans="4:29" ht="15" customHeight="1" x14ac:dyDescent="0.35">
      <c r="D267" s="45"/>
      <c r="E267" s="76"/>
      <c r="F267" s="45"/>
      <c r="G267" s="45"/>
      <c r="H267" s="45"/>
      <c r="I267" s="45"/>
      <c r="J267" s="45"/>
      <c r="K267" s="45"/>
      <c r="L267" s="45"/>
      <c r="M267" s="45"/>
      <c r="N267" s="45"/>
      <c r="O267" s="45"/>
      <c r="P267" s="45"/>
      <c r="Q267" s="45"/>
      <c r="R267" s="45"/>
      <c r="S267" s="45"/>
      <c r="T267" s="45"/>
      <c r="U267" s="45"/>
      <c r="V267" s="45"/>
      <c r="W267" s="45"/>
      <c r="X267" s="45"/>
      <c r="Y267" s="45"/>
      <c r="Z267" s="45"/>
      <c r="AA267" s="45"/>
      <c r="AB267" s="45"/>
      <c r="AC267" s="45"/>
    </row>
    <row r="268" spans="4:29" ht="15" customHeight="1" x14ac:dyDescent="0.35">
      <c r="D268" s="45"/>
      <c r="E268" s="76"/>
      <c r="F268" s="45"/>
      <c r="G268" s="45"/>
      <c r="H268" s="45"/>
      <c r="I268" s="45"/>
      <c r="J268" s="45"/>
      <c r="K268" s="45"/>
      <c r="L268" s="45"/>
      <c r="M268" s="45"/>
      <c r="N268" s="45"/>
      <c r="O268" s="45"/>
      <c r="P268" s="45"/>
      <c r="Q268" s="45"/>
      <c r="R268" s="45"/>
      <c r="S268" s="45"/>
      <c r="T268" s="45"/>
      <c r="U268" s="45"/>
      <c r="V268" s="45"/>
      <c r="W268" s="45"/>
      <c r="X268" s="45"/>
      <c r="Y268" s="45"/>
      <c r="Z268" s="45"/>
      <c r="AA268" s="45"/>
      <c r="AB268" s="45"/>
      <c r="AC268" s="45"/>
    </row>
    <row r="269" spans="4:29" ht="15" customHeight="1" x14ac:dyDescent="0.35">
      <c r="D269" s="45"/>
      <c r="E269" s="76"/>
      <c r="F269" s="45"/>
      <c r="G269" s="45"/>
      <c r="H269" s="45"/>
      <c r="I269" s="45"/>
      <c r="J269" s="45"/>
      <c r="K269" s="45"/>
      <c r="L269" s="45"/>
      <c r="M269" s="45"/>
      <c r="N269" s="45"/>
      <c r="O269" s="45"/>
      <c r="P269" s="45"/>
      <c r="Q269" s="45"/>
      <c r="R269" s="45"/>
      <c r="S269" s="45"/>
      <c r="T269" s="45"/>
      <c r="U269" s="45"/>
      <c r="V269" s="45"/>
      <c r="W269" s="45"/>
      <c r="X269" s="45"/>
      <c r="Y269" s="45"/>
      <c r="Z269" s="45"/>
      <c r="AA269" s="45"/>
      <c r="AB269" s="45"/>
      <c r="AC269" s="45"/>
    </row>
    <row r="270" spans="4:29" ht="15" customHeight="1" x14ac:dyDescent="0.35">
      <c r="D270" s="45"/>
      <c r="E270" s="76"/>
      <c r="F270" s="45"/>
      <c r="G270" s="45"/>
      <c r="H270" s="45"/>
      <c r="I270" s="45"/>
      <c r="J270" s="45"/>
      <c r="K270" s="45"/>
      <c r="L270" s="45"/>
      <c r="M270" s="45"/>
      <c r="N270" s="45"/>
      <c r="O270" s="45"/>
      <c r="P270" s="45"/>
      <c r="Q270" s="45"/>
      <c r="R270" s="45"/>
      <c r="S270" s="45"/>
      <c r="T270" s="45"/>
      <c r="U270" s="45"/>
      <c r="V270" s="45"/>
      <c r="W270" s="45"/>
      <c r="X270" s="45"/>
      <c r="Y270" s="45"/>
      <c r="Z270" s="45"/>
      <c r="AA270" s="45"/>
      <c r="AB270" s="45"/>
      <c r="AC270" s="45"/>
    </row>
    <row r="271" spans="4:29" ht="15" customHeight="1" x14ac:dyDescent="0.35">
      <c r="D271" s="45"/>
      <c r="E271" s="76"/>
      <c r="F271" s="45"/>
      <c r="G271" s="45"/>
      <c r="H271" s="45"/>
      <c r="I271" s="45"/>
      <c r="J271" s="45"/>
      <c r="K271" s="45"/>
      <c r="L271" s="45"/>
      <c r="M271" s="45"/>
      <c r="N271" s="45"/>
      <c r="O271" s="45"/>
      <c r="P271" s="45"/>
      <c r="Q271" s="45"/>
      <c r="R271" s="45"/>
      <c r="S271" s="45"/>
      <c r="T271" s="45"/>
      <c r="U271" s="45"/>
      <c r="V271" s="45"/>
      <c r="W271" s="45"/>
      <c r="X271" s="45"/>
      <c r="Y271" s="45"/>
      <c r="Z271" s="45"/>
      <c r="AA271" s="45"/>
      <c r="AB271" s="45"/>
      <c r="AC271" s="45"/>
    </row>
    <row r="272" spans="4:29" ht="15" customHeight="1" x14ac:dyDescent="0.35">
      <c r="D272" s="45"/>
      <c r="E272" s="76"/>
      <c r="F272" s="45"/>
      <c r="G272" s="45"/>
      <c r="H272" s="45"/>
      <c r="I272" s="45"/>
      <c r="J272" s="45"/>
      <c r="K272" s="45"/>
      <c r="L272" s="45"/>
      <c r="M272" s="45"/>
      <c r="N272" s="45"/>
      <c r="O272" s="45"/>
      <c r="P272" s="45"/>
      <c r="Q272" s="45"/>
      <c r="R272" s="45"/>
      <c r="S272" s="45"/>
      <c r="T272" s="45"/>
      <c r="U272" s="45"/>
      <c r="V272" s="45"/>
      <c r="W272" s="45"/>
      <c r="X272" s="45"/>
      <c r="Y272" s="45"/>
      <c r="Z272" s="45"/>
      <c r="AA272" s="45"/>
      <c r="AB272" s="45"/>
      <c r="AC272" s="45"/>
    </row>
    <row r="273" spans="4:29" ht="15" customHeight="1" x14ac:dyDescent="0.35">
      <c r="D273" s="45"/>
      <c r="E273" s="76"/>
      <c r="F273" s="45"/>
      <c r="G273" s="45"/>
      <c r="H273" s="45"/>
      <c r="I273" s="45"/>
      <c r="J273" s="45"/>
      <c r="K273" s="45"/>
      <c r="L273" s="45"/>
      <c r="M273" s="45"/>
      <c r="N273" s="45"/>
      <c r="O273" s="45"/>
      <c r="P273" s="45"/>
      <c r="Q273" s="45"/>
      <c r="R273" s="45"/>
      <c r="S273" s="45"/>
      <c r="T273" s="45"/>
      <c r="U273" s="45"/>
      <c r="V273" s="45"/>
      <c r="W273" s="45"/>
      <c r="X273" s="45"/>
      <c r="Y273" s="45"/>
      <c r="Z273" s="45"/>
      <c r="AA273" s="45"/>
      <c r="AB273" s="45"/>
      <c r="AC273" s="45"/>
    </row>
    <row r="274" spans="4:29" ht="15" customHeight="1" x14ac:dyDescent="0.35">
      <c r="D274" s="45"/>
      <c r="E274" s="76"/>
      <c r="F274" s="45"/>
      <c r="G274" s="45"/>
      <c r="H274" s="45"/>
      <c r="I274" s="45"/>
      <c r="J274" s="45"/>
      <c r="K274" s="45"/>
      <c r="L274" s="45"/>
      <c r="M274" s="45"/>
      <c r="N274" s="45"/>
      <c r="O274" s="45"/>
      <c r="P274" s="45"/>
      <c r="Q274" s="45"/>
      <c r="R274" s="45"/>
      <c r="S274" s="45"/>
      <c r="T274" s="45"/>
      <c r="U274" s="45"/>
      <c r="V274" s="45"/>
      <c r="W274" s="45"/>
      <c r="X274" s="45"/>
      <c r="Y274" s="45"/>
      <c r="Z274" s="45"/>
      <c r="AA274" s="45"/>
      <c r="AB274" s="45"/>
      <c r="AC274" s="45"/>
    </row>
    <row r="275" spans="4:29" ht="15" customHeight="1" x14ac:dyDescent="0.35">
      <c r="D275" s="45"/>
      <c r="E275" s="76"/>
      <c r="F275" s="45"/>
      <c r="G275" s="45"/>
      <c r="H275" s="45"/>
      <c r="I275" s="45"/>
      <c r="J275" s="45"/>
      <c r="K275" s="45"/>
      <c r="L275" s="45"/>
      <c r="M275" s="45"/>
      <c r="N275" s="45"/>
      <c r="O275" s="45"/>
      <c r="P275" s="45"/>
      <c r="Q275" s="45"/>
      <c r="R275" s="45"/>
      <c r="S275" s="45"/>
      <c r="T275" s="45"/>
      <c r="U275" s="45"/>
      <c r="V275" s="45"/>
      <c r="W275" s="45"/>
      <c r="X275" s="45"/>
      <c r="Y275" s="45"/>
      <c r="Z275" s="45"/>
      <c r="AA275" s="45"/>
      <c r="AB275" s="45"/>
      <c r="AC275" s="45"/>
    </row>
    <row r="276" spans="4:29" ht="15" customHeight="1" x14ac:dyDescent="0.35">
      <c r="D276" s="45"/>
      <c r="E276" s="76"/>
      <c r="F276" s="45"/>
      <c r="G276" s="45"/>
      <c r="H276" s="45"/>
      <c r="I276" s="45"/>
      <c r="J276" s="45"/>
      <c r="K276" s="45"/>
      <c r="L276" s="45"/>
      <c r="M276" s="45"/>
      <c r="N276" s="45"/>
      <c r="O276" s="45"/>
      <c r="P276" s="45"/>
      <c r="Q276" s="45"/>
      <c r="R276" s="45"/>
      <c r="S276" s="45"/>
      <c r="T276" s="45"/>
      <c r="U276" s="45"/>
      <c r="V276" s="45"/>
      <c r="W276" s="45"/>
      <c r="X276" s="45"/>
      <c r="Y276" s="45"/>
      <c r="Z276" s="45"/>
      <c r="AA276" s="45"/>
      <c r="AB276" s="45"/>
      <c r="AC276" s="45"/>
    </row>
    <row r="277" spans="4:29" ht="15" customHeight="1" x14ac:dyDescent="0.35">
      <c r="D277" s="45"/>
      <c r="E277" s="76"/>
      <c r="F277" s="45"/>
      <c r="G277" s="45"/>
      <c r="H277" s="45"/>
      <c r="I277" s="45"/>
      <c r="J277" s="45"/>
      <c r="K277" s="45"/>
      <c r="L277" s="45"/>
      <c r="M277" s="45"/>
      <c r="N277" s="45"/>
      <c r="O277" s="45"/>
      <c r="P277" s="45"/>
      <c r="Q277" s="45"/>
      <c r="R277" s="45"/>
      <c r="S277" s="45"/>
      <c r="T277" s="45"/>
      <c r="U277" s="45"/>
      <c r="V277" s="45"/>
      <c r="W277" s="45"/>
      <c r="X277" s="45"/>
      <c r="Y277" s="45"/>
      <c r="Z277" s="45"/>
      <c r="AA277" s="45"/>
      <c r="AB277" s="45"/>
      <c r="AC277" s="45"/>
    </row>
    <row r="278" spans="4:29" ht="15" customHeight="1" x14ac:dyDescent="0.35">
      <c r="D278" s="45"/>
      <c r="E278" s="76"/>
      <c r="F278" s="45"/>
      <c r="G278" s="45"/>
      <c r="H278" s="45"/>
      <c r="I278" s="45"/>
      <c r="J278" s="45"/>
      <c r="K278" s="45"/>
      <c r="L278" s="45"/>
      <c r="M278" s="45"/>
      <c r="N278" s="45"/>
      <c r="O278" s="45"/>
      <c r="P278" s="45"/>
      <c r="Q278" s="45"/>
      <c r="R278" s="45"/>
      <c r="S278" s="45"/>
      <c r="T278" s="45"/>
      <c r="U278" s="45"/>
      <c r="V278" s="45"/>
      <c r="W278" s="45"/>
      <c r="X278" s="45"/>
      <c r="Y278" s="45"/>
      <c r="Z278" s="45"/>
      <c r="AA278" s="45"/>
      <c r="AB278" s="45"/>
      <c r="AC278" s="45"/>
    </row>
    <row r="279" spans="4:29" ht="15" customHeight="1" x14ac:dyDescent="0.35">
      <c r="D279" s="45"/>
      <c r="E279" s="76"/>
      <c r="F279" s="45"/>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row>
    <row r="280" spans="4:29" ht="15" customHeight="1" x14ac:dyDescent="0.35">
      <c r="D280" s="45"/>
      <c r="E280" s="76"/>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row>
    <row r="281" spans="4:29" ht="15" customHeight="1" x14ac:dyDescent="0.35">
      <c r="D281" s="45"/>
      <c r="E281" s="76"/>
      <c r="F281" s="45"/>
      <c r="G281" s="45"/>
      <c r="H281" s="45"/>
      <c r="I281" s="45"/>
      <c r="J281" s="45"/>
      <c r="K281" s="45"/>
      <c r="L281" s="45"/>
      <c r="M281" s="45"/>
      <c r="N281" s="45"/>
      <c r="O281" s="45"/>
      <c r="P281" s="45"/>
      <c r="Q281" s="45"/>
      <c r="R281" s="45"/>
      <c r="S281" s="45"/>
      <c r="T281" s="45"/>
      <c r="U281" s="45"/>
      <c r="V281" s="45"/>
      <c r="W281" s="45"/>
      <c r="X281" s="45"/>
      <c r="Y281" s="45"/>
      <c r="Z281" s="45"/>
      <c r="AA281" s="45"/>
      <c r="AB281" s="45"/>
      <c r="AC281" s="45"/>
    </row>
    <row r="282" spans="4:29" ht="15" customHeight="1" x14ac:dyDescent="0.35">
      <c r="D282" s="45"/>
      <c r="E282" s="76"/>
      <c r="F282" s="45"/>
      <c r="G282" s="45"/>
      <c r="H282" s="45"/>
      <c r="I282" s="45"/>
      <c r="J282" s="45"/>
      <c r="K282" s="45"/>
      <c r="L282" s="45"/>
      <c r="M282" s="45"/>
      <c r="N282" s="45"/>
      <c r="O282" s="45"/>
      <c r="P282" s="45"/>
      <c r="Q282" s="45"/>
      <c r="R282" s="45"/>
      <c r="S282" s="45"/>
      <c r="T282" s="45"/>
      <c r="U282" s="45"/>
      <c r="V282" s="45"/>
      <c r="W282" s="45"/>
      <c r="X282" s="45"/>
      <c r="Y282" s="45"/>
      <c r="Z282" s="45"/>
      <c r="AA282" s="45"/>
      <c r="AB282" s="45"/>
      <c r="AC282" s="45"/>
    </row>
    <row r="283" spans="4:29" ht="15" customHeight="1" x14ac:dyDescent="0.35">
      <c r="D283" s="45"/>
      <c r="E283" s="76"/>
      <c r="F283" s="45"/>
      <c r="G283" s="45"/>
      <c r="H283" s="45"/>
      <c r="I283" s="45"/>
      <c r="J283" s="45"/>
      <c r="K283" s="45"/>
      <c r="L283" s="45"/>
      <c r="M283" s="45"/>
      <c r="N283" s="45"/>
      <c r="O283" s="45"/>
      <c r="P283" s="45"/>
      <c r="Q283" s="45"/>
      <c r="R283" s="45"/>
      <c r="S283" s="45"/>
      <c r="T283" s="45"/>
      <c r="U283" s="45"/>
      <c r="V283" s="45"/>
      <c r="W283" s="45"/>
      <c r="X283" s="45"/>
      <c r="Y283" s="45"/>
      <c r="Z283" s="45"/>
      <c r="AA283" s="45"/>
      <c r="AB283" s="45"/>
      <c r="AC283" s="45"/>
    </row>
    <row r="284" spans="4:29" ht="15" customHeight="1" x14ac:dyDescent="0.35">
      <c r="D284" s="45"/>
      <c r="E284" s="76"/>
      <c r="F284" s="45"/>
      <c r="G284" s="45"/>
      <c r="H284" s="45"/>
      <c r="I284" s="45"/>
      <c r="J284" s="45"/>
      <c r="K284" s="45"/>
      <c r="L284" s="45"/>
      <c r="M284" s="45"/>
      <c r="N284" s="45"/>
      <c r="O284" s="45"/>
      <c r="P284" s="45"/>
      <c r="Q284" s="45"/>
      <c r="R284" s="45"/>
      <c r="S284" s="45"/>
      <c r="T284" s="45"/>
      <c r="U284" s="45"/>
      <c r="V284" s="45"/>
      <c r="W284" s="45"/>
      <c r="X284" s="45"/>
      <c r="Y284" s="45"/>
      <c r="Z284" s="45"/>
      <c r="AA284" s="45"/>
      <c r="AB284" s="45"/>
      <c r="AC284" s="45"/>
    </row>
    <row r="285" spans="4:29" ht="15" customHeight="1" x14ac:dyDescent="0.35">
      <c r="D285" s="45"/>
      <c r="E285" s="76"/>
      <c r="F285" s="45"/>
      <c r="G285" s="45"/>
      <c r="H285" s="45"/>
      <c r="I285" s="45"/>
      <c r="J285" s="45"/>
      <c r="K285" s="45"/>
      <c r="L285" s="45"/>
      <c r="M285" s="45"/>
      <c r="N285" s="45"/>
      <c r="O285" s="45"/>
      <c r="P285" s="45"/>
      <c r="Q285" s="45"/>
      <c r="R285" s="45"/>
      <c r="S285" s="45"/>
      <c r="T285" s="45"/>
      <c r="U285" s="45"/>
      <c r="V285" s="45"/>
      <c r="W285" s="45"/>
      <c r="X285" s="45"/>
      <c r="Y285" s="45"/>
      <c r="Z285" s="45"/>
      <c r="AA285" s="45"/>
      <c r="AB285" s="45"/>
      <c r="AC285" s="45"/>
    </row>
    <row r="286" spans="4:29" ht="15" customHeight="1" x14ac:dyDescent="0.35">
      <c r="D286" s="45"/>
      <c r="E286" s="76"/>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5"/>
    </row>
    <row r="287" spans="4:29" ht="15" customHeight="1" x14ac:dyDescent="0.35">
      <c r="D287" s="45"/>
      <c r="E287" s="76"/>
      <c r="F287" s="45"/>
      <c r="G287" s="45"/>
      <c r="H287" s="45"/>
      <c r="I287" s="45"/>
      <c r="J287" s="45"/>
      <c r="K287" s="45"/>
      <c r="L287" s="45"/>
      <c r="M287" s="45"/>
      <c r="N287" s="45"/>
      <c r="O287" s="45"/>
      <c r="P287" s="45"/>
      <c r="Q287" s="45"/>
      <c r="R287" s="45"/>
      <c r="S287" s="45"/>
      <c r="T287" s="45"/>
      <c r="U287" s="45"/>
      <c r="V287" s="45"/>
      <c r="W287" s="45"/>
      <c r="X287" s="45"/>
      <c r="Y287" s="45"/>
      <c r="Z287" s="45"/>
      <c r="AA287" s="45"/>
      <c r="AB287" s="45"/>
      <c r="AC287" s="45"/>
    </row>
    <row r="288" spans="4:29" ht="15" customHeight="1" x14ac:dyDescent="0.35">
      <c r="D288" s="45"/>
      <c r="E288" s="76"/>
      <c r="F288" s="45"/>
      <c r="G288" s="45"/>
      <c r="H288" s="45"/>
      <c r="I288" s="45"/>
      <c r="J288" s="45"/>
      <c r="K288" s="45"/>
      <c r="L288" s="45"/>
      <c r="M288" s="45"/>
      <c r="N288" s="45"/>
      <c r="O288" s="45"/>
      <c r="P288" s="45"/>
      <c r="Q288" s="45"/>
      <c r="R288" s="45"/>
      <c r="S288" s="45"/>
      <c r="T288" s="45"/>
      <c r="U288" s="45"/>
      <c r="V288" s="45"/>
      <c r="W288" s="45"/>
      <c r="X288" s="45"/>
      <c r="Y288" s="45"/>
      <c r="Z288" s="45"/>
      <c r="AA288" s="45"/>
      <c r="AB288" s="45"/>
      <c r="AC288" s="45"/>
    </row>
    <row r="289" spans="4:29" ht="15" customHeight="1" x14ac:dyDescent="0.35">
      <c r="D289" s="45"/>
      <c r="E289" s="76"/>
      <c r="F289" s="45"/>
      <c r="G289" s="45"/>
      <c r="H289" s="45"/>
      <c r="I289" s="45"/>
      <c r="J289" s="45"/>
      <c r="K289" s="45"/>
      <c r="L289" s="45"/>
      <c r="M289" s="45"/>
      <c r="N289" s="45"/>
      <c r="O289" s="45"/>
      <c r="P289" s="45"/>
      <c r="Q289" s="45"/>
      <c r="R289" s="45"/>
      <c r="S289" s="45"/>
      <c r="T289" s="45"/>
      <c r="U289" s="45"/>
      <c r="V289" s="45"/>
      <c r="W289" s="45"/>
      <c r="X289" s="45"/>
      <c r="Y289" s="45"/>
      <c r="Z289" s="45"/>
      <c r="AA289" s="45"/>
      <c r="AB289" s="45"/>
      <c r="AC289" s="45"/>
    </row>
    <row r="290" spans="4:29" ht="15" customHeight="1" x14ac:dyDescent="0.35">
      <c r="D290" s="45"/>
      <c r="E290" s="76"/>
      <c r="F290" s="45"/>
      <c r="G290" s="45"/>
      <c r="H290" s="45"/>
      <c r="I290" s="45"/>
      <c r="J290" s="45"/>
      <c r="K290" s="45"/>
      <c r="L290" s="45"/>
      <c r="M290" s="45"/>
      <c r="N290" s="45"/>
      <c r="O290" s="45"/>
      <c r="P290" s="45"/>
      <c r="Q290" s="45"/>
      <c r="R290" s="45"/>
      <c r="S290" s="45"/>
      <c r="T290" s="45"/>
      <c r="U290" s="45"/>
      <c r="V290" s="45"/>
      <c r="W290" s="45"/>
      <c r="X290" s="45"/>
      <c r="Y290" s="45"/>
      <c r="Z290" s="45"/>
      <c r="AA290" s="45"/>
      <c r="AB290" s="45"/>
      <c r="AC290" s="45"/>
    </row>
    <row r="291" spans="4:29" ht="15" customHeight="1" x14ac:dyDescent="0.35">
      <c r="D291" s="45"/>
      <c r="E291" s="76"/>
      <c r="F291" s="45"/>
      <c r="G291" s="45"/>
      <c r="H291" s="45"/>
      <c r="I291" s="45"/>
      <c r="J291" s="45"/>
      <c r="K291" s="45"/>
      <c r="L291" s="45"/>
      <c r="M291" s="45"/>
      <c r="N291" s="45"/>
      <c r="O291" s="45"/>
      <c r="P291" s="45"/>
      <c r="Q291" s="45"/>
      <c r="R291" s="45"/>
      <c r="S291" s="45"/>
      <c r="T291" s="45"/>
      <c r="U291" s="45"/>
      <c r="V291" s="45"/>
      <c r="W291" s="45"/>
      <c r="X291" s="45"/>
      <c r="Y291" s="45"/>
      <c r="Z291" s="45"/>
      <c r="AA291" s="45"/>
      <c r="AB291" s="45"/>
      <c r="AC291" s="45"/>
    </row>
    <row r="292" spans="4:29" ht="15" customHeight="1" x14ac:dyDescent="0.35">
      <c r="D292" s="45"/>
      <c r="E292" s="76"/>
      <c r="F292" s="45"/>
      <c r="G292" s="45"/>
      <c r="H292" s="45"/>
      <c r="I292" s="45"/>
      <c r="J292" s="45"/>
      <c r="K292" s="45"/>
      <c r="L292" s="45"/>
      <c r="M292" s="45"/>
      <c r="N292" s="45"/>
      <c r="O292" s="45"/>
      <c r="P292" s="45"/>
      <c r="Q292" s="45"/>
      <c r="R292" s="45"/>
      <c r="S292" s="45"/>
      <c r="T292" s="45"/>
      <c r="U292" s="45"/>
      <c r="V292" s="45"/>
      <c r="W292" s="45"/>
      <c r="X292" s="45"/>
      <c r="Y292" s="45"/>
      <c r="Z292" s="45"/>
      <c r="AA292" s="45"/>
      <c r="AB292" s="45"/>
      <c r="AC292" s="45"/>
    </row>
    <row r="293" spans="4:29" ht="15" customHeight="1" x14ac:dyDescent="0.35">
      <c r="D293" s="45"/>
      <c r="E293" s="76"/>
      <c r="F293" s="45"/>
      <c r="G293" s="45"/>
      <c r="H293" s="45"/>
      <c r="I293" s="45"/>
      <c r="J293" s="45"/>
      <c r="K293" s="45"/>
      <c r="L293" s="45"/>
      <c r="M293" s="45"/>
      <c r="N293" s="45"/>
      <c r="O293" s="45"/>
      <c r="P293" s="45"/>
      <c r="Q293" s="45"/>
      <c r="R293" s="45"/>
      <c r="S293" s="45"/>
      <c r="T293" s="45"/>
      <c r="U293" s="45"/>
      <c r="V293" s="45"/>
      <c r="W293" s="45"/>
      <c r="X293" s="45"/>
      <c r="Y293" s="45"/>
      <c r="Z293" s="45"/>
      <c r="AA293" s="45"/>
      <c r="AB293" s="45"/>
      <c r="AC293" s="45"/>
    </row>
    <row r="294" spans="4:29" ht="15" customHeight="1" x14ac:dyDescent="0.35">
      <c r="D294" s="45"/>
      <c r="E294" s="76"/>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row>
    <row r="295" spans="4:29" ht="15" customHeight="1" x14ac:dyDescent="0.35">
      <c r="D295" s="45"/>
      <c r="E295" s="76"/>
      <c r="F295" s="45"/>
      <c r="G295" s="45"/>
      <c r="H295" s="45"/>
      <c r="I295" s="45"/>
      <c r="J295" s="45"/>
      <c r="K295" s="45"/>
      <c r="L295" s="45"/>
      <c r="M295" s="45"/>
      <c r="N295" s="45"/>
      <c r="O295" s="45"/>
      <c r="P295" s="45"/>
      <c r="Q295" s="45"/>
      <c r="R295" s="45"/>
      <c r="S295" s="45"/>
      <c r="T295" s="45"/>
      <c r="U295" s="45"/>
      <c r="V295" s="45"/>
      <c r="W295" s="45"/>
      <c r="X295" s="45"/>
      <c r="Y295" s="45"/>
      <c r="Z295" s="45"/>
      <c r="AA295" s="45"/>
      <c r="AB295" s="45"/>
      <c r="AC295" s="45"/>
    </row>
    <row r="296" spans="4:29" ht="15" customHeight="1" x14ac:dyDescent="0.35">
      <c r="D296" s="45"/>
      <c r="E296" s="76"/>
      <c r="F296" s="45"/>
      <c r="G296" s="45"/>
      <c r="H296" s="45"/>
      <c r="I296" s="45"/>
      <c r="J296" s="45"/>
      <c r="K296" s="45"/>
      <c r="L296" s="45"/>
      <c r="M296" s="45"/>
      <c r="N296" s="45"/>
      <c r="O296" s="45"/>
      <c r="P296" s="45"/>
      <c r="Q296" s="45"/>
      <c r="R296" s="45"/>
      <c r="S296" s="45"/>
      <c r="T296" s="45"/>
      <c r="U296" s="45"/>
      <c r="V296" s="45"/>
      <c r="W296" s="45"/>
      <c r="X296" s="45"/>
      <c r="Y296" s="45"/>
      <c r="Z296" s="45"/>
      <c r="AA296" s="45"/>
      <c r="AB296" s="45"/>
      <c r="AC296" s="45"/>
    </row>
    <row r="297" spans="4:29" ht="15" customHeight="1" x14ac:dyDescent="0.35">
      <c r="D297" s="45"/>
      <c r="E297" s="76"/>
      <c r="F297" s="45"/>
      <c r="G297" s="45"/>
      <c r="H297" s="45"/>
      <c r="I297" s="45"/>
      <c r="J297" s="45"/>
      <c r="K297" s="45"/>
      <c r="L297" s="45"/>
      <c r="M297" s="45"/>
      <c r="N297" s="45"/>
      <c r="O297" s="45"/>
      <c r="P297" s="45"/>
      <c r="Q297" s="45"/>
      <c r="R297" s="45"/>
      <c r="S297" s="45"/>
      <c r="T297" s="45"/>
      <c r="U297" s="45"/>
      <c r="V297" s="45"/>
      <c r="W297" s="45"/>
      <c r="X297" s="45"/>
      <c r="Y297" s="45"/>
      <c r="Z297" s="45"/>
      <c r="AA297" s="45"/>
      <c r="AB297" s="45"/>
      <c r="AC297" s="45"/>
    </row>
    <row r="298" spans="4:29" ht="15" customHeight="1" x14ac:dyDescent="0.35">
      <c r="D298" s="45"/>
      <c r="E298" s="76"/>
      <c r="F298" s="45"/>
      <c r="G298" s="45"/>
      <c r="H298" s="45"/>
      <c r="I298" s="45"/>
      <c r="J298" s="45"/>
      <c r="K298" s="45"/>
      <c r="L298" s="45"/>
      <c r="M298" s="45"/>
      <c r="N298" s="45"/>
      <c r="O298" s="45"/>
      <c r="P298" s="45"/>
      <c r="Q298" s="45"/>
      <c r="R298" s="45"/>
      <c r="S298" s="45"/>
      <c r="T298" s="45"/>
      <c r="U298" s="45"/>
      <c r="V298" s="45"/>
      <c r="W298" s="45"/>
      <c r="X298" s="45"/>
      <c r="Y298" s="45"/>
      <c r="Z298" s="45"/>
      <c r="AA298" s="45"/>
      <c r="AB298" s="45"/>
      <c r="AC298" s="45"/>
    </row>
    <row r="299" spans="4:29" ht="15" customHeight="1" x14ac:dyDescent="0.35">
      <c r="D299" s="45"/>
      <c r="E299" s="76"/>
      <c r="F299" s="45"/>
      <c r="G299" s="45"/>
      <c r="H299" s="45"/>
      <c r="I299" s="45"/>
      <c r="J299" s="45"/>
      <c r="K299" s="45"/>
      <c r="L299" s="45"/>
      <c r="M299" s="45"/>
      <c r="N299" s="45"/>
      <c r="O299" s="45"/>
      <c r="P299" s="45"/>
      <c r="Q299" s="45"/>
      <c r="R299" s="45"/>
      <c r="S299" s="45"/>
      <c r="T299" s="45"/>
      <c r="U299" s="45"/>
      <c r="V299" s="45"/>
      <c r="W299" s="45"/>
      <c r="X299" s="45"/>
      <c r="Y299" s="45"/>
      <c r="Z299" s="45"/>
      <c r="AA299" s="45"/>
      <c r="AB299" s="45"/>
      <c r="AC299" s="45"/>
    </row>
    <row r="300" spans="4:29" ht="15" customHeight="1" x14ac:dyDescent="0.35">
      <c r="D300" s="45"/>
      <c r="E300" s="76"/>
      <c r="F300" s="45"/>
      <c r="G300" s="45"/>
      <c r="H300" s="45"/>
      <c r="I300" s="45"/>
      <c r="J300" s="45"/>
      <c r="K300" s="45"/>
      <c r="L300" s="45"/>
      <c r="M300" s="45"/>
      <c r="N300" s="45"/>
      <c r="O300" s="45"/>
      <c r="P300" s="45"/>
      <c r="Q300" s="45"/>
      <c r="R300" s="45"/>
      <c r="S300" s="45"/>
      <c r="T300" s="45"/>
      <c r="U300" s="45"/>
      <c r="V300" s="45"/>
      <c r="W300" s="45"/>
      <c r="X300" s="45"/>
      <c r="Y300" s="45"/>
      <c r="Z300" s="45"/>
      <c r="AA300" s="45"/>
      <c r="AB300" s="45"/>
      <c r="AC300" s="45"/>
    </row>
    <row r="301" spans="4:29" ht="15" customHeight="1" x14ac:dyDescent="0.35">
      <c r="D301" s="45"/>
      <c r="E301" s="76"/>
      <c r="F301" s="45"/>
      <c r="G301" s="45"/>
      <c r="H301" s="45"/>
      <c r="I301" s="45"/>
      <c r="J301" s="45"/>
      <c r="K301" s="45"/>
      <c r="L301" s="45"/>
      <c r="M301" s="45"/>
      <c r="N301" s="45"/>
      <c r="O301" s="45"/>
      <c r="P301" s="45"/>
      <c r="Q301" s="45"/>
      <c r="R301" s="45"/>
      <c r="S301" s="45"/>
      <c r="T301" s="45"/>
      <c r="U301" s="45"/>
      <c r="V301" s="45"/>
      <c r="W301" s="45"/>
      <c r="X301" s="45"/>
      <c r="Y301" s="45"/>
      <c r="Z301" s="45"/>
      <c r="AA301" s="45"/>
      <c r="AB301" s="45"/>
      <c r="AC301" s="45"/>
    </row>
    <row r="302" spans="4:29" ht="15" customHeight="1" x14ac:dyDescent="0.35">
      <c r="D302" s="45"/>
      <c r="E302" s="76"/>
      <c r="F302" s="45"/>
      <c r="G302" s="45"/>
      <c r="H302" s="45"/>
      <c r="I302" s="45"/>
      <c r="J302" s="45"/>
      <c r="K302" s="45"/>
      <c r="L302" s="45"/>
      <c r="M302" s="45"/>
      <c r="N302" s="45"/>
      <c r="O302" s="45"/>
      <c r="P302" s="45"/>
      <c r="Q302" s="45"/>
      <c r="R302" s="45"/>
      <c r="S302" s="45"/>
      <c r="T302" s="45"/>
      <c r="U302" s="45"/>
      <c r="V302" s="45"/>
      <c r="W302" s="45"/>
      <c r="X302" s="45"/>
      <c r="Y302" s="45"/>
      <c r="Z302" s="45"/>
      <c r="AA302" s="45"/>
      <c r="AB302" s="45"/>
      <c r="AC302" s="45"/>
    </row>
    <row r="303" spans="4:29" ht="15" customHeight="1" x14ac:dyDescent="0.35">
      <c r="D303" s="45"/>
      <c r="E303" s="76"/>
      <c r="F303" s="45"/>
      <c r="G303" s="45"/>
      <c r="H303" s="45"/>
      <c r="I303" s="45"/>
      <c r="J303" s="45"/>
      <c r="K303" s="45"/>
      <c r="L303" s="45"/>
      <c r="M303" s="45"/>
      <c r="N303" s="45"/>
      <c r="O303" s="45"/>
      <c r="P303" s="45"/>
      <c r="Q303" s="45"/>
      <c r="R303" s="45"/>
      <c r="S303" s="45"/>
      <c r="T303" s="45"/>
      <c r="U303" s="45"/>
      <c r="V303" s="45"/>
      <c r="W303" s="45"/>
      <c r="X303" s="45"/>
      <c r="Y303" s="45"/>
      <c r="Z303" s="45"/>
      <c r="AA303" s="45"/>
      <c r="AB303" s="45"/>
      <c r="AC303" s="45"/>
    </row>
    <row r="304" spans="4:29" ht="15" customHeight="1" x14ac:dyDescent="0.35">
      <c r="D304" s="45"/>
      <c r="E304" s="76"/>
      <c r="F304" s="45"/>
      <c r="G304" s="45"/>
      <c r="H304" s="45"/>
      <c r="I304" s="45"/>
      <c r="J304" s="45"/>
      <c r="K304" s="45"/>
      <c r="L304" s="45"/>
      <c r="M304" s="45"/>
      <c r="N304" s="45"/>
      <c r="O304" s="45"/>
      <c r="P304" s="45"/>
      <c r="Q304" s="45"/>
      <c r="R304" s="45"/>
      <c r="S304" s="45"/>
      <c r="T304" s="45"/>
      <c r="U304" s="45"/>
      <c r="V304" s="45"/>
      <c r="W304" s="45"/>
      <c r="X304" s="45"/>
      <c r="Y304" s="45"/>
      <c r="Z304" s="45"/>
      <c r="AA304" s="45"/>
      <c r="AB304" s="45"/>
      <c r="AC304" s="45"/>
    </row>
    <row r="305" spans="4:29" ht="15" customHeight="1" x14ac:dyDescent="0.35">
      <c r="D305" s="45"/>
      <c r="E305" s="76"/>
      <c r="F305" s="45"/>
      <c r="G305" s="45"/>
      <c r="H305" s="45"/>
      <c r="I305" s="45"/>
      <c r="J305" s="45"/>
      <c r="K305" s="45"/>
      <c r="L305" s="45"/>
      <c r="M305" s="45"/>
      <c r="N305" s="45"/>
      <c r="O305" s="45"/>
      <c r="P305" s="45"/>
      <c r="Q305" s="45"/>
      <c r="R305" s="45"/>
      <c r="S305" s="45"/>
      <c r="T305" s="45"/>
      <c r="U305" s="45"/>
      <c r="V305" s="45"/>
      <c r="W305" s="45"/>
      <c r="X305" s="45"/>
      <c r="Y305" s="45"/>
      <c r="Z305" s="45"/>
      <c r="AA305" s="45"/>
      <c r="AB305" s="45"/>
      <c r="AC305" s="45"/>
    </row>
    <row r="306" spans="4:29" ht="15" customHeight="1" x14ac:dyDescent="0.35">
      <c r="D306" s="45"/>
      <c r="E306" s="76"/>
      <c r="F306" s="45"/>
      <c r="G306" s="45"/>
      <c r="H306" s="45"/>
      <c r="I306" s="45"/>
      <c r="J306" s="45"/>
      <c r="K306" s="45"/>
      <c r="L306" s="45"/>
      <c r="M306" s="45"/>
      <c r="N306" s="45"/>
      <c r="O306" s="45"/>
      <c r="P306" s="45"/>
      <c r="Q306" s="45"/>
      <c r="R306" s="45"/>
      <c r="S306" s="45"/>
      <c r="T306" s="45"/>
      <c r="U306" s="45"/>
      <c r="V306" s="45"/>
      <c r="W306" s="45"/>
      <c r="X306" s="45"/>
      <c r="Y306" s="45"/>
      <c r="Z306" s="45"/>
      <c r="AA306" s="45"/>
      <c r="AB306" s="45"/>
      <c r="AC306" s="45"/>
    </row>
    <row r="307" spans="4:29" ht="15" customHeight="1" x14ac:dyDescent="0.35">
      <c r="D307" s="45"/>
      <c r="E307" s="76"/>
      <c r="F307" s="45"/>
      <c r="G307" s="45"/>
      <c r="H307" s="45"/>
      <c r="I307" s="45"/>
      <c r="J307" s="45"/>
      <c r="K307" s="45"/>
      <c r="L307" s="45"/>
      <c r="M307" s="45"/>
      <c r="N307" s="45"/>
      <c r="O307" s="45"/>
      <c r="P307" s="45"/>
      <c r="Q307" s="45"/>
      <c r="R307" s="45"/>
      <c r="S307" s="45"/>
      <c r="T307" s="45"/>
      <c r="U307" s="45"/>
      <c r="V307" s="45"/>
      <c r="W307" s="45"/>
      <c r="X307" s="45"/>
      <c r="Y307" s="45"/>
      <c r="Z307" s="45"/>
      <c r="AA307" s="45"/>
      <c r="AB307" s="45"/>
      <c r="AC307" s="45"/>
    </row>
    <row r="308" spans="4:29" ht="15" customHeight="1" x14ac:dyDescent="0.35">
      <c r="D308" s="45"/>
      <c r="E308" s="76"/>
      <c r="F308" s="45"/>
      <c r="G308" s="45"/>
      <c r="H308" s="45"/>
      <c r="I308" s="45"/>
      <c r="J308" s="45"/>
      <c r="K308" s="45"/>
      <c r="L308" s="45"/>
      <c r="M308" s="45"/>
      <c r="N308" s="45"/>
      <c r="O308" s="45"/>
      <c r="P308" s="45"/>
      <c r="Q308" s="45"/>
      <c r="R308" s="45"/>
      <c r="S308" s="45"/>
      <c r="T308" s="45"/>
      <c r="U308" s="45"/>
      <c r="V308" s="45"/>
      <c r="W308" s="45"/>
      <c r="X308" s="45"/>
      <c r="Y308" s="45"/>
      <c r="Z308" s="45"/>
      <c r="AA308" s="45"/>
      <c r="AB308" s="45"/>
      <c r="AC308" s="45"/>
    </row>
    <row r="309" spans="4:29" ht="15" customHeight="1" x14ac:dyDescent="0.35">
      <c r="D309" s="45"/>
      <c r="E309" s="76"/>
      <c r="F309" s="45"/>
      <c r="G309" s="45"/>
      <c r="H309" s="45"/>
      <c r="I309" s="45"/>
      <c r="J309" s="45"/>
      <c r="K309" s="45"/>
      <c r="L309" s="45"/>
      <c r="M309" s="45"/>
      <c r="N309" s="45"/>
      <c r="O309" s="45"/>
      <c r="P309" s="45"/>
      <c r="Q309" s="45"/>
      <c r="R309" s="45"/>
      <c r="S309" s="45"/>
      <c r="T309" s="45"/>
      <c r="U309" s="45"/>
      <c r="V309" s="45"/>
      <c r="W309" s="45"/>
      <c r="X309" s="45"/>
      <c r="Y309" s="45"/>
      <c r="Z309" s="45"/>
      <c r="AA309" s="45"/>
      <c r="AB309" s="45"/>
      <c r="AC309" s="45"/>
    </row>
    <row r="310" spans="4:29" ht="15" customHeight="1" x14ac:dyDescent="0.35">
      <c r="D310" s="45"/>
      <c r="E310" s="76"/>
      <c r="F310" s="45"/>
      <c r="G310" s="45"/>
      <c r="H310" s="45"/>
      <c r="I310" s="45"/>
      <c r="J310" s="45"/>
      <c r="K310" s="45"/>
      <c r="L310" s="45"/>
      <c r="M310" s="45"/>
      <c r="N310" s="45"/>
      <c r="O310" s="45"/>
      <c r="P310" s="45"/>
      <c r="Q310" s="45"/>
      <c r="R310" s="45"/>
      <c r="S310" s="45"/>
      <c r="T310" s="45"/>
      <c r="U310" s="45"/>
      <c r="V310" s="45"/>
      <c r="W310" s="45"/>
      <c r="X310" s="45"/>
      <c r="Y310" s="45"/>
      <c r="Z310" s="45"/>
      <c r="AA310" s="45"/>
      <c r="AB310" s="45"/>
      <c r="AC310" s="45"/>
    </row>
    <row r="311" spans="4:29" ht="15" customHeight="1" x14ac:dyDescent="0.35">
      <c r="D311" s="45"/>
      <c r="E311" s="76"/>
      <c r="F311" s="45"/>
      <c r="G311" s="45"/>
      <c r="H311" s="45"/>
      <c r="I311" s="45"/>
      <c r="J311" s="45"/>
      <c r="K311" s="45"/>
      <c r="L311" s="45"/>
      <c r="M311" s="45"/>
      <c r="N311" s="45"/>
      <c r="O311" s="45"/>
      <c r="P311" s="45"/>
      <c r="Q311" s="45"/>
      <c r="R311" s="45"/>
      <c r="S311" s="45"/>
      <c r="T311" s="45"/>
      <c r="U311" s="45"/>
      <c r="V311" s="45"/>
      <c r="W311" s="45"/>
      <c r="X311" s="45"/>
      <c r="Y311" s="45"/>
      <c r="Z311" s="45"/>
      <c r="AA311" s="45"/>
      <c r="AB311" s="45"/>
      <c r="AC311" s="45"/>
    </row>
    <row r="312" spans="4:29" ht="15" customHeight="1" x14ac:dyDescent="0.35">
      <c r="D312" s="45"/>
      <c r="E312" s="76"/>
      <c r="F312" s="45"/>
      <c r="G312" s="45"/>
      <c r="H312" s="45"/>
      <c r="I312" s="45"/>
      <c r="J312" s="45"/>
      <c r="K312" s="45"/>
      <c r="L312" s="45"/>
      <c r="M312" s="45"/>
      <c r="N312" s="45"/>
      <c r="O312" s="45"/>
      <c r="P312" s="45"/>
      <c r="Q312" s="45"/>
      <c r="R312" s="45"/>
      <c r="S312" s="45"/>
      <c r="T312" s="45"/>
      <c r="U312" s="45"/>
      <c r="V312" s="45"/>
      <c r="W312" s="45"/>
      <c r="X312" s="45"/>
      <c r="Y312" s="45"/>
      <c r="Z312" s="45"/>
      <c r="AA312" s="45"/>
      <c r="AB312" s="45"/>
      <c r="AC312" s="45"/>
    </row>
    <row r="313" spans="4:29" ht="15" customHeight="1" x14ac:dyDescent="0.35">
      <c r="D313" s="45"/>
      <c r="E313" s="76"/>
      <c r="F313" s="45"/>
      <c r="G313" s="45"/>
      <c r="H313" s="45"/>
      <c r="I313" s="45"/>
      <c r="J313" s="45"/>
      <c r="K313" s="45"/>
      <c r="L313" s="45"/>
      <c r="M313" s="45"/>
      <c r="N313" s="45"/>
      <c r="O313" s="45"/>
      <c r="P313" s="45"/>
      <c r="Q313" s="45"/>
      <c r="R313" s="45"/>
      <c r="S313" s="45"/>
      <c r="T313" s="45"/>
      <c r="U313" s="45"/>
      <c r="V313" s="45"/>
      <c r="W313" s="45"/>
      <c r="X313" s="45"/>
      <c r="Y313" s="45"/>
      <c r="Z313" s="45"/>
      <c r="AA313" s="45"/>
      <c r="AB313" s="45"/>
      <c r="AC313" s="45"/>
    </row>
    <row r="314" spans="4:29" ht="15" customHeight="1" x14ac:dyDescent="0.35">
      <c r="D314" s="45"/>
      <c r="E314" s="76"/>
      <c r="F314" s="45"/>
      <c r="G314" s="45"/>
      <c r="H314" s="45"/>
      <c r="I314" s="45"/>
      <c r="J314" s="45"/>
      <c r="K314" s="45"/>
      <c r="L314" s="45"/>
      <c r="M314" s="45"/>
      <c r="N314" s="45"/>
      <c r="O314" s="45"/>
      <c r="P314" s="45"/>
      <c r="Q314" s="45"/>
      <c r="R314" s="45"/>
      <c r="S314" s="45"/>
      <c r="T314" s="45"/>
      <c r="U314" s="45"/>
      <c r="V314" s="45"/>
      <c r="W314" s="45"/>
      <c r="X314" s="45"/>
      <c r="Y314" s="45"/>
      <c r="Z314" s="45"/>
      <c r="AA314" s="45"/>
      <c r="AB314" s="45"/>
      <c r="AC314" s="45"/>
    </row>
    <row r="315" spans="4:29" ht="15" customHeight="1" x14ac:dyDescent="0.35">
      <c r="D315" s="45"/>
      <c r="E315" s="76"/>
      <c r="F315" s="45"/>
      <c r="G315" s="45"/>
      <c r="H315" s="45"/>
      <c r="I315" s="45"/>
      <c r="J315" s="45"/>
      <c r="K315" s="45"/>
      <c r="L315" s="45"/>
      <c r="M315" s="45"/>
      <c r="N315" s="45"/>
      <c r="O315" s="45"/>
      <c r="P315" s="45"/>
      <c r="Q315" s="45"/>
      <c r="R315" s="45"/>
      <c r="S315" s="45"/>
      <c r="T315" s="45"/>
      <c r="U315" s="45"/>
      <c r="V315" s="45"/>
      <c r="W315" s="45"/>
      <c r="X315" s="45"/>
      <c r="Y315" s="45"/>
      <c r="Z315" s="45"/>
      <c r="AA315" s="45"/>
      <c r="AB315" s="45"/>
      <c r="AC315" s="45"/>
    </row>
    <row r="316" spans="4:29" ht="15" customHeight="1" x14ac:dyDescent="0.35">
      <c r="D316" s="45"/>
      <c r="E316" s="76"/>
      <c r="F316" s="45"/>
      <c r="G316" s="45"/>
      <c r="H316" s="45"/>
      <c r="I316" s="45"/>
      <c r="J316" s="45"/>
      <c r="K316" s="45"/>
      <c r="L316" s="45"/>
      <c r="M316" s="45"/>
      <c r="N316" s="45"/>
      <c r="O316" s="45"/>
      <c r="P316" s="45"/>
      <c r="Q316" s="45"/>
      <c r="R316" s="45"/>
      <c r="S316" s="45"/>
      <c r="T316" s="45"/>
      <c r="U316" s="45"/>
      <c r="V316" s="45"/>
      <c r="W316" s="45"/>
      <c r="X316" s="45"/>
      <c r="Y316" s="45"/>
      <c r="Z316" s="45"/>
      <c r="AA316" s="45"/>
      <c r="AB316" s="45"/>
      <c r="AC316" s="45"/>
    </row>
    <row r="317" spans="4:29" ht="15" customHeight="1" x14ac:dyDescent="0.35">
      <c r="D317" s="45"/>
      <c r="E317" s="76"/>
      <c r="F317" s="45"/>
      <c r="G317" s="45"/>
      <c r="H317" s="45"/>
      <c r="I317" s="45"/>
      <c r="J317" s="45"/>
      <c r="K317" s="45"/>
      <c r="L317" s="45"/>
      <c r="M317" s="45"/>
      <c r="N317" s="45"/>
      <c r="O317" s="45"/>
      <c r="P317" s="45"/>
      <c r="Q317" s="45"/>
      <c r="R317" s="45"/>
      <c r="S317" s="45"/>
      <c r="T317" s="45"/>
      <c r="U317" s="45"/>
      <c r="V317" s="45"/>
      <c r="W317" s="45"/>
      <c r="X317" s="45"/>
      <c r="Y317" s="45"/>
      <c r="Z317" s="45"/>
      <c r="AA317" s="45"/>
      <c r="AB317" s="45"/>
      <c r="AC317" s="45"/>
    </row>
    <row r="318" spans="4:29" ht="15" customHeight="1" x14ac:dyDescent="0.35">
      <c r="D318" s="45"/>
      <c r="E318" s="76"/>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5"/>
    </row>
    <row r="319" spans="4:29" ht="15" customHeight="1" x14ac:dyDescent="0.35">
      <c r="D319" s="45"/>
      <c r="E319" s="76"/>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row>
    <row r="320" spans="4:29" ht="15" customHeight="1" x14ac:dyDescent="0.35">
      <c r="D320" s="45"/>
      <c r="E320" s="76"/>
      <c r="F320" s="45"/>
      <c r="G320" s="45"/>
      <c r="H320" s="45"/>
      <c r="I320" s="45"/>
      <c r="J320" s="45"/>
      <c r="K320" s="45"/>
      <c r="L320" s="45"/>
      <c r="M320" s="45"/>
      <c r="N320" s="45"/>
      <c r="O320" s="45"/>
      <c r="P320" s="45"/>
      <c r="Q320" s="45"/>
      <c r="R320" s="45"/>
      <c r="S320" s="45"/>
      <c r="T320" s="45"/>
      <c r="U320" s="45"/>
      <c r="V320" s="45"/>
      <c r="W320" s="45"/>
      <c r="X320" s="45"/>
      <c r="Y320" s="45"/>
      <c r="Z320" s="45"/>
      <c r="AA320" s="45"/>
      <c r="AB320" s="45"/>
      <c r="AC320" s="45"/>
    </row>
    <row r="321" spans="4:29" ht="15" customHeight="1" x14ac:dyDescent="0.35">
      <c r="D321" s="45"/>
      <c r="E321" s="76"/>
      <c r="F321" s="45"/>
      <c r="G321" s="45"/>
      <c r="H321" s="45"/>
      <c r="I321" s="45"/>
      <c r="J321" s="45"/>
      <c r="K321" s="45"/>
      <c r="L321" s="45"/>
      <c r="M321" s="45"/>
      <c r="N321" s="45"/>
      <c r="O321" s="45"/>
      <c r="P321" s="45"/>
      <c r="Q321" s="45"/>
      <c r="R321" s="45"/>
      <c r="S321" s="45"/>
      <c r="T321" s="45"/>
      <c r="U321" s="45"/>
      <c r="V321" s="45"/>
      <c r="W321" s="45"/>
      <c r="X321" s="45"/>
      <c r="Y321" s="45"/>
      <c r="Z321" s="45"/>
      <c r="AA321" s="45"/>
      <c r="AB321" s="45"/>
      <c r="AC321" s="45"/>
    </row>
    <row r="322" spans="4:29" ht="15" customHeight="1" x14ac:dyDescent="0.35">
      <c r="D322" s="45"/>
      <c r="E322" s="76"/>
      <c r="F322" s="45"/>
      <c r="G322" s="45"/>
      <c r="H322" s="45"/>
      <c r="I322" s="45"/>
      <c r="J322" s="45"/>
      <c r="K322" s="45"/>
      <c r="L322" s="45"/>
      <c r="M322" s="45"/>
      <c r="N322" s="45"/>
      <c r="O322" s="45"/>
      <c r="P322" s="45"/>
      <c r="Q322" s="45"/>
      <c r="R322" s="45"/>
      <c r="S322" s="45"/>
      <c r="T322" s="45"/>
      <c r="U322" s="45"/>
      <c r="V322" s="45"/>
      <c r="W322" s="45"/>
      <c r="X322" s="45"/>
      <c r="Y322" s="45"/>
      <c r="Z322" s="45"/>
      <c r="AA322" s="45"/>
      <c r="AB322" s="45"/>
      <c r="AC322" s="45"/>
    </row>
    <row r="323" spans="4:29" ht="15" customHeight="1" x14ac:dyDescent="0.35">
      <c r="D323" s="45"/>
      <c r="E323" s="76"/>
      <c r="F323" s="45"/>
      <c r="G323" s="45"/>
      <c r="H323" s="45"/>
      <c r="I323" s="45"/>
      <c r="J323" s="45"/>
      <c r="K323" s="45"/>
      <c r="L323" s="45"/>
      <c r="M323" s="45"/>
      <c r="N323" s="45"/>
      <c r="O323" s="45"/>
      <c r="P323" s="45"/>
      <c r="Q323" s="45"/>
      <c r="R323" s="45"/>
      <c r="S323" s="45"/>
      <c r="T323" s="45"/>
      <c r="U323" s="45"/>
      <c r="V323" s="45"/>
      <c r="W323" s="45"/>
      <c r="X323" s="45"/>
      <c r="Y323" s="45"/>
      <c r="Z323" s="45"/>
      <c r="AA323" s="45"/>
      <c r="AB323" s="45"/>
      <c r="AC323" s="45"/>
    </row>
    <row r="324" spans="4:29" ht="15" customHeight="1" x14ac:dyDescent="0.35">
      <c r="D324" s="45"/>
      <c r="E324" s="76"/>
      <c r="F324" s="45"/>
      <c r="G324" s="45"/>
      <c r="H324" s="45"/>
      <c r="I324" s="45"/>
      <c r="J324" s="45"/>
      <c r="K324" s="45"/>
      <c r="L324" s="45"/>
      <c r="M324" s="45"/>
      <c r="N324" s="45"/>
      <c r="O324" s="45"/>
      <c r="P324" s="45"/>
      <c r="Q324" s="45"/>
      <c r="R324" s="45"/>
      <c r="S324" s="45"/>
      <c r="T324" s="45"/>
      <c r="U324" s="45"/>
      <c r="V324" s="45"/>
      <c r="W324" s="45"/>
      <c r="X324" s="45"/>
      <c r="Y324" s="45"/>
      <c r="Z324" s="45"/>
      <c r="AA324" s="45"/>
      <c r="AB324" s="45"/>
      <c r="AC324" s="45"/>
    </row>
    <row r="325" spans="4:29" ht="15" customHeight="1" x14ac:dyDescent="0.35">
      <c r="D325" s="45"/>
      <c r="E325" s="76"/>
      <c r="F325" s="45"/>
      <c r="G325" s="45"/>
      <c r="H325" s="45"/>
      <c r="I325" s="45"/>
      <c r="J325" s="45"/>
      <c r="K325" s="45"/>
      <c r="L325" s="45"/>
      <c r="M325" s="45"/>
      <c r="N325" s="45"/>
      <c r="O325" s="45"/>
      <c r="P325" s="45"/>
      <c r="Q325" s="45"/>
      <c r="R325" s="45"/>
      <c r="S325" s="45"/>
      <c r="T325" s="45"/>
      <c r="U325" s="45"/>
      <c r="V325" s="45"/>
      <c r="W325" s="45"/>
      <c r="X325" s="45"/>
      <c r="Y325" s="45"/>
      <c r="Z325" s="45"/>
      <c r="AA325" s="45"/>
      <c r="AB325" s="45"/>
      <c r="AC325" s="45"/>
    </row>
    <row r="326" spans="4:29" ht="15" customHeight="1" x14ac:dyDescent="0.35">
      <c r="D326" s="45"/>
      <c r="E326" s="76"/>
      <c r="F326" s="45"/>
      <c r="G326" s="45"/>
      <c r="H326" s="45"/>
      <c r="I326" s="45"/>
      <c r="J326" s="45"/>
      <c r="K326" s="45"/>
      <c r="L326" s="45"/>
      <c r="M326" s="45"/>
      <c r="N326" s="45"/>
      <c r="O326" s="45"/>
      <c r="P326" s="45"/>
      <c r="Q326" s="45"/>
      <c r="R326" s="45"/>
      <c r="S326" s="45"/>
      <c r="T326" s="45"/>
      <c r="U326" s="45"/>
      <c r="V326" s="45"/>
      <c r="W326" s="45"/>
      <c r="X326" s="45"/>
      <c r="Y326" s="45"/>
      <c r="Z326" s="45"/>
      <c r="AA326" s="45"/>
      <c r="AB326" s="45"/>
      <c r="AC326" s="45"/>
    </row>
    <row r="327" spans="4:29" ht="15" customHeight="1" x14ac:dyDescent="0.35">
      <c r="D327" s="45"/>
      <c r="E327" s="76"/>
      <c r="F327" s="45"/>
      <c r="G327" s="45"/>
      <c r="H327" s="45"/>
      <c r="I327" s="45"/>
      <c r="J327" s="45"/>
      <c r="K327" s="45"/>
      <c r="L327" s="45"/>
      <c r="M327" s="45"/>
      <c r="N327" s="45"/>
      <c r="O327" s="45"/>
      <c r="P327" s="45"/>
      <c r="Q327" s="45"/>
      <c r="R327" s="45"/>
      <c r="S327" s="45"/>
      <c r="T327" s="45"/>
      <c r="U327" s="45"/>
      <c r="V327" s="45"/>
      <c r="W327" s="45"/>
      <c r="X327" s="45"/>
      <c r="Y327" s="45"/>
      <c r="Z327" s="45"/>
      <c r="AA327" s="45"/>
      <c r="AB327" s="45"/>
      <c r="AC327" s="45"/>
    </row>
    <row r="328" spans="4:29" ht="15" customHeight="1" x14ac:dyDescent="0.35">
      <c r="D328" s="45"/>
      <c r="E328" s="76"/>
      <c r="F328" s="45"/>
      <c r="G328" s="45"/>
      <c r="H328" s="45"/>
      <c r="I328" s="45"/>
      <c r="J328" s="45"/>
      <c r="K328" s="45"/>
      <c r="L328" s="45"/>
      <c r="M328" s="45"/>
      <c r="N328" s="45"/>
      <c r="O328" s="45"/>
      <c r="P328" s="45"/>
      <c r="Q328" s="45"/>
      <c r="R328" s="45"/>
      <c r="S328" s="45"/>
      <c r="T328" s="45"/>
      <c r="U328" s="45"/>
      <c r="V328" s="45"/>
      <c r="W328" s="45"/>
      <c r="X328" s="45"/>
      <c r="Y328" s="45"/>
      <c r="Z328" s="45"/>
      <c r="AA328" s="45"/>
      <c r="AB328" s="45"/>
      <c r="AC328" s="45"/>
    </row>
    <row r="329" spans="4:29" ht="15" customHeight="1" x14ac:dyDescent="0.35">
      <c r="D329" s="45"/>
      <c r="E329" s="76"/>
      <c r="F329" s="45"/>
      <c r="G329" s="45"/>
      <c r="H329" s="45"/>
      <c r="I329" s="45"/>
      <c r="J329" s="45"/>
      <c r="K329" s="45"/>
      <c r="L329" s="45"/>
      <c r="M329" s="45"/>
      <c r="N329" s="45"/>
      <c r="O329" s="45"/>
      <c r="P329" s="45"/>
      <c r="Q329" s="45"/>
      <c r="R329" s="45"/>
      <c r="S329" s="45"/>
      <c r="T329" s="45"/>
      <c r="U329" s="45"/>
      <c r="V329" s="45"/>
      <c r="W329" s="45"/>
      <c r="X329" s="45"/>
      <c r="Y329" s="45"/>
      <c r="Z329" s="45"/>
      <c r="AA329" s="45"/>
      <c r="AB329" s="45"/>
      <c r="AC329" s="45"/>
    </row>
    <row r="330" spans="4:29" ht="15" customHeight="1" x14ac:dyDescent="0.35">
      <c r="D330" s="45"/>
      <c r="E330" s="76"/>
      <c r="F330" s="45"/>
      <c r="G330" s="45"/>
      <c r="H330" s="45"/>
      <c r="I330" s="45"/>
      <c r="J330" s="45"/>
      <c r="K330" s="45"/>
      <c r="L330" s="45"/>
      <c r="M330" s="45"/>
      <c r="N330" s="45"/>
      <c r="O330" s="45"/>
      <c r="P330" s="45"/>
      <c r="Q330" s="45"/>
      <c r="R330" s="45"/>
      <c r="S330" s="45"/>
      <c r="T330" s="45"/>
      <c r="U330" s="45"/>
      <c r="V330" s="45"/>
      <c r="W330" s="45"/>
      <c r="X330" s="45"/>
      <c r="Y330" s="45"/>
      <c r="Z330" s="45"/>
      <c r="AA330" s="45"/>
      <c r="AB330" s="45"/>
      <c r="AC330" s="45"/>
    </row>
    <row r="331" spans="4:29" ht="15" customHeight="1" x14ac:dyDescent="0.35">
      <c r="D331" s="45"/>
      <c r="E331" s="76"/>
      <c r="F331" s="45"/>
      <c r="G331" s="45"/>
      <c r="H331" s="45"/>
      <c r="I331" s="45"/>
      <c r="J331" s="45"/>
      <c r="K331" s="45"/>
      <c r="L331" s="45"/>
      <c r="M331" s="45"/>
      <c r="N331" s="45"/>
      <c r="O331" s="45"/>
      <c r="P331" s="45"/>
      <c r="Q331" s="45"/>
      <c r="R331" s="45"/>
      <c r="S331" s="45"/>
      <c r="T331" s="45"/>
      <c r="U331" s="45"/>
      <c r="V331" s="45"/>
      <c r="W331" s="45"/>
      <c r="X331" s="45"/>
      <c r="Y331" s="45"/>
      <c r="Z331" s="45"/>
      <c r="AA331" s="45"/>
      <c r="AB331" s="45"/>
      <c r="AC331" s="45"/>
    </row>
    <row r="332" spans="4:29" ht="15" customHeight="1" x14ac:dyDescent="0.35">
      <c r="D332" s="45"/>
      <c r="E332" s="76"/>
      <c r="F332" s="45"/>
      <c r="G332" s="45"/>
      <c r="H332" s="45"/>
      <c r="I332" s="45"/>
      <c r="J332" s="45"/>
      <c r="K332" s="45"/>
      <c r="L332" s="45"/>
      <c r="M332" s="45"/>
      <c r="N332" s="45"/>
      <c r="O332" s="45"/>
      <c r="P332" s="45"/>
      <c r="Q332" s="45"/>
      <c r="R332" s="45"/>
      <c r="S332" s="45"/>
      <c r="T332" s="45"/>
      <c r="U332" s="45"/>
      <c r="V332" s="45"/>
      <c r="W332" s="45"/>
      <c r="X332" s="45"/>
      <c r="Y332" s="45"/>
      <c r="Z332" s="45"/>
      <c r="AA332" s="45"/>
      <c r="AB332" s="45"/>
      <c r="AC332" s="45"/>
    </row>
    <row r="333" spans="4:29" ht="15" customHeight="1" x14ac:dyDescent="0.35">
      <c r="D333" s="45"/>
      <c r="E333" s="76"/>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45"/>
    </row>
    <row r="334" spans="4:29" ht="15" customHeight="1" x14ac:dyDescent="0.35">
      <c r="D334" s="45"/>
      <c r="E334" s="76"/>
      <c r="F334" s="45"/>
      <c r="G334" s="45"/>
      <c r="H334" s="45"/>
      <c r="I334" s="45"/>
      <c r="J334" s="45"/>
      <c r="K334" s="45"/>
      <c r="L334" s="45"/>
      <c r="M334" s="45"/>
      <c r="N334" s="45"/>
      <c r="O334" s="45"/>
      <c r="P334" s="45"/>
      <c r="Q334" s="45"/>
      <c r="R334" s="45"/>
      <c r="S334" s="45"/>
      <c r="T334" s="45"/>
      <c r="U334" s="45"/>
      <c r="V334" s="45"/>
      <c r="W334" s="45"/>
      <c r="X334" s="45"/>
      <c r="Y334" s="45"/>
      <c r="Z334" s="45"/>
      <c r="AA334" s="45"/>
      <c r="AB334" s="45"/>
      <c r="AC334" s="45"/>
    </row>
    <row r="335" spans="4:29" ht="15" customHeight="1" x14ac:dyDescent="0.35">
      <c r="D335" s="45"/>
      <c r="E335" s="76"/>
      <c r="F335" s="45"/>
      <c r="G335" s="45"/>
      <c r="H335" s="45"/>
      <c r="I335" s="45"/>
      <c r="J335" s="45"/>
      <c r="K335" s="45"/>
      <c r="L335" s="45"/>
      <c r="M335" s="45"/>
      <c r="N335" s="45"/>
      <c r="O335" s="45"/>
      <c r="P335" s="45"/>
      <c r="Q335" s="45"/>
      <c r="R335" s="45"/>
      <c r="S335" s="45"/>
      <c r="T335" s="45"/>
      <c r="U335" s="45"/>
      <c r="V335" s="45"/>
      <c r="W335" s="45"/>
      <c r="X335" s="45"/>
      <c r="Y335" s="45"/>
      <c r="Z335" s="45"/>
      <c r="AA335" s="45"/>
      <c r="AB335" s="45"/>
      <c r="AC335" s="45"/>
    </row>
    <row r="336" spans="4:29" ht="15" customHeight="1" x14ac:dyDescent="0.35">
      <c r="D336" s="45"/>
      <c r="E336" s="76"/>
      <c r="F336" s="45"/>
      <c r="G336" s="45"/>
      <c r="H336" s="45"/>
      <c r="I336" s="45"/>
      <c r="J336" s="45"/>
      <c r="K336" s="45"/>
      <c r="L336" s="45"/>
      <c r="M336" s="45"/>
      <c r="N336" s="45"/>
      <c r="O336" s="45"/>
      <c r="P336" s="45"/>
      <c r="Q336" s="45"/>
      <c r="R336" s="45"/>
      <c r="S336" s="45"/>
      <c r="T336" s="45"/>
      <c r="U336" s="45"/>
      <c r="V336" s="45"/>
      <c r="W336" s="45"/>
      <c r="X336" s="45"/>
      <c r="Y336" s="45"/>
      <c r="Z336" s="45"/>
      <c r="AA336" s="45"/>
      <c r="AB336" s="45"/>
      <c r="AC336" s="45"/>
    </row>
    <row r="337" spans="4:29" ht="15" customHeight="1" x14ac:dyDescent="0.35">
      <c r="D337" s="45"/>
      <c r="E337" s="76"/>
      <c r="F337" s="45"/>
      <c r="G337" s="45"/>
      <c r="H337" s="45"/>
      <c r="I337" s="45"/>
      <c r="J337" s="45"/>
      <c r="K337" s="45"/>
      <c r="L337" s="45"/>
      <c r="M337" s="45"/>
      <c r="N337" s="45"/>
      <c r="O337" s="45"/>
      <c r="P337" s="45"/>
      <c r="Q337" s="45"/>
      <c r="R337" s="45"/>
      <c r="S337" s="45"/>
      <c r="T337" s="45"/>
      <c r="U337" s="45"/>
      <c r="V337" s="45"/>
      <c r="W337" s="45"/>
      <c r="X337" s="45"/>
      <c r="Y337" s="45"/>
      <c r="Z337" s="45"/>
      <c r="AA337" s="45"/>
      <c r="AB337" s="45"/>
      <c r="AC337" s="45"/>
    </row>
    <row r="338" spans="4:29" ht="15" customHeight="1" x14ac:dyDescent="0.35">
      <c r="D338" s="45"/>
      <c r="E338" s="76"/>
      <c r="F338" s="45"/>
      <c r="G338" s="45"/>
      <c r="H338" s="45"/>
      <c r="I338" s="45"/>
      <c r="J338" s="45"/>
      <c r="K338" s="45"/>
      <c r="L338" s="45"/>
      <c r="M338" s="45"/>
      <c r="N338" s="45"/>
      <c r="O338" s="45"/>
      <c r="P338" s="45"/>
      <c r="Q338" s="45"/>
      <c r="R338" s="45"/>
      <c r="S338" s="45"/>
      <c r="T338" s="45"/>
      <c r="U338" s="45"/>
      <c r="V338" s="45"/>
      <c r="W338" s="45"/>
      <c r="X338" s="45"/>
      <c r="Y338" s="45"/>
      <c r="Z338" s="45"/>
      <c r="AA338" s="45"/>
      <c r="AB338" s="45"/>
      <c r="AC338" s="45"/>
    </row>
    <row r="339" spans="4:29" ht="15" customHeight="1" x14ac:dyDescent="0.35">
      <c r="D339" s="45"/>
      <c r="E339" s="76"/>
      <c r="F339" s="45"/>
      <c r="G339" s="45"/>
      <c r="H339" s="45"/>
      <c r="I339" s="45"/>
      <c r="J339" s="45"/>
      <c r="K339" s="45"/>
      <c r="L339" s="45"/>
      <c r="M339" s="45"/>
      <c r="N339" s="45"/>
      <c r="O339" s="45"/>
      <c r="P339" s="45"/>
      <c r="Q339" s="45"/>
      <c r="R339" s="45"/>
      <c r="S339" s="45"/>
      <c r="T339" s="45"/>
      <c r="U339" s="45"/>
      <c r="V339" s="45"/>
      <c r="W339" s="45"/>
      <c r="X339" s="45"/>
      <c r="Y339" s="45"/>
      <c r="Z339" s="45"/>
      <c r="AA339" s="45"/>
      <c r="AB339" s="45"/>
      <c r="AC339" s="45"/>
    </row>
    <row r="340" spans="4:29" ht="15" customHeight="1" x14ac:dyDescent="0.35">
      <c r="D340" s="45"/>
      <c r="E340" s="76"/>
      <c r="F340" s="45"/>
      <c r="G340" s="45"/>
      <c r="H340" s="45"/>
      <c r="I340" s="45"/>
      <c r="J340" s="45"/>
      <c r="K340" s="45"/>
      <c r="L340" s="45"/>
      <c r="M340" s="45"/>
      <c r="N340" s="45"/>
      <c r="O340" s="45"/>
      <c r="P340" s="45"/>
      <c r="Q340" s="45"/>
      <c r="R340" s="45"/>
      <c r="S340" s="45"/>
      <c r="T340" s="45"/>
      <c r="U340" s="45"/>
      <c r="V340" s="45"/>
      <c r="W340" s="45"/>
      <c r="X340" s="45"/>
      <c r="Y340" s="45"/>
      <c r="Z340" s="45"/>
      <c r="AA340" s="45"/>
      <c r="AB340" s="45"/>
      <c r="AC340" s="45"/>
    </row>
    <row r="341" spans="4:29" ht="15" customHeight="1" x14ac:dyDescent="0.35">
      <c r="D341" s="45"/>
      <c r="E341" s="76"/>
      <c r="F341" s="45"/>
      <c r="G341" s="45"/>
      <c r="H341" s="45"/>
      <c r="I341" s="45"/>
      <c r="J341" s="45"/>
      <c r="K341" s="45"/>
      <c r="L341" s="45"/>
      <c r="M341" s="45"/>
      <c r="N341" s="45"/>
      <c r="O341" s="45"/>
      <c r="P341" s="45"/>
      <c r="Q341" s="45"/>
      <c r="R341" s="45"/>
      <c r="S341" s="45"/>
      <c r="T341" s="45"/>
      <c r="U341" s="45"/>
      <c r="V341" s="45"/>
      <c r="W341" s="45"/>
      <c r="X341" s="45"/>
      <c r="Y341" s="45"/>
      <c r="Z341" s="45"/>
      <c r="AA341" s="45"/>
      <c r="AB341" s="45"/>
      <c r="AC341" s="45"/>
    </row>
    <row r="342" spans="4:29" ht="15" customHeight="1" x14ac:dyDescent="0.35">
      <c r="D342" s="45"/>
      <c r="E342" s="76"/>
      <c r="F342" s="45"/>
      <c r="G342" s="45"/>
      <c r="H342" s="45"/>
      <c r="I342" s="45"/>
      <c r="J342" s="45"/>
      <c r="K342" s="45"/>
      <c r="L342" s="45"/>
      <c r="M342" s="45"/>
      <c r="N342" s="45"/>
      <c r="O342" s="45"/>
      <c r="P342" s="45"/>
      <c r="Q342" s="45"/>
      <c r="R342" s="45"/>
      <c r="S342" s="45"/>
      <c r="T342" s="45"/>
      <c r="U342" s="45"/>
      <c r="V342" s="45"/>
      <c r="W342" s="45"/>
      <c r="X342" s="45"/>
      <c r="Y342" s="45"/>
      <c r="Z342" s="45"/>
      <c r="AA342" s="45"/>
      <c r="AB342" s="45"/>
      <c r="AC342" s="45"/>
    </row>
    <row r="343" spans="4:29" ht="15" customHeight="1" x14ac:dyDescent="0.35">
      <c r="D343" s="45"/>
      <c r="E343" s="76"/>
      <c r="F343" s="45"/>
      <c r="G343" s="45"/>
      <c r="H343" s="45"/>
      <c r="I343" s="45"/>
      <c r="J343" s="45"/>
      <c r="K343" s="45"/>
      <c r="L343" s="45"/>
      <c r="M343" s="45"/>
      <c r="N343" s="45"/>
      <c r="O343" s="45"/>
      <c r="P343" s="45"/>
      <c r="Q343" s="45"/>
      <c r="R343" s="45"/>
      <c r="S343" s="45"/>
      <c r="T343" s="45"/>
      <c r="U343" s="45"/>
      <c r="V343" s="45"/>
      <c r="W343" s="45"/>
      <c r="X343" s="45"/>
      <c r="Y343" s="45"/>
      <c r="Z343" s="45"/>
      <c r="AA343" s="45"/>
      <c r="AB343" s="45"/>
      <c r="AC343" s="45"/>
    </row>
    <row r="344" spans="4:29" ht="15" customHeight="1" x14ac:dyDescent="0.35">
      <c r="D344" s="45"/>
      <c r="E344" s="76"/>
      <c r="F344" s="45"/>
      <c r="G344" s="45"/>
      <c r="H344" s="45"/>
      <c r="I344" s="45"/>
      <c r="J344" s="45"/>
      <c r="K344" s="45"/>
      <c r="L344" s="45"/>
      <c r="M344" s="45"/>
      <c r="N344" s="45"/>
      <c r="O344" s="45"/>
      <c r="P344" s="45"/>
      <c r="Q344" s="45"/>
      <c r="R344" s="45"/>
      <c r="S344" s="45"/>
      <c r="T344" s="45"/>
      <c r="U344" s="45"/>
      <c r="V344" s="45"/>
      <c r="W344" s="45"/>
      <c r="X344" s="45"/>
      <c r="Y344" s="45"/>
      <c r="Z344" s="45"/>
      <c r="AA344" s="45"/>
      <c r="AB344" s="45"/>
      <c r="AC344" s="45"/>
    </row>
    <row r="345" spans="4:29" ht="15" customHeight="1" x14ac:dyDescent="0.35">
      <c r="D345" s="45"/>
      <c r="E345" s="76"/>
      <c r="F345" s="45"/>
      <c r="G345" s="45"/>
      <c r="H345" s="45"/>
      <c r="I345" s="45"/>
      <c r="J345" s="45"/>
      <c r="K345" s="45"/>
      <c r="L345" s="45"/>
      <c r="M345" s="45"/>
      <c r="N345" s="45"/>
      <c r="O345" s="45"/>
      <c r="P345" s="45"/>
      <c r="Q345" s="45"/>
      <c r="R345" s="45"/>
      <c r="S345" s="45"/>
      <c r="T345" s="45"/>
      <c r="U345" s="45"/>
      <c r="V345" s="45"/>
      <c r="W345" s="45"/>
      <c r="X345" s="45"/>
      <c r="Y345" s="45"/>
      <c r="Z345" s="45"/>
      <c r="AA345" s="45"/>
      <c r="AB345" s="45"/>
      <c r="AC345" s="45"/>
    </row>
    <row r="346" spans="4:29" ht="15" customHeight="1" x14ac:dyDescent="0.35">
      <c r="D346" s="45"/>
      <c r="E346" s="76"/>
      <c r="F346" s="45"/>
      <c r="G346" s="45"/>
      <c r="H346" s="45"/>
      <c r="I346" s="45"/>
      <c r="J346" s="45"/>
      <c r="K346" s="45"/>
      <c r="L346" s="45"/>
      <c r="M346" s="45"/>
      <c r="N346" s="45"/>
      <c r="O346" s="45"/>
      <c r="P346" s="45"/>
      <c r="Q346" s="45"/>
      <c r="R346" s="45"/>
      <c r="S346" s="45"/>
      <c r="T346" s="45"/>
      <c r="U346" s="45"/>
      <c r="V346" s="45"/>
      <c r="W346" s="45"/>
      <c r="X346" s="45"/>
      <c r="Y346" s="45"/>
      <c r="Z346" s="45"/>
      <c r="AA346" s="45"/>
      <c r="AB346" s="45"/>
      <c r="AC346" s="45"/>
    </row>
    <row r="347" spans="4:29" ht="15" customHeight="1" x14ac:dyDescent="0.35">
      <c r="D347" s="45"/>
      <c r="E347" s="76"/>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row>
    <row r="348" spans="4:29" ht="15" customHeight="1" x14ac:dyDescent="0.35">
      <c r="D348" s="45"/>
      <c r="E348" s="45"/>
      <c r="F348" s="45"/>
      <c r="G348" s="45"/>
      <c r="H348" s="45"/>
      <c r="I348" s="45"/>
      <c r="J348" s="45"/>
      <c r="K348" s="45"/>
      <c r="L348" s="45"/>
      <c r="M348" s="45"/>
      <c r="N348" s="45"/>
      <c r="O348" s="45"/>
      <c r="P348" s="45"/>
      <c r="Q348" s="45"/>
      <c r="R348" s="45"/>
      <c r="S348" s="45"/>
      <c r="T348" s="45"/>
      <c r="U348" s="45"/>
      <c r="V348" s="45"/>
      <c r="W348" s="45"/>
      <c r="X348" s="45"/>
      <c r="Y348" s="45"/>
      <c r="Z348" s="45"/>
      <c r="AA348" s="45"/>
      <c r="AB348" s="45"/>
      <c r="AC348" s="45"/>
    </row>
    <row r="349" spans="4:29" ht="15" customHeight="1" x14ac:dyDescent="0.35">
      <c r="D349" s="45"/>
      <c r="E349" s="45"/>
      <c r="F349" s="45"/>
      <c r="G349" s="45"/>
      <c r="H349" s="45"/>
      <c r="I349" s="45"/>
      <c r="J349" s="45"/>
      <c r="K349" s="45"/>
      <c r="L349" s="45"/>
      <c r="M349" s="45"/>
      <c r="N349" s="45"/>
      <c r="O349" s="45"/>
      <c r="P349" s="45"/>
      <c r="Q349" s="45"/>
      <c r="R349" s="45"/>
      <c r="S349" s="45"/>
      <c r="T349" s="45"/>
      <c r="U349" s="45"/>
      <c r="V349" s="45"/>
      <c r="W349" s="45"/>
      <c r="X349" s="45"/>
      <c r="Y349" s="45"/>
      <c r="Z349" s="45"/>
      <c r="AA349" s="45"/>
      <c r="AB349" s="45"/>
      <c r="AC349" s="45"/>
    </row>
    <row r="350" spans="4:29" ht="15" customHeight="1" x14ac:dyDescent="0.35">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5"/>
    </row>
    <row r="351" spans="4:29" ht="15" customHeight="1" x14ac:dyDescent="0.35">
      <c r="D351" s="45"/>
      <c r="E351" s="45"/>
      <c r="F351" s="45"/>
      <c r="G351" s="45"/>
      <c r="H351" s="45"/>
      <c r="I351" s="45"/>
      <c r="J351" s="45"/>
      <c r="K351" s="45"/>
      <c r="L351" s="45"/>
      <c r="M351" s="45"/>
      <c r="N351" s="45"/>
      <c r="O351" s="45"/>
      <c r="P351" s="45"/>
      <c r="Q351" s="45"/>
      <c r="R351" s="45"/>
      <c r="S351" s="45"/>
      <c r="T351" s="45"/>
      <c r="U351" s="45"/>
      <c r="V351" s="45"/>
      <c r="W351" s="45"/>
      <c r="X351" s="45"/>
      <c r="Y351" s="45"/>
      <c r="Z351" s="45"/>
      <c r="AA351" s="45"/>
      <c r="AB351" s="45"/>
      <c r="AC351" s="45"/>
    </row>
    <row r="352" spans="4:29" ht="15" customHeight="1" x14ac:dyDescent="0.35">
      <c r="D352" s="45"/>
      <c r="E352" s="45"/>
      <c r="F352" s="45"/>
      <c r="G352" s="45"/>
      <c r="H352" s="45"/>
      <c r="I352" s="45"/>
      <c r="J352" s="45"/>
      <c r="K352" s="45"/>
      <c r="L352" s="45"/>
      <c r="M352" s="45"/>
      <c r="N352" s="45"/>
      <c r="O352" s="45"/>
      <c r="P352" s="45"/>
      <c r="Q352" s="45"/>
      <c r="R352" s="45"/>
      <c r="S352" s="45"/>
      <c r="T352" s="45"/>
      <c r="U352" s="45"/>
      <c r="V352" s="45"/>
      <c r="W352" s="45"/>
      <c r="X352" s="45"/>
      <c r="Y352" s="45"/>
      <c r="Z352" s="45"/>
      <c r="AA352" s="45"/>
      <c r="AB352" s="45"/>
      <c r="AC352" s="45"/>
    </row>
    <row r="353" spans="4:29" ht="15" customHeight="1" x14ac:dyDescent="0.35">
      <c r="D353" s="45"/>
      <c r="E353" s="45"/>
      <c r="F353" s="45"/>
      <c r="G353" s="45"/>
      <c r="H353" s="45"/>
      <c r="I353" s="45"/>
      <c r="J353" s="45"/>
      <c r="K353" s="45"/>
      <c r="L353" s="45"/>
      <c r="M353" s="45"/>
      <c r="N353" s="45"/>
      <c r="O353" s="45"/>
      <c r="P353" s="45"/>
      <c r="Q353" s="45"/>
      <c r="R353" s="45"/>
      <c r="S353" s="45"/>
      <c r="T353" s="45"/>
      <c r="U353" s="45"/>
      <c r="V353" s="45"/>
      <c r="W353" s="45"/>
      <c r="X353" s="45"/>
      <c r="Y353" s="45"/>
      <c r="Z353" s="45"/>
      <c r="AA353" s="45"/>
      <c r="AB353" s="45"/>
      <c r="AC353" s="45"/>
    </row>
    <row r="354" spans="4:29" ht="15" customHeight="1" x14ac:dyDescent="0.35">
      <c r="D354" s="45"/>
      <c r="E354" s="45"/>
      <c r="F354" s="45"/>
      <c r="G354" s="45"/>
      <c r="H354" s="45"/>
      <c r="I354" s="45"/>
      <c r="J354" s="45"/>
      <c r="K354" s="45"/>
      <c r="L354" s="45"/>
      <c r="M354" s="45"/>
      <c r="N354" s="45"/>
      <c r="O354" s="45"/>
      <c r="P354" s="45"/>
      <c r="Q354" s="45"/>
      <c r="R354" s="45"/>
      <c r="S354" s="45"/>
      <c r="T354" s="45"/>
      <c r="U354" s="45"/>
      <c r="V354" s="45"/>
      <c r="W354" s="45"/>
      <c r="X354" s="45"/>
      <c r="Y354" s="45"/>
      <c r="Z354" s="45"/>
      <c r="AA354" s="45"/>
      <c r="AB354" s="45"/>
      <c r="AC354" s="45"/>
    </row>
    <row r="355" spans="4:29" ht="15" customHeight="1" x14ac:dyDescent="0.35">
      <c r="D355" s="45"/>
      <c r="E355" s="45"/>
      <c r="F355" s="45"/>
      <c r="G355" s="45"/>
      <c r="H355" s="45"/>
      <c r="I355" s="45"/>
      <c r="J355" s="45"/>
      <c r="K355" s="45"/>
      <c r="L355" s="45"/>
      <c r="M355" s="45"/>
      <c r="N355" s="45"/>
      <c r="O355" s="45"/>
      <c r="P355" s="45"/>
      <c r="Q355" s="45"/>
      <c r="R355" s="45"/>
      <c r="S355" s="45"/>
      <c r="T355" s="45"/>
      <c r="U355" s="45"/>
      <c r="V355" s="45"/>
      <c r="W355" s="45"/>
      <c r="X355" s="45"/>
      <c r="Y355" s="45"/>
      <c r="Z355" s="45"/>
      <c r="AA355" s="45"/>
      <c r="AB355" s="45"/>
      <c r="AC355" s="45"/>
    </row>
    <row r="356" spans="4:29" ht="15" customHeight="1" x14ac:dyDescent="0.35">
      <c r="D356" s="45"/>
      <c r="E356" s="45"/>
      <c r="F356" s="45"/>
      <c r="G356" s="45"/>
      <c r="H356" s="45"/>
      <c r="I356" s="45"/>
      <c r="J356" s="45"/>
      <c r="K356" s="45"/>
      <c r="L356" s="45"/>
      <c r="M356" s="45"/>
      <c r="N356" s="45"/>
      <c r="O356" s="45"/>
      <c r="P356" s="45"/>
      <c r="Q356" s="45"/>
      <c r="R356" s="45"/>
      <c r="S356" s="45"/>
      <c r="T356" s="45"/>
      <c r="U356" s="45"/>
      <c r="V356" s="45"/>
      <c r="W356" s="45"/>
      <c r="X356" s="45"/>
      <c r="Y356" s="45"/>
      <c r="Z356" s="45"/>
      <c r="AA356" s="45"/>
      <c r="AB356" s="45"/>
      <c r="AC356" s="45"/>
    </row>
    <row r="357" spans="4:29" ht="15" customHeight="1" x14ac:dyDescent="0.35">
      <c r="D357" s="45"/>
      <c r="E357" s="45"/>
      <c r="F357" s="45"/>
      <c r="G357" s="45"/>
      <c r="H357" s="45"/>
      <c r="I357" s="45"/>
      <c r="J357" s="45"/>
      <c r="K357" s="45"/>
      <c r="L357" s="45"/>
      <c r="M357" s="45"/>
      <c r="N357" s="45"/>
      <c r="O357" s="45"/>
      <c r="P357" s="45"/>
      <c r="Q357" s="45"/>
      <c r="R357" s="45"/>
      <c r="S357" s="45"/>
      <c r="T357" s="45"/>
      <c r="U357" s="45"/>
      <c r="V357" s="45"/>
      <c r="W357" s="45"/>
      <c r="X357" s="45"/>
      <c r="Y357" s="45"/>
      <c r="Z357" s="45"/>
      <c r="AA357" s="45"/>
      <c r="AB357" s="45"/>
      <c r="AC357" s="45"/>
    </row>
    <row r="358" spans="4:29" ht="15" customHeight="1" x14ac:dyDescent="0.35">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45"/>
      <c r="AC358" s="45"/>
    </row>
    <row r="359" spans="4:29" ht="15" customHeight="1" x14ac:dyDescent="0.35">
      <c r="D359" s="45"/>
      <c r="E359" s="45"/>
      <c r="F359" s="45"/>
      <c r="G359" s="45"/>
      <c r="H359" s="45"/>
      <c r="I359" s="45"/>
      <c r="J359" s="45"/>
      <c r="K359" s="45"/>
      <c r="L359" s="45"/>
      <c r="M359" s="45"/>
      <c r="N359" s="45"/>
      <c r="O359" s="45"/>
      <c r="P359" s="45"/>
      <c r="Q359" s="45"/>
      <c r="R359" s="45"/>
      <c r="S359" s="45"/>
      <c r="T359" s="45"/>
      <c r="U359" s="45"/>
      <c r="V359" s="45"/>
      <c r="W359" s="45"/>
      <c r="X359" s="45"/>
      <c r="Y359" s="45"/>
      <c r="Z359" s="45"/>
      <c r="AA359" s="45"/>
      <c r="AB359" s="45"/>
      <c r="AC359" s="45"/>
    </row>
    <row r="360" spans="4:29" ht="15" customHeight="1" x14ac:dyDescent="0.35">
      <c r="D360" s="45"/>
      <c r="E360" s="45"/>
      <c r="F360" s="45"/>
      <c r="G360" s="45"/>
      <c r="H360" s="45"/>
      <c r="I360" s="45"/>
      <c r="J360" s="45"/>
      <c r="K360" s="45"/>
      <c r="L360" s="45"/>
      <c r="M360" s="45"/>
      <c r="N360" s="45"/>
      <c r="O360" s="45"/>
      <c r="P360" s="45"/>
      <c r="Q360" s="45"/>
      <c r="R360" s="45"/>
      <c r="S360" s="45"/>
      <c r="T360" s="45"/>
      <c r="U360" s="45"/>
      <c r="V360" s="45"/>
      <c r="W360" s="45"/>
      <c r="X360" s="45"/>
      <c r="Y360" s="45"/>
      <c r="Z360" s="45"/>
      <c r="AA360" s="45"/>
      <c r="AB360" s="45"/>
      <c r="AC360" s="45"/>
    </row>
    <row r="361" spans="4:29" ht="15" customHeight="1" x14ac:dyDescent="0.35">
      <c r="D361" s="45"/>
      <c r="E361" s="45"/>
      <c r="F361" s="45"/>
      <c r="G361" s="45"/>
      <c r="H361" s="45"/>
      <c r="I361" s="45"/>
      <c r="J361" s="45"/>
      <c r="K361" s="45"/>
      <c r="L361" s="45"/>
      <c r="M361" s="45"/>
      <c r="N361" s="45"/>
      <c r="O361" s="45"/>
      <c r="P361" s="45"/>
      <c r="Q361" s="45"/>
      <c r="R361" s="45"/>
      <c r="S361" s="45"/>
      <c r="T361" s="45"/>
      <c r="U361" s="45"/>
      <c r="V361" s="45"/>
      <c r="W361" s="45"/>
      <c r="X361" s="45"/>
      <c r="Y361" s="45"/>
      <c r="Z361" s="45"/>
      <c r="AA361" s="45"/>
      <c r="AB361" s="45"/>
      <c r="AC361" s="45"/>
    </row>
    <row r="362" spans="4:29" ht="15" customHeight="1" x14ac:dyDescent="0.35">
      <c r="D362" s="45"/>
      <c r="E362" s="45"/>
      <c r="F362" s="45"/>
      <c r="G362" s="45"/>
      <c r="H362" s="45"/>
      <c r="I362" s="45"/>
      <c r="J362" s="45"/>
      <c r="K362" s="45"/>
      <c r="L362" s="45"/>
      <c r="M362" s="45"/>
      <c r="N362" s="45"/>
      <c r="O362" s="45"/>
      <c r="P362" s="45"/>
      <c r="Q362" s="45"/>
      <c r="R362" s="45"/>
      <c r="S362" s="45"/>
      <c r="T362" s="45"/>
      <c r="U362" s="45"/>
      <c r="V362" s="45"/>
      <c r="W362" s="45"/>
      <c r="X362" s="45"/>
      <c r="Y362" s="45"/>
      <c r="Z362" s="45"/>
      <c r="AA362" s="45"/>
      <c r="AB362" s="45"/>
      <c r="AC362" s="45"/>
    </row>
    <row r="363" spans="4:29" ht="15" customHeight="1" x14ac:dyDescent="0.35">
      <c r="D363" s="45"/>
      <c r="E363" s="45"/>
      <c r="F363" s="45"/>
      <c r="G363" s="45"/>
      <c r="H363" s="45"/>
      <c r="I363" s="45"/>
      <c r="J363" s="45"/>
      <c r="K363" s="45"/>
      <c r="L363" s="45"/>
      <c r="M363" s="45"/>
      <c r="N363" s="45"/>
      <c r="O363" s="45"/>
      <c r="P363" s="45"/>
      <c r="Q363" s="45"/>
      <c r="R363" s="45"/>
      <c r="S363" s="45"/>
      <c r="T363" s="45"/>
      <c r="U363" s="45"/>
      <c r="V363" s="45"/>
      <c r="W363" s="45"/>
      <c r="X363" s="45"/>
      <c r="Y363" s="45"/>
      <c r="Z363" s="45"/>
      <c r="AA363" s="45"/>
      <c r="AB363" s="45"/>
      <c r="AC363" s="45"/>
    </row>
    <row r="364" spans="4:29" ht="15" customHeight="1" x14ac:dyDescent="0.35">
      <c r="D364" s="45"/>
      <c r="E364" s="45"/>
      <c r="F364" s="45"/>
      <c r="G364" s="45"/>
      <c r="H364" s="45"/>
      <c r="I364" s="45"/>
      <c r="J364" s="45"/>
      <c r="K364" s="45"/>
      <c r="L364" s="45"/>
      <c r="M364" s="45"/>
      <c r="N364" s="45"/>
      <c r="O364" s="45"/>
      <c r="P364" s="45"/>
      <c r="Q364" s="45"/>
      <c r="R364" s="45"/>
      <c r="S364" s="45"/>
      <c r="T364" s="45"/>
      <c r="U364" s="45"/>
      <c r="V364" s="45"/>
      <c r="W364" s="45"/>
      <c r="X364" s="45"/>
      <c r="Y364" s="45"/>
      <c r="Z364" s="45"/>
      <c r="AA364" s="45"/>
      <c r="AB364" s="45"/>
      <c r="AC364" s="45"/>
    </row>
    <row r="365" spans="4:29" ht="15" customHeight="1" x14ac:dyDescent="0.35">
      <c r="D365" s="45"/>
      <c r="E365" s="45"/>
      <c r="F365" s="45"/>
      <c r="G365" s="45"/>
      <c r="H365" s="45"/>
      <c r="I365" s="45"/>
      <c r="J365" s="45"/>
      <c r="K365" s="45"/>
      <c r="L365" s="45"/>
      <c r="M365" s="45"/>
      <c r="N365" s="45"/>
      <c r="O365" s="45"/>
      <c r="P365" s="45"/>
      <c r="Q365" s="45"/>
      <c r="R365" s="45"/>
      <c r="S365" s="45"/>
      <c r="T365" s="45"/>
      <c r="U365" s="45"/>
      <c r="V365" s="45"/>
      <c r="W365" s="45"/>
      <c r="X365" s="45"/>
      <c r="Y365" s="45"/>
      <c r="Z365" s="45"/>
      <c r="AA365" s="45"/>
      <c r="AB365" s="45"/>
      <c r="AC365" s="45"/>
    </row>
    <row r="366" spans="4:29" ht="15" customHeight="1" x14ac:dyDescent="0.35">
      <c r="D366" s="45"/>
      <c r="E366" s="45"/>
      <c r="F366" s="45"/>
      <c r="G366" s="45"/>
      <c r="H366" s="45"/>
      <c r="I366" s="45"/>
      <c r="J366" s="45"/>
      <c r="K366" s="45"/>
      <c r="L366" s="45"/>
      <c r="M366" s="45"/>
      <c r="N366" s="45"/>
      <c r="O366" s="45"/>
      <c r="P366" s="45"/>
      <c r="Q366" s="45"/>
      <c r="R366" s="45"/>
      <c r="S366" s="45"/>
      <c r="T366" s="45"/>
      <c r="U366" s="45"/>
      <c r="V366" s="45"/>
      <c r="W366" s="45"/>
      <c r="X366" s="45"/>
      <c r="Y366" s="45"/>
      <c r="Z366" s="45"/>
      <c r="AA366" s="45"/>
      <c r="AB366" s="45"/>
      <c r="AC366" s="45"/>
    </row>
    <row r="367" spans="4:29" ht="15" customHeight="1" x14ac:dyDescent="0.35">
      <c r="D367" s="45"/>
      <c r="E367" s="45"/>
      <c r="F367" s="45"/>
      <c r="G367" s="45"/>
      <c r="H367" s="45"/>
      <c r="I367" s="45"/>
      <c r="J367" s="45"/>
      <c r="K367" s="45"/>
      <c r="L367" s="45"/>
      <c r="M367" s="45"/>
      <c r="N367" s="45"/>
      <c r="O367" s="45"/>
      <c r="P367" s="45"/>
      <c r="Q367" s="45"/>
      <c r="R367" s="45"/>
      <c r="S367" s="45"/>
      <c r="T367" s="45"/>
      <c r="U367" s="45"/>
      <c r="V367" s="45"/>
      <c r="W367" s="45"/>
      <c r="X367" s="45"/>
      <c r="Y367" s="45"/>
      <c r="Z367" s="45"/>
      <c r="AA367" s="45"/>
      <c r="AB367" s="45"/>
      <c r="AC367" s="45"/>
    </row>
    <row r="368" spans="4:29" ht="15" customHeight="1" x14ac:dyDescent="0.35">
      <c r="D368" s="45"/>
      <c r="E368" s="45"/>
      <c r="F368" s="45"/>
      <c r="G368" s="45"/>
      <c r="H368" s="45"/>
      <c r="I368" s="45"/>
      <c r="J368" s="45"/>
      <c r="K368" s="45"/>
      <c r="L368" s="45"/>
      <c r="M368" s="45"/>
      <c r="N368" s="45"/>
      <c r="O368" s="45"/>
      <c r="P368" s="45"/>
      <c r="Q368" s="45"/>
      <c r="R368" s="45"/>
      <c r="S368" s="45"/>
      <c r="T368" s="45"/>
      <c r="U368" s="45"/>
      <c r="V368" s="45"/>
      <c r="W368" s="45"/>
      <c r="X368" s="45"/>
      <c r="Y368" s="45"/>
      <c r="Z368" s="45"/>
      <c r="AA368" s="45"/>
      <c r="AB368" s="45"/>
      <c r="AC368" s="45"/>
    </row>
    <row r="369" spans="4:29" ht="15" customHeight="1" x14ac:dyDescent="0.35">
      <c r="D369" s="45"/>
      <c r="E369" s="45"/>
      <c r="F369" s="45"/>
      <c r="G369" s="45"/>
      <c r="H369" s="45"/>
      <c r="I369" s="45"/>
      <c r="J369" s="45"/>
      <c r="K369" s="45"/>
      <c r="L369" s="45"/>
      <c r="M369" s="45"/>
      <c r="N369" s="45"/>
      <c r="O369" s="45"/>
      <c r="P369" s="45"/>
      <c r="Q369" s="45"/>
      <c r="R369" s="45"/>
      <c r="S369" s="45"/>
      <c r="T369" s="45"/>
      <c r="U369" s="45"/>
      <c r="V369" s="45"/>
      <c r="W369" s="45"/>
      <c r="X369" s="45"/>
      <c r="Y369" s="45"/>
      <c r="Z369" s="45"/>
      <c r="AA369" s="45"/>
      <c r="AB369" s="45"/>
      <c r="AC369" s="45"/>
    </row>
    <row r="370" spans="4:29" ht="15" customHeight="1" x14ac:dyDescent="0.35">
      <c r="D370" s="45"/>
      <c r="E370" s="45"/>
      <c r="F370" s="45"/>
      <c r="G370" s="45"/>
      <c r="H370" s="45"/>
      <c r="I370" s="45"/>
      <c r="J370" s="45"/>
      <c r="K370" s="45"/>
      <c r="L370" s="45"/>
      <c r="M370" s="45"/>
      <c r="N370" s="45"/>
      <c r="O370" s="45"/>
      <c r="P370" s="45"/>
      <c r="Q370" s="45"/>
      <c r="R370" s="45"/>
      <c r="S370" s="45"/>
      <c r="T370" s="45"/>
      <c r="U370" s="45"/>
      <c r="V370" s="45"/>
      <c r="W370" s="45"/>
      <c r="X370" s="45"/>
      <c r="Y370" s="45"/>
      <c r="Z370" s="45"/>
      <c r="AA370" s="45"/>
      <c r="AB370" s="45"/>
      <c r="AC370" s="45"/>
    </row>
    <row r="371" spans="4:29" ht="15" customHeight="1" x14ac:dyDescent="0.35">
      <c r="D371" s="45"/>
      <c r="E371" s="45"/>
      <c r="F371" s="45"/>
      <c r="G371" s="45"/>
      <c r="H371" s="45"/>
      <c r="I371" s="45"/>
      <c r="J371" s="45"/>
      <c r="K371" s="45"/>
      <c r="L371" s="45"/>
      <c r="M371" s="45"/>
      <c r="N371" s="45"/>
      <c r="O371" s="45"/>
      <c r="P371" s="45"/>
      <c r="Q371" s="45"/>
      <c r="R371" s="45"/>
      <c r="S371" s="45"/>
      <c r="T371" s="45"/>
      <c r="U371" s="45"/>
      <c r="V371" s="45"/>
      <c r="W371" s="45"/>
      <c r="X371" s="45"/>
      <c r="Y371" s="45"/>
      <c r="Z371" s="45"/>
      <c r="AA371" s="45"/>
      <c r="AB371" s="45"/>
      <c r="AC371" s="45"/>
    </row>
    <row r="372" spans="4:29" ht="15" customHeight="1" x14ac:dyDescent="0.35">
      <c r="D372" s="45"/>
      <c r="E372" s="45"/>
      <c r="F372" s="45"/>
      <c r="G372" s="45"/>
      <c r="H372" s="45"/>
      <c r="I372" s="45"/>
      <c r="J372" s="45"/>
      <c r="K372" s="45"/>
      <c r="L372" s="45"/>
      <c r="M372" s="45"/>
      <c r="N372" s="45"/>
      <c r="O372" s="45"/>
      <c r="P372" s="45"/>
      <c r="Q372" s="45"/>
      <c r="R372" s="45"/>
      <c r="S372" s="45"/>
      <c r="T372" s="45"/>
      <c r="U372" s="45"/>
      <c r="V372" s="45"/>
      <c r="W372" s="45"/>
      <c r="X372" s="45"/>
      <c r="Y372" s="45"/>
      <c r="Z372" s="45"/>
      <c r="AA372" s="45"/>
      <c r="AB372" s="45"/>
      <c r="AC372" s="45"/>
    </row>
    <row r="373" spans="4:29" ht="15" customHeight="1" x14ac:dyDescent="0.35">
      <c r="D373" s="45"/>
      <c r="E373" s="45"/>
      <c r="F373" s="45"/>
      <c r="G373" s="45"/>
      <c r="H373" s="45"/>
      <c r="I373" s="45"/>
      <c r="J373" s="45"/>
      <c r="K373" s="45"/>
      <c r="L373" s="45"/>
      <c r="M373" s="45"/>
      <c r="N373" s="45"/>
      <c r="O373" s="45"/>
      <c r="P373" s="45"/>
      <c r="Q373" s="45"/>
      <c r="R373" s="45"/>
      <c r="S373" s="45"/>
      <c r="T373" s="45"/>
      <c r="U373" s="45"/>
      <c r="V373" s="45"/>
      <c r="W373" s="45"/>
      <c r="X373" s="45"/>
      <c r="Y373" s="45"/>
      <c r="Z373" s="45"/>
      <c r="AA373" s="45"/>
      <c r="AB373" s="45"/>
      <c r="AC373" s="45"/>
    </row>
    <row r="374" spans="4:29" ht="15" customHeight="1" x14ac:dyDescent="0.35">
      <c r="D374" s="45"/>
      <c r="E374" s="45"/>
      <c r="F374" s="45"/>
      <c r="G374" s="45"/>
      <c r="H374" s="45"/>
      <c r="I374" s="45"/>
      <c r="J374" s="45"/>
      <c r="K374" s="45"/>
      <c r="L374" s="45"/>
      <c r="M374" s="45"/>
      <c r="N374" s="45"/>
      <c r="O374" s="45"/>
      <c r="P374" s="45"/>
      <c r="Q374" s="45"/>
      <c r="R374" s="45"/>
      <c r="S374" s="45"/>
      <c r="T374" s="45"/>
      <c r="U374" s="45"/>
      <c r="V374" s="45"/>
      <c r="W374" s="45"/>
      <c r="X374" s="45"/>
      <c r="Y374" s="45"/>
      <c r="Z374" s="45"/>
      <c r="AA374" s="45"/>
      <c r="AB374" s="45"/>
      <c r="AC374" s="45"/>
    </row>
    <row r="375" spans="4:29" ht="15" customHeight="1" x14ac:dyDescent="0.35">
      <c r="D375" s="45"/>
      <c r="E375" s="45"/>
      <c r="F375" s="45"/>
      <c r="G375" s="45"/>
      <c r="H375" s="45"/>
      <c r="I375" s="45"/>
      <c r="J375" s="45"/>
      <c r="K375" s="45"/>
      <c r="L375" s="45"/>
      <c r="M375" s="45"/>
      <c r="N375" s="45"/>
      <c r="O375" s="45"/>
      <c r="P375" s="45"/>
      <c r="Q375" s="45"/>
      <c r="R375" s="45"/>
      <c r="S375" s="45"/>
      <c r="T375" s="45"/>
      <c r="U375" s="45"/>
      <c r="V375" s="45"/>
      <c r="W375" s="45"/>
      <c r="X375" s="45"/>
      <c r="Y375" s="45"/>
      <c r="Z375" s="45"/>
      <c r="AA375" s="45"/>
      <c r="AB375" s="45"/>
      <c r="AC375" s="45"/>
    </row>
    <row r="376" spans="4:29" ht="15" customHeight="1" x14ac:dyDescent="0.35">
      <c r="D376" s="45"/>
      <c r="E376" s="45"/>
      <c r="F376" s="45"/>
      <c r="G376" s="45"/>
      <c r="H376" s="45"/>
      <c r="I376" s="45"/>
      <c r="J376" s="45"/>
      <c r="K376" s="45"/>
      <c r="L376" s="45"/>
      <c r="M376" s="45"/>
      <c r="N376" s="45"/>
      <c r="O376" s="45"/>
      <c r="P376" s="45"/>
      <c r="Q376" s="45"/>
      <c r="R376" s="45"/>
      <c r="S376" s="45"/>
      <c r="T376" s="45"/>
      <c r="U376" s="45"/>
      <c r="V376" s="45"/>
      <c r="W376" s="45"/>
      <c r="X376" s="45"/>
      <c r="Y376" s="45"/>
      <c r="Z376" s="45"/>
      <c r="AA376" s="45"/>
      <c r="AB376" s="45"/>
      <c r="AC376" s="45"/>
    </row>
    <row r="377" spans="4:29" ht="15" customHeight="1" x14ac:dyDescent="0.35">
      <c r="D377" s="45"/>
      <c r="E377" s="45"/>
      <c r="F377" s="45"/>
      <c r="G377" s="45"/>
      <c r="H377" s="45"/>
      <c r="I377" s="45"/>
      <c r="J377" s="45"/>
      <c r="K377" s="45"/>
      <c r="L377" s="45"/>
      <c r="M377" s="45"/>
      <c r="N377" s="45"/>
      <c r="O377" s="45"/>
      <c r="P377" s="45"/>
      <c r="Q377" s="45"/>
      <c r="R377" s="45"/>
      <c r="S377" s="45"/>
      <c r="T377" s="45"/>
      <c r="U377" s="45"/>
      <c r="V377" s="45"/>
      <c r="W377" s="45"/>
      <c r="X377" s="45"/>
      <c r="Y377" s="45"/>
      <c r="Z377" s="45"/>
      <c r="AA377" s="45"/>
      <c r="AB377" s="45"/>
      <c r="AC377" s="45"/>
    </row>
    <row r="378" spans="4:29" ht="15" customHeight="1" x14ac:dyDescent="0.35">
      <c r="D378" s="45"/>
      <c r="E378" s="45"/>
      <c r="F378" s="45"/>
      <c r="G378" s="45"/>
      <c r="H378" s="45"/>
      <c r="I378" s="45"/>
      <c r="J378" s="45"/>
      <c r="K378" s="45"/>
      <c r="L378" s="45"/>
      <c r="M378" s="45"/>
      <c r="N378" s="45"/>
      <c r="O378" s="45"/>
      <c r="P378" s="45"/>
      <c r="Q378" s="45"/>
      <c r="R378" s="45"/>
      <c r="S378" s="45"/>
      <c r="T378" s="45"/>
      <c r="U378" s="45"/>
      <c r="V378" s="45"/>
      <c r="W378" s="45"/>
      <c r="X378" s="45"/>
      <c r="Y378" s="45"/>
      <c r="Z378" s="45"/>
      <c r="AA378" s="45"/>
      <c r="AB378" s="45"/>
      <c r="AC378" s="45"/>
    </row>
    <row r="379" spans="4:29" ht="15" customHeight="1" x14ac:dyDescent="0.35">
      <c r="D379" s="45"/>
      <c r="E379" s="45"/>
      <c r="F379" s="45"/>
      <c r="G379" s="45"/>
      <c r="H379" s="45"/>
      <c r="I379" s="45"/>
      <c r="J379" s="45"/>
      <c r="K379" s="45"/>
      <c r="L379" s="45"/>
      <c r="M379" s="45"/>
      <c r="N379" s="45"/>
      <c r="O379" s="45"/>
      <c r="P379" s="45"/>
      <c r="Q379" s="45"/>
      <c r="R379" s="45"/>
      <c r="S379" s="45"/>
      <c r="T379" s="45"/>
      <c r="U379" s="45"/>
      <c r="V379" s="45"/>
      <c r="W379" s="45"/>
      <c r="X379" s="45"/>
      <c r="Y379" s="45"/>
      <c r="Z379" s="45"/>
      <c r="AA379" s="45"/>
      <c r="AB379" s="45"/>
      <c r="AC379" s="45"/>
    </row>
    <row r="380" spans="4:29" ht="15" customHeight="1" x14ac:dyDescent="0.35">
      <c r="D380" s="45"/>
      <c r="E380" s="45"/>
      <c r="F380" s="45"/>
      <c r="G380" s="45"/>
      <c r="H380" s="45"/>
      <c r="I380" s="45"/>
      <c r="J380" s="45"/>
      <c r="K380" s="45"/>
      <c r="L380" s="45"/>
      <c r="M380" s="45"/>
      <c r="N380" s="45"/>
      <c r="O380" s="45"/>
      <c r="P380" s="45"/>
      <c r="Q380" s="45"/>
      <c r="R380" s="45"/>
      <c r="S380" s="45"/>
      <c r="T380" s="45"/>
      <c r="U380" s="45"/>
      <c r="V380" s="45"/>
      <c r="W380" s="45"/>
      <c r="X380" s="45"/>
      <c r="Y380" s="45"/>
      <c r="Z380" s="45"/>
      <c r="AA380" s="45"/>
      <c r="AB380" s="45"/>
      <c r="AC380" s="45"/>
    </row>
    <row r="381" spans="4:29" ht="15" customHeight="1" x14ac:dyDescent="0.35">
      <c r="D381" s="45"/>
      <c r="E381" s="45"/>
      <c r="F381" s="45"/>
      <c r="G381" s="45"/>
      <c r="H381" s="45"/>
      <c r="I381" s="45"/>
      <c r="J381" s="45"/>
      <c r="K381" s="45"/>
      <c r="L381" s="45"/>
      <c r="M381" s="45"/>
      <c r="N381" s="45"/>
      <c r="O381" s="45"/>
      <c r="P381" s="45"/>
      <c r="Q381" s="45"/>
      <c r="R381" s="45"/>
      <c r="S381" s="45"/>
      <c r="T381" s="45"/>
      <c r="U381" s="45"/>
      <c r="V381" s="45"/>
      <c r="W381" s="45"/>
      <c r="X381" s="45"/>
      <c r="Y381" s="45"/>
      <c r="Z381" s="45"/>
      <c r="AA381" s="45"/>
      <c r="AB381" s="45"/>
      <c r="AC381" s="45"/>
    </row>
    <row r="382" spans="4:29" ht="15" customHeight="1" x14ac:dyDescent="0.35">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5"/>
    </row>
    <row r="383" spans="4:29" ht="15" customHeight="1" x14ac:dyDescent="0.35">
      <c r="D383" s="45"/>
      <c r="E383" s="45"/>
      <c r="F383" s="45"/>
      <c r="G383" s="45"/>
      <c r="H383" s="45"/>
      <c r="I383" s="45"/>
      <c r="J383" s="45"/>
      <c r="K383" s="45"/>
      <c r="L383" s="45"/>
      <c r="M383" s="45"/>
      <c r="N383" s="45"/>
      <c r="O383" s="45"/>
      <c r="P383" s="45"/>
      <c r="Q383" s="45"/>
      <c r="R383" s="45"/>
      <c r="S383" s="45"/>
      <c r="T383" s="45"/>
      <c r="U383" s="45"/>
      <c r="V383" s="45"/>
      <c r="W383" s="45"/>
      <c r="X383" s="45"/>
      <c r="Y383" s="45"/>
      <c r="Z383" s="45"/>
      <c r="AA383" s="45"/>
      <c r="AB383" s="45"/>
      <c r="AC383" s="45"/>
    </row>
    <row r="384" spans="4:29" ht="15" customHeight="1" x14ac:dyDescent="0.35">
      <c r="D384" s="45"/>
      <c r="E384" s="45"/>
      <c r="F384" s="45"/>
      <c r="G384" s="45"/>
      <c r="H384" s="45"/>
      <c r="I384" s="45"/>
      <c r="J384" s="45"/>
      <c r="K384" s="45"/>
      <c r="L384" s="45"/>
      <c r="M384" s="45"/>
      <c r="N384" s="45"/>
      <c r="O384" s="45"/>
      <c r="P384" s="45"/>
      <c r="Q384" s="45"/>
      <c r="R384" s="45"/>
      <c r="S384" s="45"/>
      <c r="T384" s="45"/>
      <c r="U384" s="45"/>
      <c r="V384" s="45"/>
      <c r="W384" s="45"/>
      <c r="X384" s="45"/>
      <c r="Y384" s="45"/>
      <c r="Z384" s="45"/>
      <c r="AA384" s="45"/>
      <c r="AB384" s="45"/>
      <c r="AC384" s="45"/>
    </row>
    <row r="385" spans="4:29" ht="15" customHeight="1" x14ac:dyDescent="0.35">
      <c r="D385" s="45"/>
      <c r="E385" s="45"/>
      <c r="F385" s="45"/>
      <c r="G385" s="45"/>
      <c r="H385" s="45"/>
      <c r="I385" s="45"/>
      <c r="J385" s="45"/>
      <c r="K385" s="45"/>
      <c r="L385" s="45"/>
      <c r="M385" s="45"/>
      <c r="N385" s="45"/>
      <c r="O385" s="45"/>
      <c r="P385" s="45"/>
      <c r="Q385" s="45"/>
      <c r="R385" s="45"/>
      <c r="S385" s="45"/>
      <c r="T385" s="45"/>
      <c r="U385" s="45"/>
      <c r="V385" s="45"/>
      <c r="W385" s="45"/>
      <c r="X385" s="45"/>
      <c r="Y385" s="45"/>
      <c r="Z385" s="45"/>
      <c r="AA385" s="45"/>
      <c r="AB385" s="45"/>
      <c r="AC385" s="45"/>
    </row>
    <row r="386" spans="4:29" ht="15" customHeight="1" x14ac:dyDescent="0.35">
      <c r="D386" s="45"/>
      <c r="E386" s="45"/>
      <c r="F386" s="45"/>
      <c r="G386" s="45"/>
      <c r="H386" s="45"/>
      <c r="I386" s="45"/>
      <c r="J386" s="45"/>
      <c r="K386" s="45"/>
      <c r="L386" s="45"/>
      <c r="M386" s="45"/>
      <c r="N386" s="45"/>
      <c r="O386" s="45"/>
      <c r="P386" s="45"/>
      <c r="Q386" s="45"/>
      <c r="R386" s="45"/>
      <c r="S386" s="45"/>
      <c r="T386" s="45"/>
      <c r="U386" s="45"/>
      <c r="V386" s="45"/>
      <c r="W386" s="45"/>
      <c r="X386" s="45"/>
      <c r="Y386" s="45"/>
      <c r="Z386" s="45"/>
      <c r="AA386" s="45"/>
      <c r="AB386" s="45"/>
      <c r="AC386" s="45"/>
    </row>
    <row r="387" spans="4:29" ht="15" customHeight="1" x14ac:dyDescent="0.35">
      <c r="D387" s="45"/>
      <c r="E387" s="45"/>
      <c r="F387" s="45"/>
      <c r="G387" s="45"/>
      <c r="H387" s="45"/>
      <c r="I387" s="45"/>
      <c r="J387" s="45"/>
      <c r="K387" s="45"/>
      <c r="L387" s="45"/>
      <c r="M387" s="45"/>
      <c r="N387" s="45"/>
      <c r="O387" s="45"/>
      <c r="P387" s="45"/>
      <c r="Q387" s="45"/>
      <c r="R387" s="45"/>
      <c r="S387" s="45"/>
      <c r="T387" s="45"/>
      <c r="U387" s="45"/>
      <c r="V387" s="45"/>
      <c r="W387" s="45"/>
      <c r="X387" s="45"/>
      <c r="Y387" s="45"/>
      <c r="Z387" s="45"/>
      <c r="AA387" s="45"/>
      <c r="AB387" s="45"/>
      <c r="AC387" s="45"/>
    </row>
    <row r="388" spans="4:29" ht="15" customHeight="1" x14ac:dyDescent="0.35">
      <c r="D388" s="45"/>
      <c r="E388" s="45"/>
      <c r="F388" s="45"/>
      <c r="G388" s="45"/>
      <c r="H388" s="45"/>
      <c r="I388" s="45"/>
      <c r="J388" s="45"/>
      <c r="K388" s="45"/>
      <c r="L388" s="45"/>
      <c r="M388" s="45"/>
      <c r="N388" s="45"/>
      <c r="O388" s="45"/>
      <c r="P388" s="45"/>
      <c r="Q388" s="45"/>
      <c r="R388" s="45"/>
      <c r="S388" s="45"/>
      <c r="T388" s="45"/>
      <c r="U388" s="45"/>
      <c r="V388" s="45"/>
      <c r="W388" s="45"/>
      <c r="X388" s="45"/>
      <c r="Y388" s="45"/>
      <c r="Z388" s="45"/>
      <c r="AA388" s="45"/>
      <c r="AB388" s="45"/>
      <c r="AC388" s="45"/>
    </row>
    <row r="389" spans="4:29" ht="15" customHeight="1" x14ac:dyDescent="0.35">
      <c r="D389" s="45"/>
      <c r="E389" s="45"/>
      <c r="F389" s="45"/>
      <c r="G389" s="45"/>
      <c r="H389" s="45"/>
      <c r="I389" s="45"/>
      <c r="J389" s="45"/>
      <c r="K389" s="45"/>
      <c r="L389" s="45"/>
      <c r="M389" s="45"/>
      <c r="N389" s="45"/>
      <c r="O389" s="45"/>
      <c r="P389" s="45"/>
      <c r="Q389" s="45"/>
      <c r="R389" s="45"/>
      <c r="S389" s="45"/>
      <c r="T389" s="45"/>
      <c r="U389" s="45"/>
      <c r="V389" s="45"/>
      <c r="W389" s="45"/>
      <c r="X389" s="45"/>
      <c r="Y389" s="45"/>
      <c r="Z389" s="45"/>
      <c r="AA389" s="45"/>
      <c r="AB389" s="45"/>
      <c r="AC389" s="45"/>
    </row>
    <row r="390" spans="4:29" ht="15" customHeight="1" x14ac:dyDescent="0.35">
      <c r="D390" s="45"/>
      <c r="E390" s="45"/>
      <c r="F390" s="45"/>
      <c r="G390" s="45"/>
      <c r="H390" s="45"/>
      <c r="I390" s="45"/>
      <c r="J390" s="45"/>
      <c r="K390" s="45"/>
      <c r="L390" s="45"/>
      <c r="M390" s="45"/>
      <c r="N390" s="45"/>
      <c r="O390" s="45"/>
      <c r="P390" s="45"/>
      <c r="Q390" s="45"/>
      <c r="R390" s="45"/>
      <c r="S390" s="45"/>
      <c r="T390" s="45"/>
      <c r="U390" s="45"/>
      <c r="V390" s="45"/>
      <c r="W390" s="45"/>
      <c r="X390" s="45"/>
      <c r="Y390" s="45"/>
      <c r="Z390" s="45"/>
      <c r="AA390" s="45"/>
      <c r="AB390" s="45"/>
      <c r="AC390" s="45"/>
    </row>
    <row r="391" spans="4:29" ht="15" customHeight="1" x14ac:dyDescent="0.35">
      <c r="D391" s="45"/>
      <c r="E391" s="45"/>
      <c r="F391" s="45"/>
      <c r="G391" s="45"/>
      <c r="H391" s="45"/>
      <c r="I391" s="45"/>
      <c r="J391" s="45"/>
      <c r="K391" s="45"/>
      <c r="L391" s="45"/>
      <c r="M391" s="45"/>
      <c r="N391" s="45"/>
      <c r="O391" s="45"/>
      <c r="P391" s="45"/>
      <c r="Q391" s="45"/>
      <c r="R391" s="45"/>
      <c r="S391" s="45"/>
      <c r="T391" s="45"/>
      <c r="U391" s="45"/>
      <c r="V391" s="45"/>
      <c r="W391" s="45"/>
      <c r="X391" s="45"/>
      <c r="Y391" s="45"/>
      <c r="Z391" s="45"/>
      <c r="AA391" s="45"/>
      <c r="AB391" s="45"/>
      <c r="AC391" s="45"/>
    </row>
    <row r="392" spans="4:29" ht="15" customHeight="1" x14ac:dyDescent="0.35">
      <c r="D392" s="45"/>
      <c r="E392" s="45"/>
      <c r="F392" s="45"/>
      <c r="G392" s="45"/>
      <c r="H392" s="45"/>
      <c r="I392" s="45"/>
      <c r="J392" s="45"/>
      <c r="K392" s="45"/>
      <c r="L392" s="45"/>
      <c r="M392" s="45"/>
      <c r="N392" s="45"/>
      <c r="O392" s="45"/>
      <c r="P392" s="45"/>
      <c r="Q392" s="45"/>
      <c r="R392" s="45"/>
      <c r="S392" s="45"/>
      <c r="T392" s="45"/>
      <c r="U392" s="45"/>
      <c r="V392" s="45"/>
      <c r="W392" s="45"/>
      <c r="X392" s="45"/>
      <c r="Y392" s="45"/>
      <c r="Z392" s="45"/>
      <c r="AA392" s="45"/>
      <c r="AB392" s="45"/>
      <c r="AC392" s="45"/>
    </row>
    <row r="393" spans="4:29" ht="15" customHeight="1" x14ac:dyDescent="0.35">
      <c r="D393" s="45"/>
      <c r="E393" s="45"/>
      <c r="F393" s="45"/>
      <c r="G393" s="45"/>
      <c r="H393" s="45"/>
      <c r="I393" s="45"/>
      <c r="J393" s="45"/>
      <c r="K393" s="45"/>
      <c r="L393" s="45"/>
      <c r="M393" s="45"/>
      <c r="N393" s="45"/>
      <c r="O393" s="45"/>
      <c r="P393" s="45"/>
      <c r="Q393" s="45"/>
      <c r="R393" s="45"/>
      <c r="S393" s="45"/>
      <c r="T393" s="45"/>
      <c r="U393" s="45"/>
      <c r="V393" s="45"/>
      <c r="W393" s="45"/>
      <c r="X393" s="45"/>
      <c r="Y393" s="45"/>
      <c r="Z393" s="45"/>
      <c r="AA393" s="45"/>
      <c r="AB393" s="45"/>
      <c r="AC393" s="45"/>
    </row>
    <row r="394" spans="4:29" ht="15" customHeight="1" x14ac:dyDescent="0.35">
      <c r="D394" s="45"/>
      <c r="E394" s="45"/>
      <c r="F394" s="45"/>
      <c r="G394" s="45"/>
      <c r="H394" s="45"/>
      <c r="I394" s="45"/>
      <c r="J394" s="45"/>
      <c r="K394" s="45"/>
      <c r="L394" s="45"/>
      <c r="M394" s="45"/>
      <c r="N394" s="45"/>
      <c r="O394" s="45"/>
      <c r="P394" s="45"/>
      <c r="Q394" s="45"/>
      <c r="R394" s="45"/>
      <c r="S394" s="45"/>
      <c r="T394" s="45"/>
      <c r="U394" s="45"/>
      <c r="V394" s="45"/>
      <c r="W394" s="45"/>
      <c r="X394" s="45"/>
      <c r="Y394" s="45"/>
      <c r="Z394" s="45"/>
      <c r="AA394" s="45"/>
      <c r="AB394" s="45"/>
      <c r="AC394" s="45"/>
    </row>
    <row r="395" spans="4:29" ht="15" customHeight="1" x14ac:dyDescent="0.35">
      <c r="D395" s="45"/>
      <c r="E395" s="45"/>
      <c r="F395" s="45"/>
      <c r="G395" s="45"/>
      <c r="H395" s="45"/>
      <c r="I395" s="45"/>
      <c r="J395" s="45"/>
      <c r="K395" s="45"/>
      <c r="L395" s="45"/>
      <c r="M395" s="45"/>
      <c r="N395" s="45"/>
      <c r="O395" s="45"/>
      <c r="P395" s="45"/>
      <c r="Q395" s="45"/>
      <c r="R395" s="45"/>
      <c r="S395" s="45"/>
      <c r="T395" s="45"/>
      <c r="U395" s="45"/>
      <c r="V395" s="45"/>
      <c r="W395" s="45"/>
      <c r="X395" s="45"/>
      <c r="Y395" s="45"/>
      <c r="Z395" s="45"/>
      <c r="AA395" s="45"/>
      <c r="AB395" s="45"/>
      <c r="AC395" s="45"/>
    </row>
    <row r="396" spans="4:29" ht="15" customHeight="1" x14ac:dyDescent="0.35">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5"/>
      <c r="AC396" s="45"/>
    </row>
    <row r="397" spans="4:29" ht="15" customHeight="1" x14ac:dyDescent="0.35">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5"/>
      <c r="AC397" s="45"/>
    </row>
    <row r="398" spans="4:29" ht="15" customHeight="1" x14ac:dyDescent="0.35">
      <c r="D398" s="45"/>
      <c r="E398" s="45"/>
      <c r="F398" s="45"/>
      <c r="G398" s="45"/>
      <c r="H398" s="45"/>
      <c r="I398" s="45"/>
      <c r="J398" s="45"/>
      <c r="K398" s="45"/>
      <c r="L398" s="45"/>
      <c r="M398" s="45"/>
      <c r="N398" s="45"/>
      <c r="O398" s="45"/>
      <c r="P398" s="45"/>
      <c r="Q398" s="45"/>
      <c r="R398" s="45"/>
      <c r="S398" s="45"/>
      <c r="T398" s="45"/>
      <c r="U398" s="45"/>
      <c r="V398" s="45"/>
      <c r="W398" s="45"/>
      <c r="X398" s="45"/>
      <c r="Y398" s="45"/>
      <c r="Z398" s="45"/>
      <c r="AA398" s="45"/>
      <c r="AB398" s="45"/>
      <c r="AC398" s="45"/>
    </row>
    <row r="399" spans="4:29" ht="15" customHeight="1" x14ac:dyDescent="0.35">
      <c r="D399" s="45"/>
      <c r="E399" s="45"/>
      <c r="F399" s="45"/>
      <c r="G399" s="45"/>
      <c r="H399" s="45"/>
      <c r="I399" s="45"/>
      <c r="J399" s="45"/>
      <c r="K399" s="45"/>
      <c r="L399" s="45"/>
      <c r="M399" s="45"/>
      <c r="N399" s="45"/>
      <c r="O399" s="45"/>
      <c r="P399" s="45"/>
      <c r="Q399" s="45"/>
      <c r="R399" s="45"/>
      <c r="S399" s="45"/>
      <c r="T399" s="45"/>
      <c r="U399" s="45"/>
      <c r="V399" s="45"/>
      <c r="W399" s="45"/>
      <c r="X399" s="45"/>
      <c r="Y399" s="45"/>
      <c r="Z399" s="45"/>
      <c r="AA399" s="45"/>
      <c r="AB399" s="45"/>
      <c r="AC399" s="45"/>
    </row>
    <row r="400" spans="4:29" ht="15" customHeight="1" x14ac:dyDescent="0.35">
      <c r="D400" s="45"/>
      <c r="E400" s="45"/>
      <c r="F400" s="45"/>
      <c r="G400" s="45"/>
      <c r="H400" s="45"/>
      <c r="I400" s="45"/>
      <c r="J400" s="45"/>
      <c r="K400" s="45"/>
      <c r="L400" s="45"/>
      <c r="M400" s="45"/>
      <c r="N400" s="45"/>
      <c r="O400" s="45"/>
      <c r="P400" s="45"/>
      <c r="Q400" s="45"/>
      <c r="R400" s="45"/>
      <c r="S400" s="45"/>
      <c r="T400" s="45"/>
      <c r="U400" s="45"/>
      <c r="V400" s="45"/>
      <c r="W400" s="45"/>
      <c r="X400" s="45"/>
      <c r="Y400" s="45"/>
      <c r="Z400" s="45"/>
      <c r="AA400" s="45"/>
      <c r="AB400" s="45"/>
      <c r="AC400" s="45"/>
    </row>
    <row r="401" spans="4:29" ht="15" customHeight="1" x14ac:dyDescent="0.35">
      <c r="D401" s="45"/>
      <c r="E401" s="45"/>
      <c r="F401" s="45"/>
      <c r="G401" s="45"/>
      <c r="H401" s="45"/>
      <c r="I401" s="45"/>
      <c r="J401" s="45"/>
      <c r="K401" s="45"/>
      <c r="L401" s="45"/>
      <c r="M401" s="45"/>
      <c r="N401" s="45"/>
      <c r="O401" s="45"/>
      <c r="P401" s="45"/>
      <c r="Q401" s="45"/>
      <c r="R401" s="45"/>
      <c r="S401" s="45"/>
      <c r="T401" s="45"/>
      <c r="U401" s="45"/>
      <c r="V401" s="45"/>
      <c r="W401" s="45"/>
      <c r="X401" s="45"/>
      <c r="Y401" s="45"/>
      <c r="Z401" s="45"/>
      <c r="AA401" s="45"/>
      <c r="AB401" s="45"/>
      <c r="AC401" s="45"/>
    </row>
    <row r="402" spans="4:29" ht="15" customHeight="1" x14ac:dyDescent="0.35">
      <c r="D402" s="45"/>
      <c r="E402" s="45"/>
      <c r="F402" s="45"/>
      <c r="G402" s="45"/>
      <c r="H402" s="45"/>
      <c r="I402" s="45"/>
      <c r="J402" s="45"/>
      <c r="K402" s="45"/>
      <c r="L402" s="45"/>
      <c r="M402" s="45"/>
      <c r="N402" s="45"/>
      <c r="O402" s="45"/>
      <c r="P402" s="45"/>
      <c r="Q402" s="45"/>
      <c r="R402" s="45"/>
      <c r="S402" s="45"/>
      <c r="T402" s="45"/>
      <c r="U402" s="45"/>
      <c r="V402" s="45"/>
      <c r="W402" s="45"/>
      <c r="X402" s="45"/>
      <c r="Y402" s="45"/>
      <c r="Z402" s="45"/>
      <c r="AA402" s="45"/>
      <c r="AB402" s="45"/>
      <c r="AC402" s="45"/>
    </row>
    <row r="403" spans="4:29" ht="15" customHeight="1" x14ac:dyDescent="0.35">
      <c r="D403" s="45"/>
      <c r="E403" s="45"/>
      <c r="F403" s="45"/>
      <c r="G403" s="45"/>
      <c r="H403" s="45"/>
      <c r="I403" s="45"/>
      <c r="J403" s="45"/>
      <c r="K403" s="45"/>
      <c r="L403" s="45"/>
      <c r="M403" s="45"/>
      <c r="N403" s="45"/>
      <c r="O403" s="45"/>
      <c r="P403" s="45"/>
      <c r="Q403" s="45"/>
      <c r="R403" s="45"/>
      <c r="S403" s="45"/>
      <c r="T403" s="45"/>
      <c r="U403" s="45"/>
      <c r="V403" s="45"/>
      <c r="W403" s="45"/>
      <c r="X403" s="45"/>
      <c r="Y403" s="45"/>
      <c r="Z403" s="45"/>
      <c r="AA403" s="45"/>
      <c r="AB403" s="45"/>
      <c r="AC403" s="45"/>
    </row>
    <row r="404" spans="4:29" ht="15" customHeight="1" x14ac:dyDescent="0.35">
      <c r="D404" s="45"/>
      <c r="E404" s="45"/>
      <c r="F404" s="45"/>
      <c r="G404" s="45"/>
      <c r="H404" s="45"/>
      <c r="I404" s="45"/>
      <c r="J404" s="45"/>
      <c r="K404" s="45"/>
      <c r="L404" s="45"/>
      <c r="M404" s="45"/>
      <c r="N404" s="45"/>
      <c r="O404" s="45"/>
      <c r="P404" s="45"/>
      <c r="Q404" s="45"/>
      <c r="R404" s="45"/>
      <c r="S404" s="45"/>
      <c r="T404" s="45"/>
      <c r="U404" s="45"/>
      <c r="V404" s="45"/>
      <c r="W404" s="45"/>
      <c r="X404" s="45"/>
      <c r="Y404" s="45"/>
      <c r="Z404" s="45"/>
      <c r="AA404" s="45"/>
      <c r="AB404" s="45"/>
      <c r="AC404" s="45"/>
    </row>
    <row r="405" spans="4:29" ht="15" customHeight="1" x14ac:dyDescent="0.35">
      <c r="D405" s="45"/>
      <c r="E405" s="45"/>
      <c r="F405" s="45"/>
      <c r="G405" s="45"/>
      <c r="H405" s="45"/>
      <c r="I405" s="45"/>
      <c r="J405" s="45"/>
      <c r="K405" s="45"/>
      <c r="L405" s="45"/>
      <c r="M405" s="45"/>
      <c r="N405" s="45"/>
      <c r="O405" s="45"/>
      <c r="P405" s="45"/>
      <c r="Q405" s="45"/>
      <c r="R405" s="45"/>
      <c r="S405" s="45"/>
      <c r="T405" s="45"/>
      <c r="U405" s="45"/>
      <c r="V405" s="45"/>
      <c r="W405" s="45"/>
      <c r="X405" s="45"/>
      <c r="Y405" s="45"/>
      <c r="Z405" s="45"/>
      <c r="AA405" s="45"/>
      <c r="AB405" s="45"/>
      <c r="AC405" s="45"/>
    </row>
    <row r="406" spans="4:29" ht="15" customHeight="1" x14ac:dyDescent="0.35">
      <c r="D406" s="45"/>
      <c r="E406" s="45"/>
      <c r="F406" s="45"/>
      <c r="G406" s="45"/>
      <c r="H406" s="45"/>
      <c r="I406" s="45"/>
      <c r="J406" s="45"/>
      <c r="K406" s="45"/>
      <c r="L406" s="45"/>
      <c r="M406" s="45"/>
      <c r="N406" s="45"/>
      <c r="O406" s="45"/>
      <c r="P406" s="45"/>
      <c r="Q406" s="45"/>
      <c r="R406" s="45"/>
      <c r="S406" s="45"/>
      <c r="T406" s="45"/>
      <c r="U406" s="45"/>
      <c r="V406" s="45"/>
      <c r="W406" s="45"/>
      <c r="X406" s="45"/>
      <c r="Y406" s="45"/>
      <c r="Z406" s="45"/>
      <c r="AA406" s="45"/>
      <c r="AB406" s="45"/>
      <c r="AC406" s="45"/>
    </row>
    <row r="407" spans="4:29" ht="15" customHeight="1" x14ac:dyDescent="0.35">
      <c r="D407" s="45"/>
      <c r="E407" s="45"/>
      <c r="F407" s="45"/>
      <c r="G407" s="45"/>
      <c r="H407" s="45"/>
      <c r="I407" s="45"/>
      <c r="J407" s="45"/>
      <c r="K407" s="45"/>
      <c r="L407" s="45"/>
      <c r="M407" s="45"/>
      <c r="N407" s="45"/>
      <c r="O407" s="45"/>
      <c r="P407" s="45"/>
      <c r="Q407" s="45"/>
      <c r="R407" s="45"/>
      <c r="S407" s="45"/>
      <c r="T407" s="45"/>
      <c r="U407" s="45"/>
      <c r="V407" s="45"/>
      <c r="W407" s="45"/>
      <c r="X407" s="45"/>
      <c r="Y407" s="45"/>
      <c r="Z407" s="45"/>
      <c r="AA407" s="45"/>
      <c r="AB407" s="45"/>
      <c r="AC407" s="45"/>
    </row>
    <row r="408" spans="4:29" ht="15" customHeight="1" x14ac:dyDescent="0.35">
      <c r="D408" s="45"/>
      <c r="E408" s="45"/>
      <c r="F408" s="45"/>
      <c r="G408" s="45"/>
      <c r="H408" s="45"/>
      <c r="I408" s="45"/>
      <c r="J408" s="45"/>
      <c r="K408" s="45"/>
      <c r="L408" s="45"/>
      <c r="M408" s="45"/>
      <c r="N408" s="45"/>
      <c r="O408" s="45"/>
      <c r="P408" s="45"/>
      <c r="Q408" s="45"/>
      <c r="R408" s="45"/>
      <c r="S408" s="45"/>
      <c r="T408" s="45"/>
      <c r="U408" s="45"/>
      <c r="V408" s="45"/>
      <c r="W408" s="45"/>
      <c r="X408" s="45"/>
      <c r="Y408" s="45"/>
      <c r="Z408" s="45"/>
      <c r="AA408" s="45"/>
      <c r="AB408" s="45"/>
      <c r="AC408" s="45"/>
    </row>
    <row r="409" spans="4:29" ht="15" customHeight="1" x14ac:dyDescent="0.35">
      <c r="D409" s="45"/>
      <c r="E409" s="45"/>
      <c r="F409" s="45"/>
      <c r="G409" s="45"/>
      <c r="H409" s="45"/>
      <c r="I409" s="45"/>
      <c r="J409" s="45"/>
      <c r="K409" s="45"/>
      <c r="L409" s="45"/>
      <c r="M409" s="45"/>
      <c r="N409" s="45"/>
      <c r="O409" s="45"/>
      <c r="P409" s="45"/>
      <c r="Q409" s="45"/>
      <c r="R409" s="45"/>
      <c r="S409" s="45"/>
      <c r="T409" s="45"/>
      <c r="U409" s="45"/>
      <c r="V409" s="45"/>
      <c r="W409" s="45"/>
      <c r="X409" s="45"/>
      <c r="Y409" s="45"/>
      <c r="Z409" s="45"/>
      <c r="AA409" s="45"/>
      <c r="AB409" s="45"/>
      <c r="AC409" s="45"/>
    </row>
    <row r="410" spans="4:29" ht="15" customHeight="1" x14ac:dyDescent="0.35">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45"/>
      <c r="AB410" s="45"/>
      <c r="AC410" s="45"/>
    </row>
    <row r="411" spans="4:29" ht="15" customHeight="1" x14ac:dyDescent="0.35">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45"/>
      <c r="AB411" s="45"/>
      <c r="AC411" s="45"/>
    </row>
    <row r="412" spans="4:29" ht="15" customHeight="1" x14ac:dyDescent="0.35">
      <c r="D412" s="45"/>
      <c r="E412" s="45"/>
      <c r="F412" s="45"/>
      <c r="G412" s="45"/>
      <c r="H412" s="45"/>
      <c r="I412" s="45"/>
      <c r="J412" s="45"/>
      <c r="K412" s="45"/>
      <c r="L412" s="45"/>
      <c r="M412" s="45"/>
      <c r="N412" s="45"/>
      <c r="O412" s="45"/>
      <c r="P412" s="45"/>
      <c r="Q412" s="45"/>
      <c r="R412" s="45"/>
      <c r="S412" s="45"/>
      <c r="T412" s="45"/>
      <c r="U412" s="45"/>
      <c r="V412" s="45"/>
      <c r="W412" s="45"/>
      <c r="X412" s="45"/>
      <c r="Y412" s="45"/>
      <c r="Z412" s="45"/>
      <c r="AA412" s="45"/>
      <c r="AB412" s="45"/>
      <c r="AC412" s="45"/>
    </row>
    <row r="413" spans="4:29" ht="15" customHeight="1" x14ac:dyDescent="0.35">
      <c r="D413" s="45"/>
      <c r="E413" s="45"/>
      <c r="F413" s="45"/>
      <c r="G413" s="45"/>
      <c r="H413" s="45"/>
      <c r="I413" s="45"/>
      <c r="J413" s="45"/>
      <c r="K413" s="45"/>
      <c r="L413" s="45"/>
      <c r="M413" s="45"/>
      <c r="N413" s="45"/>
      <c r="O413" s="45"/>
      <c r="P413" s="45"/>
      <c r="Q413" s="45"/>
      <c r="R413" s="45"/>
      <c r="S413" s="45"/>
      <c r="T413" s="45"/>
      <c r="U413" s="45"/>
      <c r="V413" s="45"/>
      <c r="W413" s="45"/>
      <c r="X413" s="45"/>
      <c r="Y413" s="45"/>
      <c r="Z413" s="45"/>
      <c r="AA413" s="45"/>
      <c r="AB413" s="45"/>
      <c r="AC413" s="45"/>
    </row>
    <row r="414" spans="4:29" ht="15" customHeight="1" x14ac:dyDescent="0.35">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c r="AC414" s="45"/>
    </row>
    <row r="415" spans="4:29" ht="15" customHeight="1" x14ac:dyDescent="0.35">
      <c r="D415" s="45"/>
      <c r="E415" s="45"/>
      <c r="F415" s="45"/>
      <c r="G415" s="45"/>
      <c r="H415" s="45"/>
      <c r="I415" s="45"/>
      <c r="J415" s="45"/>
      <c r="K415" s="45"/>
      <c r="L415" s="45"/>
      <c r="M415" s="45"/>
      <c r="N415" s="45"/>
      <c r="O415" s="45"/>
      <c r="P415" s="45"/>
      <c r="Q415" s="45"/>
      <c r="R415" s="45"/>
      <c r="S415" s="45"/>
      <c r="T415" s="45"/>
      <c r="U415" s="45"/>
      <c r="V415" s="45"/>
      <c r="W415" s="45"/>
      <c r="X415" s="45"/>
      <c r="Y415" s="45"/>
      <c r="Z415" s="45"/>
      <c r="AA415" s="45"/>
      <c r="AB415" s="45"/>
      <c r="AC415" s="45"/>
    </row>
    <row r="416" spans="4:29" ht="15" customHeight="1" x14ac:dyDescent="0.35">
      <c r="D416" s="45"/>
      <c r="E416" s="45"/>
      <c r="F416" s="45"/>
      <c r="G416" s="45"/>
      <c r="H416" s="45"/>
      <c r="I416" s="45"/>
      <c r="J416" s="45"/>
      <c r="K416" s="45"/>
      <c r="L416" s="45"/>
      <c r="M416" s="45"/>
      <c r="N416" s="45"/>
      <c r="O416" s="45"/>
      <c r="P416" s="45"/>
      <c r="Q416" s="45"/>
      <c r="R416" s="45"/>
      <c r="S416" s="45"/>
      <c r="T416" s="45"/>
      <c r="U416" s="45"/>
      <c r="V416" s="45"/>
      <c r="W416" s="45"/>
      <c r="X416" s="45"/>
      <c r="Y416" s="45"/>
      <c r="Z416" s="45"/>
      <c r="AA416" s="45"/>
      <c r="AB416" s="45"/>
      <c r="AC416" s="45"/>
    </row>
    <row r="417" spans="4:29" ht="15" customHeight="1" x14ac:dyDescent="0.35">
      <c r="D417" s="45"/>
      <c r="E417" s="45"/>
      <c r="F417" s="45"/>
      <c r="G417" s="45"/>
      <c r="H417" s="45"/>
      <c r="I417" s="45"/>
      <c r="J417" s="45"/>
      <c r="K417" s="45"/>
      <c r="L417" s="45"/>
      <c r="M417" s="45"/>
      <c r="N417" s="45"/>
      <c r="O417" s="45"/>
      <c r="P417" s="45"/>
      <c r="Q417" s="45"/>
      <c r="R417" s="45"/>
      <c r="S417" s="45"/>
      <c r="T417" s="45"/>
      <c r="U417" s="45"/>
      <c r="V417" s="45"/>
      <c r="W417" s="45"/>
      <c r="X417" s="45"/>
      <c r="Y417" s="45"/>
      <c r="Z417" s="45"/>
      <c r="AA417" s="45"/>
      <c r="AB417" s="45"/>
      <c r="AC417" s="45"/>
    </row>
    <row r="418" spans="4:29" ht="15" customHeight="1" x14ac:dyDescent="0.35">
      <c r="D418" s="45"/>
      <c r="E418" s="45"/>
      <c r="F418" s="45"/>
      <c r="G418" s="45"/>
      <c r="H418" s="45"/>
      <c r="I418" s="45"/>
      <c r="J418" s="45"/>
      <c r="K418" s="45"/>
      <c r="L418" s="45"/>
      <c r="M418" s="45"/>
      <c r="N418" s="45"/>
      <c r="O418" s="45"/>
      <c r="P418" s="45"/>
      <c r="Q418" s="45"/>
      <c r="R418" s="45"/>
      <c r="S418" s="45"/>
      <c r="T418" s="45"/>
      <c r="U418" s="45"/>
      <c r="V418" s="45"/>
      <c r="W418" s="45"/>
      <c r="X418" s="45"/>
      <c r="Y418" s="45"/>
      <c r="Z418" s="45"/>
      <c r="AA418" s="45"/>
      <c r="AB418" s="45"/>
      <c r="AC418" s="45"/>
    </row>
    <row r="419" spans="4:29" ht="15" customHeight="1" x14ac:dyDescent="0.35">
      <c r="D419" s="45"/>
      <c r="E419" s="45"/>
      <c r="F419" s="45"/>
      <c r="G419" s="45"/>
      <c r="H419" s="45"/>
      <c r="I419" s="45"/>
      <c r="J419" s="45"/>
      <c r="K419" s="45"/>
      <c r="L419" s="45"/>
      <c r="M419" s="45"/>
      <c r="N419" s="45"/>
      <c r="O419" s="45"/>
      <c r="P419" s="45"/>
      <c r="Q419" s="45"/>
      <c r="R419" s="45"/>
      <c r="S419" s="45"/>
      <c r="T419" s="45"/>
      <c r="U419" s="45"/>
      <c r="V419" s="45"/>
      <c r="W419" s="45"/>
      <c r="X419" s="45"/>
      <c r="Y419" s="45"/>
      <c r="Z419" s="45"/>
      <c r="AA419" s="45"/>
      <c r="AB419" s="45"/>
      <c r="AC419" s="45"/>
    </row>
    <row r="420" spans="4:29" ht="15" customHeight="1" x14ac:dyDescent="0.35">
      <c r="D420" s="45"/>
      <c r="E420" s="45"/>
      <c r="F420" s="45"/>
      <c r="G420" s="45"/>
      <c r="H420" s="45"/>
      <c r="I420" s="45"/>
      <c r="J420" s="45"/>
      <c r="K420" s="45"/>
      <c r="L420" s="45"/>
      <c r="M420" s="45"/>
      <c r="N420" s="45"/>
      <c r="O420" s="45"/>
      <c r="P420" s="45"/>
      <c r="Q420" s="45"/>
      <c r="R420" s="45"/>
      <c r="S420" s="45"/>
      <c r="T420" s="45"/>
      <c r="U420" s="45"/>
      <c r="V420" s="45"/>
      <c r="W420" s="45"/>
      <c r="X420" s="45"/>
      <c r="Y420" s="45"/>
      <c r="Z420" s="45"/>
      <c r="AA420" s="45"/>
      <c r="AB420" s="45"/>
      <c r="AC420" s="45"/>
    </row>
    <row r="421" spans="4:29" ht="15" customHeight="1" x14ac:dyDescent="0.35">
      <c r="D421" s="45"/>
      <c r="E421" s="45"/>
      <c r="F421" s="45"/>
      <c r="G421" s="45"/>
      <c r="H421" s="45"/>
      <c r="I421" s="45"/>
      <c r="J421" s="45"/>
      <c r="K421" s="45"/>
      <c r="L421" s="45"/>
      <c r="M421" s="45"/>
      <c r="N421" s="45"/>
      <c r="O421" s="45"/>
      <c r="P421" s="45"/>
      <c r="Q421" s="45"/>
      <c r="R421" s="45"/>
      <c r="S421" s="45"/>
      <c r="T421" s="45"/>
      <c r="U421" s="45"/>
      <c r="V421" s="45"/>
      <c r="W421" s="45"/>
      <c r="X421" s="45"/>
      <c r="Y421" s="45"/>
      <c r="Z421" s="45"/>
      <c r="AA421" s="45"/>
      <c r="AB421" s="45"/>
      <c r="AC421" s="45"/>
    </row>
    <row r="422" spans="4:29" ht="15" customHeight="1" x14ac:dyDescent="0.35">
      <c r="D422" s="45"/>
      <c r="E422" s="45"/>
      <c r="F422" s="45"/>
      <c r="G422" s="45"/>
      <c r="H422" s="45"/>
      <c r="I422" s="45"/>
      <c r="J422" s="45"/>
      <c r="K422" s="45"/>
      <c r="L422" s="45"/>
      <c r="M422" s="45"/>
      <c r="N422" s="45"/>
      <c r="O422" s="45"/>
      <c r="P422" s="45"/>
      <c r="Q422" s="45"/>
      <c r="R422" s="45"/>
      <c r="S422" s="45"/>
      <c r="T422" s="45"/>
      <c r="U422" s="45"/>
      <c r="V422" s="45"/>
      <c r="W422" s="45"/>
      <c r="X422" s="45"/>
      <c r="Y422" s="45"/>
      <c r="Z422" s="45"/>
      <c r="AA422" s="45"/>
      <c r="AB422" s="45"/>
      <c r="AC422" s="45"/>
    </row>
    <row r="423" spans="4:29" ht="15" customHeight="1" x14ac:dyDescent="0.35">
      <c r="D423" s="45"/>
      <c r="E423" s="45"/>
      <c r="F423" s="45"/>
      <c r="G423" s="45"/>
      <c r="H423" s="45"/>
      <c r="I423" s="45"/>
      <c r="J423" s="45"/>
      <c r="K423" s="45"/>
      <c r="L423" s="45"/>
      <c r="M423" s="45"/>
      <c r="N423" s="45"/>
      <c r="O423" s="45"/>
      <c r="P423" s="45"/>
      <c r="Q423" s="45"/>
      <c r="R423" s="45"/>
      <c r="S423" s="45"/>
      <c r="T423" s="45"/>
      <c r="U423" s="45"/>
      <c r="V423" s="45"/>
      <c r="W423" s="45"/>
      <c r="X423" s="45"/>
      <c r="Y423" s="45"/>
      <c r="Z423" s="45"/>
      <c r="AA423" s="45"/>
      <c r="AB423" s="45"/>
      <c r="AC423" s="45"/>
    </row>
    <row r="424" spans="4:29" ht="15" customHeight="1" x14ac:dyDescent="0.35">
      <c r="D424" s="45"/>
      <c r="E424" s="45"/>
      <c r="F424" s="45"/>
      <c r="G424" s="45"/>
      <c r="H424" s="45"/>
      <c r="I424" s="45"/>
      <c r="J424" s="45"/>
      <c r="K424" s="45"/>
      <c r="L424" s="45"/>
      <c r="M424" s="45"/>
      <c r="N424" s="45"/>
      <c r="O424" s="45"/>
      <c r="P424" s="45"/>
      <c r="Q424" s="45"/>
      <c r="R424" s="45"/>
      <c r="S424" s="45"/>
      <c r="T424" s="45"/>
      <c r="U424" s="45"/>
      <c r="V424" s="45"/>
      <c r="W424" s="45"/>
      <c r="X424" s="45"/>
      <c r="Y424" s="45"/>
      <c r="Z424" s="45"/>
      <c r="AA424" s="45"/>
      <c r="AB424" s="45"/>
      <c r="AC424" s="45"/>
    </row>
    <row r="425" spans="4:29" ht="15" customHeight="1" x14ac:dyDescent="0.35">
      <c r="D425" s="45"/>
      <c r="E425" s="45"/>
      <c r="F425" s="45"/>
      <c r="G425" s="45"/>
      <c r="H425" s="45"/>
      <c r="I425" s="45"/>
      <c r="J425" s="45"/>
      <c r="K425" s="45"/>
      <c r="L425" s="45"/>
      <c r="M425" s="45"/>
      <c r="N425" s="45"/>
      <c r="O425" s="45"/>
      <c r="P425" s="45"/>
      <c r="Q425" s="45"/>
      <c r="R425" s="45"/>
      <c r="S425" s="45"/>
      <c r="T425" s="45"/>
      <c r="U425" s="45"/>
      <c r="V425" s="45"/>
      <c r="W425" s="45"/>
      <c r="X425" s="45"/>
      <c r="Y425" s="45"/>
      <c r="Z425" s="45"/>
      <c r="AA425" s="45"/>
      <c r="AB425" s="45"/>
      <c r="AC425" s="45"/>
    </row>
    <row r="426" spans="4:29" ht="15" customHeight="1" x14ac:dyDescent="0.35">
      <c r="D426" s="45"/>
      <c r="E426" s="45"/>
      <c r="F426" s="45"/>
      <c r="G426" s="45"/>
      <c r="H426" s="45"/>
      <c r="I426" s="45"/>
      <c r="J426" s="45"/>
      <c r="K426" s="45"/>
      <c r="L426" s="45"/>
      <c r="M426" s="45"/>
      <c r="N426" s="45"/>
      <c r="O426" s="45"/>
      <c r="P426" s="45"/>
      <c r="Q426" s="45"/>
      <c r="R426" s="45"/>
      <c r="S426" s="45"/>
      <c r="T426" s="45"/>
      <c r="U426" s="45"/>
      <c r="V426" s="45"/>
      <c r="W426" s="45"/>
      <c r="X426" s="45"/>
      <c r="Y426" s="45"/>
      <c r="Z426" s="45"/>
      <c r="AA426" s="45"/>
      <c r="AB426" s="45"/>
      <c r="AC426" s="45"/>
    </row>
    <row r="427" spans="4:29" ht="15" customHeight="1" x14ac:dyDescent="0.35">
      <c r="D427" s="45"/>
      <c r="E427" s="45"/>
      <c r="F427" s="45"/>
      <c r="G427" s="45"/>
      <c r="H427" s="45"/>
      <c r="I427" s="45"/>
      <c r="J427" s="45"/>
      <c r="K427" s="45"/>
      <c r="L427" s="45"/>
      <c r="M427" s="45"/>
      <c r="N427" s="45"/>
      <c r="O427" s="45"/>
      <c r="P427" s="45"/>
      <c r="Q427" s="45"/>
      <c r="R427" s="45"/>
      <c r="S427" s="45"/>
      <c r="T427" s="45"/>
      <c r="U427" s="45"/>
      <c r="V427" s="45"/>
      <c r="W427" s="45"/>
      <c r="X427" s="45"/>
      <c r="Y427" s="45"/>
      <c r="Z427" s="45"/>
      <c r="AA427" s="45"/>
      <c r="AB427" s="45"/>
      <c r="AC427" s="45"/>
    </row>
    <row r="428" spans="4:29" ht="15" customHeight="1" x14ac:dyDescent="0.35">
      <c r="D428" s="45"/>
      <c r="E428" s="45"/>
      <c r="F428" s="45"/>
      <c r="G428" s="45"/>
      <c r="H428" s="45"/>
      <c r="I428" s="45"/>
      <c r="J428" s="45"/>
      <c r="K428" s="45"/>
      <c r="L428" s="45"/>
      <c r="M428" s="45"/>
      <c r="N428" s="45"/>
      <c r="O428" s="45"/>
      <c r="P428" s="45"/>
      <c r="Q428" s="45"/>
      <c r="R428" s="45"/>
      <c r="S428" s="45"/>
      <c r="T428" s="45"/>
      <c r="U428" s="45"/>
      <c r="V428" s="45"/>
      <c r="W428" s="45"/>
      <c r="X428" s="45"/>
      <c r="Y428" s="45"/>
      <c r="Z428" s="45"/>
      <c r="AA428" s="45"/>
      <c r="AB428" s="45"/>
      <c r="AC428" s="45"/>
    </row>
    <row r="429" spans="4:29" ht="15" customHeight="1" x14ac:dyDescent="0.35">
      <c r="D429" s="45"/>
      <c r="E429" s="45"/>
      <c r="F429" s="45"/>
      <c r="G429" s="45"/>
      <c r="H429" s="45"/>
      <c r="I429" s="45"/>
      <c r="J429" s="45"/>
      <c r="K429" s="45"/>
      <c r="L429" s="45"/>
      <c r="M429" s="45"/>
      <c r="N429" s="45"/>
      <c r="O429" s="45"/>
      <c r="P429" s="45"/>
      <c r="Q429" s="45"/>
      <c r="R429" s="45"/>
      <c r="S429" s="45"/>
      <c r="T429" s="45"/>
      <c r="U429" s="45"/>
      <c r="V429" s="45"/>
      <c r="W429" s="45"/>
      <c r="X429" s="45"/>
      <c r="Y429" s="45"/>
      <c r="Z429" s="45"/>
      <c r="AA429" s="45"/>
      <c r="AB429" s="45"/>
      <c r="AC429" s="45"/>
    </row>
    <row r="430" spans="4:29" ht="15" customHeight="1" x14ac:dyDescent="0.35">
      <c r="D430" s="45"/>
      <c r="E430" s="45"/>
      <c r="F430" s="45"/>
      <c r="G430" s="45"/>
      <c r="H430" s="45"/>
      <c r="I430" s="45"/>
      <c r="J430" s="45"/>
      <c r="K430" s="45"/>
      <c r="L430" s="45"/>
      <c r="M430" s="45"/>
      <c r="N430" s="45"/>
      <c r="O430" s="45"/>
      <c r="P430" s="45"/>
      <c r="Q430" s="45"/>
      <c r="R430" s="45"/>
      <c r="S430" s="45"/>
      <c r="T430" s="45"/>
      <c r="U430" s="45"/>
      <c r="V430" s="45"/>
      <c r="W430" s="45"/>
      <c r="X430" s="45"/>
      <c r="Y430" s="45"/>
      <c r="Z430" s="45"/>
      <c r="AA430" s="45"/>
      <c r="AB430" s="45"/>
      <c r="AC430" s="45"/>
    </row>
    <row r="431" spans="4:29" ht="15" customHeight="1" x14ac:dyDescent="0.35">
      <c r="D431" s="45"/>
      <c r="E431" s="45"/>
      <c r="F431" s="45"/>
      <c r="G431" s="45"/>
      <c r="H431" s="45"/>
      <c r="I431" s="45"/>
      <c r="J431" s="45"/>
      <c r="K431" s="45"/>
      <c r="L431" s="45"/>
      <c r="M431" s="45"/>
      <c r="N431" s="45"/>
      <c r="O431" s="45"/>
      <c r="P431" s="45"/>
      <c r="Q431" s="45"/>
      <c r="R431" s="45"/>
      <c r="S431" s="45"/>
      <c r="T431" s="45"/>
      <c r="U431" s="45"/>
      <c r="V431" s="45"/>
      <c r="W431" s="45"/>
      <c r="X431" s="45"/>
      <c r="Y431" s="45"/>
      <c r="Z431" s="45"/>
      <c r="AA431" s="45"/>
      <c r="AB431" s="45"/>
      <c r="AC431" s="45"/>
    </row>
    <row r="432" spans="4:29" ht="15" customHeight="1" x14ac:dyDescent="0.35">
      <c r="D432" s="45"/>
      <c r="E432" s="45"/>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row>
    <row r="433" spans="4:29" ht="15" customHeight="1" x14ac:dyDescent="0.35">
      <c r="D433" s="45"/>
      <c r="E433" s="45"/>
      <c r="F433" s="45"/>
      <c r="G433" s="45"/>
      <c r="H433" s="45"/>
      <c r="I433" s="45"/>
      <c r="J433" s="45"/>
      <c r="K433" s="45"/>
      <c r="L433" s="45"/>
      <c r="M433" s="45"/>
      <c r="N433" s="45"/>
      <c r="O433" s="45"/>
      <c r="P433" s="45"/>
      <c r="Q433" s="45"/>
      <c r="R433" s="45"/>
      <c r="S433" s="45"/>
      <c r="T433" s="45"/>
      <c r="U433" s="45"/>
      <c r="V433" s="45"/>
      <c r="W433" s="45"/>
      <c r="X433" s="45"/>
      <c r="Y433" s="45"/>
      <c r="Z433" s="45"/>
      <c r="AA433" s="45"/>
      <c r="AB433" s="45"/>
      <c r="AC433" s="45"/>
    </row>
    <row r="434" spans="4:29" ht="15" customHeight="1" x14ac:dyDescent="0.35">
      <c r="D434" s="45"/>
      <c r="E434" s="45"/>
      <c r="F434" s="45"/>
      <c r="G434" s="45"/>
      <c r="H434" s="45"/>
      <c r="I434" s="45"/>
      <c r="J434" s="45"/>
      <c r="K434" s="45"/>
      <c r="L434" s="45"/>
      <c r="M434" s="45"/>
      <c r="N434" s="45"/>
      <c r="O434" s="45"/>
      <c r="P434" s="45"/>
      <c r="Q434" s="45"/>
      <c r="R434" s="45"/>
      <c r="S434" s="45"/>
      <c r="T434" s="45"/>
      <c r="U434" s="45"/>
      <c r="V434" s="45"/>
      <c r="W434" s="45"/>
      <c r="X434" s="45"/>
      <c r="Y434" s="45"/>
      <c r="Z434" s="45"/>
      <c r="AA434" s="45"/>
      <c r="AB434" s="45"/>
      <c r="AC434" s="45"/>
    </row>
    <row r="435" spans="4:29" ht="15" customHeight="1" x14ac:dyDescent="0.35">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c r="AC435" s="45"/>
    </row>
    <row r="436" spans="4:29" ht="15" customHeight="1" x14ac:dyDescent="0.35">
      <c r="D436" s="45"/>
      <c r="E436" s="45"/>
      <c r="F436" s="45"/>
      <c r="G436" s="45"/>
      <c r="H436" s="45"/>
      <c r="I436" s="45"/>
      <c r="J436" s="45"/>
      <c r="K436" s="45"/>
      <c r="L436" s="45"/>
      <c r="M436" s="45"/>
      <c r="N436" s="45"/>
      <c r="O436" s="45"/>
      <c r="P436" s="45"/>
      <c r="Q436" s="45"/>
      <c r="R436" s="45"/>
      <c r="S436" s="45"/>
      <c r="T436" s="45"/>
      <c r="U436" s="45"/>
      <c r="V436" s="45"/>
      <c r="W436" s="45"/>
      <c r="X436" s="45"/>
      <c r="Y436" s="45"/>
      <c r="Z436" s="45"/>
      <c r="AA436" s="45"/>
      <c r="AB436" s="45"/>
      <c r="AC436" s="45"/>
    </row>
    <row r="437" spans="4:29" ht="15" customHeight="1" x14ac:dyDescent="0.35">
      <c r="D437" s="45"/>
      <c r="E437" s="45"/>
      <c r="F437" s="45"/>
      <c r="G437" s="45"/>
      <c r="H437" s="45"/>
      <c r="I437" s="45"/>
      <c r="J437" s="45"/>
      <c r="K437" s="45"/>
      <c r="L437" s="45"/>
      <c r="M437" s="45"/>
      <c r="N437" s="45"/>
      <c r="O437" s="45"/>
      <c r="P437" s="45"/>
      <c r="Q437" s="45"/>
      <c r="R437" s="45"/>
      <c r="S437" s="45"/>
      <c r="T437" s="45"/>
      <c r="U437" s="45"/>
      <c r="V437" s="45"/>
      <c r="W437" s="45"/>
      <c r="X437" s="45"/>
      <c r="Y437" s="45"/>
      <c r="Z437" s="45"/>
      <c r="AA437" s="45"/>
      <c r="AB437" s="45"/>
      <c r="AC437" s="45"/>
    </row>
    <row r="438" spans="4:29" ht="15" customHeight="1" x14ac:dyDescent="0.35">
      <c r="D438" s="45"/>
      <c r="E438" s="45"/>
      <c r="F438" s="45"/>
      <c r="G438" s="45"/>
      <c r="H438" s="45"/>
      <c r="I438" s="45"/>
      <c r="J438" s="45"/>
      <c r="K438" s="45"/>
      <c r="L438" s="45"/>
      <c r="M438" s="45"/>
      <c r="N438" s="45"/>
      <c r="O438" s="45"/>
      <c r="P438" s="45"/>
      <c r="Q438" s="45"/>
      <c r="R438" s="45"/>
      <c r="S438" s="45"/>
      <c r="T438" s="45"/>
      <c r="U438" s="45"/>
      <c r="V438" s="45"/>
      <c r="W438" s="45"/>
      <c r="X438" s="45"/>
      <c r="Y438" s="45"/>
      <c r="Z438" s="45"/>
      <c r="AA438" s="45"/>
      <c r="AB438" s="45"/>
      <c r="AC438" s="45"/>
    </row>
    <row r="439" spans="4:29" ht="15" customHeight="1" x14ac:dyDescent="0.35">
      <c r="D439" s="45"/>
      <c r="E439" s="45"/>
      <c r="F439" s="45"/>
      <c r="G439" s="45"/>
      <c r="H439" s="45"/>
      <c r="I439" s="45"/>
      <c r="J439" s="45"/>
      <c r="K439" s="45"/>
      <c r="L439" s="45"/>
      <c r="M439" s="45"/>
      <c r="N439" s="45"/>
      <c r="O439" s="45"/>
      <c r="P439" s="45"/>
      <c r="Q439" s="45"/>
      <c r="R439" s="45"/>
      <c r="S439" s="45"/>
      <c r="T439" s="45"/>
      <c r="U439" s="45"/>
      <c r="V439" s="45"/>
      <c r="W439" s="45"/>
      <c r="X439" s="45"/>
      <c r="Y439" s="45"/>
      <c r="Z439" s="45"/>
      <c r="AA439" s="45"/>
      <c r="AB439" s="45"/>
      <c r="AC439" s="45"/>
    </row>
    <row r="440" spans="4:29" ht="15" customHeight="1" x14ac:dyDescent="0.35">
      <c r="D440" s="45"/>
      <c r="E440" s="45"/>
      <c r="F440" s="45"/>
      <c r="G440" s="45"/>
      <c r="H440" s="45"/>
      <c r="I440" s="45"/>
      <c r="J440" s="45"/>
      <c r="K440" s="45"/>
      <c r="L440" s="45"/>
      <c r="M440" s="45"/>
      <c r="N440" s="45"/>
      <c r="O440" s="45"/>
      <c r="P440" s="45"/>
      <c r="Q440" s="45"/>
      <c r="R440" s="45"/>
      <c r="S440" s="45"/>
      <c r="T440" s="45"/>
      <c r="U440" s="45"/>
      <c r="V440" s="45"/>
      <c r="W440" s="45"/>
      <c r="X440" s="45"/>
      <c r="Y440" s="45"/>
      <c r="Z440" s="45"/>
      <c r="AA440" s="45"/>
      <c r="AB440" s="45"/>
      <c r="AC440" s="45"/>
    </row>
    <row r="441" spans="4:29" ht="15" customHeight="1" x14ac:dyDescent="0.35">
      <c r="D441" s="45"/>
      <c r="E441" s="45"/>
      <c r="F441" s="45"/>
      <c r="G441" s="45"/>
      <c r="H441" s="45"/>
      <c r="I441" s="45"/>
      <c r="J441" s="45"/>
      <c r="K441" s="45"/>
      <c r="L441" s="45"/>
      <c r="M441" s="45"/>
      <c r="N441" s="45"/>
      <c r="O441" s="45"/>
      <c r="P441" s="45"/>
      <c r="Q441" s="45"/>
      <c r="R441" s="45"/>
      <c r="S441" s="45"/>
      <c r="T441" s="45"/>
      <c r="U441" s="45"/>
      <c r="V441" s="45"/>
      <c r="W441" s="45"/>
      <c r="X441" s="45"/>
      <c r="Y441" s="45"/>
      <c r="Z441" s="45"/>
      <c r="AA441" s="45"/>
      <c r="AB441" s="45"/>
      <c r="AC441" s="45"/>
    </row>
    <row r="442" spans="4:29" ht="15" customHeight="1" x14ac:dyDescent="0.35">
      <c r="D442" s="45"/>
      <c r="E442" s="45"/>
      <c r="F442" s="45"/>
      <c r="G442" s="45"/>
      <c r="H442" s="45"/>
      <c r="I442" s="45"/>
      <c r="J442" s="45"/>
      <c r="K442" s="45"/>
      <c r="L442" s="45"/>
      <c r="M442" s="45"/>
      <c r="N442" s="45"/>
      <c r="O442" s="45"/>
      <c r="P442" s="45"/>
      <c r="Q442" s="45"/>
      <c r="R442" s="45"/>
      <c r="S442" s="45"/>
      <c r="T442" s="45"/>
      <c r="U442" s="45"/>
      <c r="V442" s="45"/>
      <c r="W442" s="45"/>
      <c r="X442" s="45"/>
      <c r="Y442" s="45"/>
      <c r="Z442" s="45"/>
      <c r="AA442" s="45"/>
      <c r="AB442" s="45"/>
      <c r="AC442" s="45"/>
    </row>
    <row r="443" spans="4:29" ht="15" customHeight="1" x14ac:dyDescent="0.35">
      <c r="D443" s="45"/>
      <c r="E443" s="45"/>
      <c r="F443" s="45"/>
      <c r="G443" s="45"/>
      <c r="H443" s="45"/>
      <c r="I443" s="45"/>
      <c r="J443" s="45"/>
      <c r="K443" s="45"/>
      <c r="L443" s="45"/>
      <c r="M443" s="45"/>
      <c r="N443" s="45"/>
      <c r="O443" s="45"/>
      <c r="P443" s="45"/>
      <c r="Q443" s="45"/>
      <c r="R443" s="45"/>
      <c r="S443" s="45"/>
      <c r="T443" s="45"/>
      <c r="U443" s="45"/>
      <c r="V443" s="45"/>
      <c r="W443" s="45"/>
      <c r="X443" s="45"/>
      <c r="Y443" s="45"/>
      <c r="Z443" s="45"/>
      <c r="AA443" s="45"/>
      <c r="AB443" s="45"/>
      <c r="AC443" s="45"/>
    </row>
    <row r="444" spans="4:29" ht="15" customHeight="1" x14ac:dyDescent="0.35">
      <c r="D444" s="45"/>
      <c r="E444" s="45"/>
      <c r="F444" s="45"/>
      <c r="G444" s="45"/>
      <c r="H444" s="45"/>
      <c r="I444" s="45"/>
      <c r="J444" s="45"/>
      <c r="K444" s="45"/>
      <c r="L444" s="45"/>
      <c r="M444" s="45"/>
      <c r="N444" s="45"/>
      <c r="O444" s="45"/>
      <c r="P444" s="45"/>
      <c r="Q444" s="45"/>
      <c r="R444" s="45"/>
      <c r="S444" s="45"/>
      <c r="T444" s="45"/>
      <c r="U444" s="45"/>
      <c r="V444" s="45"/>
      <c r="W444" s="45"/>
      <c r="X444" s="45"/>
      <c r="Y444" s="45"/>
      <c r="Z444" s="45"/>
      <c r="AA444" s="45"/>
      <c r="AB444" s="45"/>
      <c r="AC444" s="45"/>
    </row>
    <row r="445" spans="4:29" ht="15" customHeight="1" x14ac:dyDescent="0.35">
      <c r="D445" s="45"/>
      <c r="E445" s="45"/>
      <c r="F445" s="45"/>
      <c r="G445" s="45"/>
      <c r="H445" s="45"/>
      <c r="I445" s="45"/>
      <c r="J445" s="45"/>
      <c r="K445" s="45"/>
      <c r="L445" s="45"/>
      <c r="M445" s="45"/>
      <c r="N445" s="45"/>
      <c r="O445" s="45"/>
      <c r="P445" s="45"/>
      <c r="Q445" s="45"/>
      <c r="R445" s="45"/>
      <c r="S445" s="45"/>
      <c r="T445" s="45"/>
      <c r="U445" s="45"/>
      <c r="V445" s="45"/>
      <c r="W445" s="45"/>
      <c r="X445" s="45"/>
      <c r="Y445" s="45"/>
      <c r="Z445" s="45"/>
      <c r="AA445" s="45"/>
      <c r="AB445" s="45"/>
      <c r="AC445" s="45"/>
    </row>
    <row r="446" spans="4:29" ht="15" customHeight="1" x14ac:dyDescent="0.35">
      <c r="D446" s="45"/>
      <c r="E446" s="45"/>
      <c r="F446" s="45"/>
      <c r="G446" s="45"/>
      <c r="H446" s="45"/>
      <c r="I446" s="45"/>
      <c r="J446" s="45"/>
      <c r="K446" s="45"/>
      <c r="L446" s="45"/>
      <c r="M446" s="45"/>
      <c r="N446" s="45"/>
      <c r="O446" s="45"/>
      <c r="P446" s="45"/>
      <c r="Q446" s="45"/>
      <c r="R446" s="45"/>
      <c r="S446" s="45"/>
      <c r="T446" s="45"/>
      <c r="U446" s="45"/>
      <c r="V446" s="45"/>
      <c r="W446" s="45"/>
      <c r="X446" s="45"/>
      <c r="Y446" s="45"/>
      <c r="Z446" s="45"/>
      <c r="AA446" s="45"/>
      <c r="AB446" s="45"/>
      <c r="AC446" s="45"/>
    </row>
    <row r="447" spans="4:29" ht="15" customHeight="1" x14ac:dyDescent="0.35">
      <c r="D447" s="45"/>
      <c r="E447" s="45"/>
      <c r="F447" s="45"/>
      <c r="G447" s="45"/>
      <c r="H447" s="45"/>
      <c r="I447" s="45"/>
      <c r="J447" s="45"/>
      <c r="K447" s="45"/>
      <c r="L447" s="45"/>
      <c r="M447" s="45"/>
      <c r="N447" s="45"/>
      <c r="O447" s="45"/>
      <c r="P447" s="45"/>
      <c r="Q447" s="45"/>
      <c r="R447" s="45"/>
      <c r="S447" s="45"/>
      <c r="T447" s="45"/>
      <c r="U447" s="45"/>
      <c r="V447" s="45"/>
      <c r="W447" s="45"/>
      <c r="X447" s="45"/>
      <c r="Y447" s="45"/>
      <c r="Z447" s="45"/>
      <c r="AA447" s="45"/>
      <c r="AB447" s="45"/>
      <c r="AC447" s="45"/>
    </row>
    <row r="448" spans="4:29" ht="15" customHeight="1" x14ac:dyDescent="0.35">
      <c r="D448" s="45"/>
      <c r="E448" s="45"/>
      <c r="F448" s="45"/>
      <c r="G448" s="45"/>
      <c r="H448" s="45"/>
      <c r="I448" s="45"/>
      <c r="J448" s="45"/>
      <c r="K448" s="45"/>
      <c r="L448" s="45"/>
      <c r="M448" s="45"/>
      <c r="N448" s="45"/>
      <c r="O448" s="45"/>
      <c r="P448" s="45"/>
      <c r="Q448" s="45"/>
      <c r="R448" s="45"/>
      <c r="S448" s="45"/>
      <c r="T448" s="45"/>
      <c r="U448" s="45"/>
      <c r="V448" s="45"/>
      <c r="W448" s="45"/>
      <c r="X448" s="45"/>
      <c r="Y448" s="45"/>
      <c r="Z448" s="45"/>
      <c r="AA448" s="45"/>
      <c r="AB448" s="45"/>
      <c r="AC448" s="45"/>
    </row>
    <row r="449" spans="4:29" ht="15" customHeight="1" x14ac:dyDescent="0.35">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c r="AC449" s="45"/>
    </row>
    <row r="450" spans="4:29" ht="15" customHeight="1" x14ac:dyDescent="0.35">
      <c r="D450" s="45"/>
      <c r="E450" s="45"/>
      <c r="F450" s="45"/>
      <c r="G450" s="45"/>
      <c r="H450" s="45"/>
      <c r="I450" s="45"/>
      <c r="J450" s="45"/>
      <c r="K450" s="45"/>
      <c r="L450" s="45"/>
      <c r="M450" s="45"/>
      <c r="N450" s="45"/>
      <c r="O450" s="45"/>
      <c r="P450" s="45"/>
      <c r="Q450" s="45"/>
      <c r="R450" s="45"/>
      <c r="S450" s="45"/>
      <c r="T450" s="45"/>
      <c r="U450" s="45"/>
      <c r="V450" s="45"/>
      <c r="W450" s="45"/>
      <c r="X450" s="45"/>
      <c r="Y450" s="45"/>
      <c r="Z450" s="45"/>
      <c r="AA450" s="45"/>
      <c r="AB450" s="45"/>
      <c r="AC450" s="45"/>
    </row>
    <row r="451" spans="4:29" ht="15" customHeight="1" x14ac:dyDescent="0.35">
      <c r="D451" s="45"/>
      <c r="E451" s="45"/>
      <c r="F451" s="45"/>
      <c r="G451" s="45"/>
      <c r="H451" s="45"/>
      <c r="I451" s="45"/>
      <c r="J451" s="45"/>
      <c r="K451" s="45"/>
      <c r="L451" s="45"/>
      <c r="M451" s="45"/>
      <c r="N451" s="45"/>
      <c r="O451" s="45"/>
      <c r="P451" s="45"/>
      <c r="Q451" s="45"/>
      <c r="R451" s="45"/>
      <c r="S451" s="45"/>
      <c r="T451" s="45"/>
      <c r="U451" s="45"/>
      <c r="V451" s="45"/>
      <c r="W451" s="45"/>
      <c r="X451" s="45"/>
      <c r="Y451" s="45"/>
      <c r="Z451" s="45"/>
      <c r="AA451" s="45"/>
      <c r="AB451" s="45"/>
      <c r="AC451" s="45"/>
    </row>
    <row r="452" spans="4:29" ht="15" customHeight="1" x14ac:dyDescent="0.35">
      <c r="D452" s="45"/>
      <c r="E452" s="45"/>
      <c r="F452" s="45"/>
      <c r="G452" s="45"/>
      <c r="H452" s="45"/>
      <c r="I452" s="45"/>
      <c r="J452" s="45"/>
      <c r="K452" s="45"/>
      <c r="L452" s="45"/>
      <c r="M452" s="45"/>
      <c r="N452" s="45"/>
      <c r="O452" s="45"/>
      <c r="P452" s="45"/>
      <c r="Q452" s="45"/>
      <c r="R452" s="45"/>
      <c r="S452" s="45"/>
      <c r="T452" s="45"/>
      <c r="U452" s="45"/>
      <c r="V452" s="45"/>
      <c r="W452" s="45"/>
      <c r="X452" s="45"/>
      <c r="Y452" s="45"/>
      <c r="Z452" s="45"/>
      <c r="AA452" s="45"/>
      <c r="AB452" s="45"/>
      <c r="AC452" s="45"/>
    </row>
    <row r="453" spans="4:29" ht="15" customHeight="1" x14ac:dyDescent="0.35">
      <c r="D453" s="45"/>
      <c r="E453" s="45"/>
      <c r="F453" s="45"/>
      <c r="G453" s="45"/>
      <c r="H453" s="45"/>
      <c r="I453" s="45"/>
      <c r="J453" s="45"/>
      <c r="K453" s="45"/>
      <c r="L453" s="45"/>
      <c r="M453" s="45"/>
      <c r="N453" s="45"/>
      <c r="O453" s="45"/>
      <c r="P453" s="45"/>
      <c r="Q453" s="45"/>
      <c r="R453" s="45"/>
      <c r="S453" s="45"/>
      <c r="T453" s="45"/>
      <c r="U453" s="45"/>
      <c r="V453" s="45"/>
      <c r="W453" s="45"/>
      <c r="X453" s="45"/>
      <c r="Y453" s="45"/>
      <c r="Z453" s="45"/>
      <c r="AA453" s="45"/>
      <c r="AB453" s="45"/>
      <c r="AC453" s="45"/>
    </row>
    <row r="454" spans="4:29" ht="15" customHeight="1" x14ac:dyDescent="0.35">
      <c r="D454" s="45"/>
      <c r="E454" s="45"/>
      <c r="F454" s="45"/>
      <c r="G454" s="45"/>
      <c r="H454" s="45"/>
      <c r="I454" s="45"/>
      <c r="J454" s="45"/>
      <c r="K454" s="45"/>
      <c r="L454" s="45"/>
      <c r="M454" s="45"/>
      <c r="N454" s="45"/>
      <c r="O454" s="45"/>
      <c r="P454" s="45"/>
      <c r="Q454" s="45"/>
      <c r="R454" s="45"/>
      <c r="S454" s="45"/>
      <c r="T454" s="45"/>
      <c r="U454" s="45"/>
      <c r="V454" s="45"/>
      <c r="W454" s="45"/>
      <c r="X454" s="45"/>
      <c r="Y454" s="45"/>
      <c r="Z454" s="45"/>
      <c r="AA454" s="45"/>
      <c r="AB454" s="45"/>
      <c r="AC454" s="45"/>
    </row>
    <row r="455" spans="4:29" ht="15" customHeight="1" x14ac:dyDescent="0.35">
      <c r="D455" s="45"/>
      <c r="E455" s="45"/>
      <c r="F455" s="45"/>
      <c r="G455" s="45"/>
      <c r="H455" s="45"/>
      <c r="I455" s="45"/>
      <c r="J455" s="45"/>
      <c r="K455" s="45"/>
      <c r="L455" s="45"/>
      <c r="M455" s="45"/>
      <c r="N455" s="45"/>
      <c r="O455" s="45"/>
      <c r="P455" s="45"/>
      <c r="Q455" s="45"/>
      <c r="R455" s="45"/>
      <c r="S455" s="45"/>
      <c r="T455" s="45"/>
      <c r="U455" s="45"/>
      <c r="V455" s="45"/>
      <c r="W455" s="45"/>
      <c r="X455" s="45"/>
      <c r="Y455" s="45"/>
      <c r="Z455" s="45"/>
      <c r="AA455" s="45"/>
      <c r="AB455" s="45"/>
      <c r="AC455" s="45"/>
    </row>
    <row r="456" spans="4:29" ht="15" customHeight="1" x14ac:dyDescent="0.35">
      <c r="D456" s="45"/>
      <c r="E456" s="45"/>
      <c r="F456" s="45"/>
      <c r="G456" s="45"/>
      <c r="H456" s="45"/>
      <c r="I456" s="45"/>
      <c r="J456" s="45"/>
      <c r="K456" s="45"/>
      <c r="L456" s="45"/>
      <c r="M456" s="45"/>
      <c r="N456" s="45"/>
      <c r="O456" s="45"/>
      <c r="P456" s="45"/>
      <c r="Q456" s="45"/>
      <c r="R456" s="45"/>
      <c r="S456" s="45"/>
      <c r="T456" s="45"/>
      <c r="U456" s="45"/>
      <c r="V456" s="45"/>
      <c r="W456" s="45"/>
      <c r="X456" s="45"/>
      <c r="Y456" s="45"/>
      <c r="Z456" s="45"/>
      <c r="AA456" s="45"/>
      <c r="AB456" s="45"/>
      <c r="AC456" s="45"/>
    </row>
    <row r="457" spans="4:29" ht="15" customHeight="1" x14ac:dyDescent="0.35">
      <c r="D457" s="45"/>
      <c r="E457" s="45"/>
      <c r="F457" s="45"/>
      <c r="G457" s="45"/>
      <c r="H457" s="45"/>
      <c r="I457" s="45"/>
      <c r="J457" s="45"/>
      <c r="K457" s="45"/>
      <c r="L457" s="45"/>
      <c r="M457" s="45"/>
      <c r="N457" s="45"/>
      <c r="O457" s="45"/>
      <c r="P457" s="45"/>
      <c r="Q457" s="45"/>
      <c r="R457" s="45"/>
      <c r="S457" s="45"/>
      <c r="T457" s="45"/>
      <c r="U457" s="45"/>
      <c r="V457" s="45"/>
      <c r="W457" s="45"/>
      <c r="X457" s="45"/>
      <c r="Y457" s="45"/>
      <c r="Z457" s="45"/>
      <c r="AA457" s="45"/>
      <c r="AB457" s="45"/>
      <c r="AC457" s="45"/>
    </row>
    <row r="458" spans="4:29" ht="15" customHeight="1" x14ac:dyDescent="0.35">
      <c r="D458" s="45"/>
      <c r="E458" s="45"/>
      <c r="F458" s="45"/>
      <c r="G458" s="45"/>
      <c r="H458" s="45"/>
      <c r="I458" s="45"/>
      <c r="J458" s="45"/>
      <c r="K458" s="45"/>
      <c r="L458" s="45"/>
      <c r="M458" s="45"/>
      <c r="N458" s="45"/>
      <c r="O458" s="45"/>
      <c r="P458" s="45"/>
      <c r="Q458" s="45"/>
      <c r="R458" s="45"/>
      <c r="S458" s="45"/>
      <c r="T458" s="45"/>
      <c r="U458" s="45"/>
      <c r="V458" s="45"/>
      <c r="W458" s="45"/>
      <c r="X458" s="45"/>
      <c r="Y458" s="45"/>
      <c r="Z458" s="45"/>
      <c r="AA458" s="45"/>
      <c r="AB458" s="45"/>
      <c r="AC458" s="45"/>
    </row>
    <row r="459" spans="4:29" ht="15" customHeight="1" x14ac:dyDescent="0.35">
      <c r="D459" s="45"/>
      <c r="E459" s="45"/>
      <c r="F459" s="45"/>
      <c r="G459" s="45"/>
      <c r="H459" s="45"/>
      <c r="I459" s="45"/>
      <c r="J459" s="45"/>
      <c r="K459" s="45"/>
      <c r="L459" s="45"/>
      <c r="M459" s="45"/>
      <c r="N459" s="45"/>
      <c r="O459" s="45"/>
      <c r="P459" s="45"/>
      <c r="Q459" s="45"/>
      <c r="R459" s="45"/>
      <c r="S459" s="45"/>
      <c r="T459" s="45"/>
      <c r="U459" s="45"/>
      <c r="V459" s="45"/>
      <c r="W459" s="45"/>
      <c r="X459" s="45"/>
      <c r="Y459" s="45"/>
      <c r="Z459" s="45"/>
      <c r="AA459" s="45"/>
      <c r="AB459" s="45"/>
      <c r="AC459" s="45"/>
    </row>
    <row r="460" spans="4:29" ht="15" customHeight="1" x14ac:dyDescent="0.35">
      <c r="D460" s="45"/>
      <c r="E460" s="45"/>
      <c r="F460" s="45"/>
      <c r="G460" s="45"/>
      <c r="H460" s="45"/>
      <c r="I460" s="45"/>
      <c r="J460" s="45"/>
      <c r="K460" s="45"/>
      <c r="L460" s="45"/>
      <c r="M460" s="45"/>
      <c r="N460" s="45"/>
      <c r="O460" s="45"/>
      <c r="P460" s="45"/>
      <c r="Q460" s="45"/>
      <c r="R460" s="45"/>
      <c r="S460" s="45"/>
      <c r="T460" s="45"/>
      <c r="U460" s="45"/>
      <c r="V460" s="45"/>
      <c r="W460" s="45"/>
      <c r="X460" s="45"/>
      <c r="Y460" s="45"/>
      <c r="Z460" s="45"/>
      <c r="AA460" s="45"/>
      <c r="AB460" s="45"/>
      <c r="AC460" s="45"/>
    </row>
    <row r="461" spans="4:29" ht="15" customHeight="1" x14ac:dyDescent="0.35">
      <c r="D461" s="45"/>
      <c r="E461" s="45"/>
      <c r="F461" s="45"/>
      <c r="G461" s="45"/>
      <c r="H461" s="45"/>
      <c r="I461" s="45"/>
      <c r="J461" s="45"/>
      <c r="K461" s="45"/>
      <c r="L461" s="45"/>
      <c r="M461" s="45"/>
      <c r="N461" s="45"/>
      <c r="O461" s="45"/>
      <c r="P461" s="45"/>
      <c r="Q461" s="45"/>
      <c r="R461" s="45"/>
      <c r="S461" s="45"/>
      <c r="T461" s="45"/>
      <c r="U461" s="45"/>
      <c r="V461" s="45"/>
      <c r="W461" s="45"/>
      <c r="X461" s="45"/>
      <c r="Y461" s="45"/>
      <c r="Z461" s="45"/>
      <c r="AA461" s="45"/>
      <c r="AB461" s="45"/>
      <c r="AC461" s="45"/>
    </row>
    <row r="462" spans="4:29" ht="15" customHeight="1" x14ac:dyDescent="0.35">
      <c r="D462" s="45"/>
      <c r="E462" s="45"/>
      <c r="F462" s="45"/>
      <c r="G462" s="45"/>
      <c r="H462" s="45"/>
      <c r="I462" s="45"/>
      <c r="J462" s="45"/>
      <c r="K462" s="45"/>
      <c r="L462" s="45"/>
      <c r="M462" s="45"/>
      <c r="N462" s="45"/>
      <c r="O462" s="45"/>
      <c r="P462" s="45"/>
      <c r="Q462" s="45"/>
      <c r="R462" s="45"/>
      <c r="S462" s="45"/>
      <c r="T462" s="45"/>
      <c r="U462" s="45"/>
      <c r="V462" s="45"/>
      <c r="W462" s="45"/>
      <c r="X462" s="45"/>
      <c r="Y462" s="45"/>
      <c r="Z462" s="45"/>
      <c r="AA462" s="45"/>
      <c r="AB462" s="45"/>
      <c r="AC462" s="45"/>
    </row>
    <row r="463" spans="4:29" ht="15" customHeight="1" x14ac:dyDescent="0.35">
      <c r="D463" s="45"/>
      <c r="E463" s="45"/>
      <c r="F463" s="45"/>
      <c r="G463" s="45"/>
      <c r="H463" s="45"/>
      <c r="I463" s="45"/>
      <c r="J463" s="45"/>
      <c r="K463" s="45"/>
      <c r="L463" s="45"/>
      <c r="M463" s="45"/>
      <c r="N463" s="45"/>
      <c r="O463" s="45"/>
      <c r="P463" s="45"/>
      <c r="Q463" s="45"/>
      <c r="R463" s="45"/>
      <c r="S463" s="45"/>
      <c r="T463" s="45"/>
      <c r="U463" s="45"/>
      <c r="V463" s="45"/>
      <c r="W463" s="45"/>
      <c r="X463" s="45"/>
      <c r="Y463" s="45"/>
      <c r="Z463" s="45"/>
      <c r="AA463" s="45"/>
      <c r="AB463" s="45"/>
      <c r="AC463" s="45"/>
    </row>
    <row r="464" spans="4:29" ht="15" customHeight="1" x14ac:dyDescent="0.35">
      <c r="D464" s="45"/>
      <c r="E464" s="45"/>
      <c r="F464" s="45"/>
      <c r="G464" s="45"/>
      <c r="H464" s="45"/>
      <c r="I464" s="45"/>
      <c r="J464" s="45"/>
      <c r="K464" s="45"/>
      <c r="L464" s="45"/>
      <c r="M464" s="45"/>
      <c r="N464" s="45"/>
      <c r="O464" s="45"/>
      <c r="P464" s="45"/>
      <c r="Q464" s="45"/>
      <c r="R464" s="45"/>
      <c r="S464" s="45"/>
      <c r="T464" s="45"/>
      <c r="U464" s="45"/>
      <c r="V464" s="45"/>
      <c r="W464" s="45"/>
      <c r="X464" s="45"/>
      <c r="Y464" s="45"/>
      <c r="Z464" s="45"/>
      <c r="AA464" s="45"/>
      <c r="AB464" s="45"/>
      <c r="AC464" s="45"/>
    </row>
    <row r="465" spans="4:29" ht="15" customHeight="1" x14ac:dyDescent="0.35">
      <c r="D465" s="45"/>
      <c r="E465" s="45"/>
      <c r="F465" s="45"/>
      <c r="G465" s="45"/>
      <c r="H465" s="45"/>
      <c r="I465" s="45"/>
      <c r="J465" s="45"/>
      <c r="K465" s="45"/>
      <c r="L465" s="45"/>
      <c r="M465" s="45"/>
      <c r="N465" s="45"/>
      <c r="O465" s="45"/>
      <c r="P465" s="45"/>
      <c r="Q465" s="45"/>
      <c r="R465" s="45"/>
      <c r="S465" s="45"/>
      <c r="T465" s="45"/>
      <c r="U465" s="45"/>
      <c r="V465" s="45"/>
      <c r="W465" s="45"/>
      <c r="X465" s="45"/>
      <c r="Y465" s="45"/>
      <c r="Z465" s="45"/>
      <c r="AA465" s="45"/>
      <c r="AB465" s="45"/>
      <c r="AC465" s="45"/>
    </row>
    <row r="466" spans="4:29" ht="15" customHeight="1" x14ac:dyDescent="0.35">
      <c r="D466" s="45"/>
      <c r="E466" s="45"/>
      <c r="F466" s="45"/>
      <c r="G466" s="45"/>
      <c r="H466" s="45"/>
      <c r="I466" s="45"/>
      <c r="J466" s="45"/>
      <c r="K466" s="45"/>
      <c r="L466" s="45"/>
      <c r="M466" s="45"/>
      <c r="N466" s="45"/>
      <c r="O466" s="45"/>
      <c r="P466" s="45"/>
      <c r="Q466" s="45"/>
      <c r="R466" s="45"/>
      <c r="S466" s="45"/>
      <c r="T466" s="45"/>
      <c r="U466" s="45"/>
      <c r="V466" s="45"/>
      <c r="W466" s="45"/>
      <c r="X466" s="45"/>
      <c r="Y466" s="45"/>
      <c r="Z466" s="45"/>
      <c r="AA466" s="45"/>
      <c r="AB466" s="45"/>
      <c r="AC466" s="45"/>
    </row>
    <row r="467" spans="4:29" ht="15" customHeight="1" x14ac:dyDescent="0.35">
      <c r="D467" s="45"/>
      <c r="E467" s="45"/>
      <c r="F467" s="45"/>
      <c r="G467" s="45"/>
      <c r="H467" s="45"/>
      <c r="I467" s="45"/>
      <c r="J467" s="45"/>
      <c r="K467" s="45"/>
      <c r="L467" s="45"/>
      <c r="M467" s="45"/>
      <c r="N467" s="45"/>
      <c r="O467" s="45"/>
      <c r="P467" s="45"/>
      <c r="Q467" s="45"/>
      <c r="R467" s="45"/>
      <c r="S467" s="45"/>
      <c r="T467" s="45"/>
      <c r="U467" s="45"/>
      <c r="V467" s="45"/>
      <c r="W467" s="45"/>
      <c r="X467" s="45"/>
      <c r="Y467" s="45"/>
      <c r="Z467" s="45"/>
      <c r="AA467" s="45"/>
      <c r="AB467" s="45"/>
      <c r="AC467" s="45"/>
    </row>
    <row r="468" spans="4:29" ht="15" customHeight="1" x14ac:dyDescent="0.35">
      <c r="D468" s="45"/>
      <c r="E468" s="45"/>
      <c r="F468" s="45"/>
      <c r="G468" s="45"/>
      <c r="H468" s="45"/>
      <c r="I468" s="45"/>
      <c r="J468" s="45"/>
      <c r="K468" s="45"/>
      <c r="L468" s="45"/>
      <c r="M468" s="45"/>
      <c r="N468" s="45"/>
      <c r="O468" s="45"/>
      <c r="P468" s="45"/>
      <c r="Q468" s="45"/>
      <c r="R468" s="45"/>
      <c r="S468" s="45"/>
      <c r="T468" s="45"/>
      <c r="U468" s="45"/>
      <c r="V468" s="45"/>
      <c r="W468" s="45"/>
      <c r="X468" s="45"/>
      <c r="Y468" s="45"/>
      <c r="Z468" s="45"/>
      <c r="AA468" s="45"/>
      <c r="AB468" s="45"/>
      <c r="AC468" s="45"/>
    </row>
    <row r="469" spans="4:29" ht="15" customHeight="1" x14ac:dyDescent="0.35">
      <c r="D469" s="45"/>
      <c r="E469" s="45"/>
      <c r="F469" s="45"/>
      <c r="G469" s="45"/>
      <c r="H469" s="45"/>
      <c r="I469" s="45"/>
      <c r="J469" s="45"/>
      <c r="K469" s="45"/>
      <c r="L469" s="45"/>
      <c r="M469" s="45"/>
      <c r="N469" s="45"/>
      <c r="O469" s="45"/>
      <c r="P469" s="45"/>
      <c r="Q469" s="45"/>
      <c r="R469" s="45"/>
      <c r="S469" s="45"/>
      <c r="T469" s="45"/>
      <c r="U469" s="45"/>
      <c r="V469" s="45"/>
      <c r="W469" s="45"/>
      <c r="X469" s="45"/>
      <c r="Y469" s="45"/>
      <c r="Z469" s="45"/>
      <c r="AA469" s="45"/>
      <c r="AB469" s="45"/>
      <c r="AC469" s="45"/>
    </row>
    <row r="470" spans="4:29" ht="15" customHeight="1" x14ac:dyDescent="0.35">
      <c r="D470" s="45"/>
      <c r="E470" s="45"/>
      <c r="F470" s="45"/>
      <c r="G470" s="45"/>
      <c r="H470" s="45"/>
      <c r="I470" s="45"/>
      <c r="J470" s="45"/>
      <c r="K470" s="45"/>
      <c r="L470" s="45"/>
      <c r="M470" s="45"/>
      <c r="N470" s="45"/>
      <c r="O470" s="45"/>
      <c r="P470" s="45"/>
      <c r="Q470" s="45"/>
      <c r="R470" s="45"/>
      <c r="S470" s="45"/>
      <c r="T470" s="45"/>
      <c r="U470" s="45"/>
      <c r="V470" s="45"/>
      <c r="W470" s="45"/>
      <c r="X470" s="45"/>
      <c r="Y470" s="45"/>
      <c r="Z470" s="45"/>
      <c r="AA470" s="45"/>
      <c r="AB470" s="45"/>
      <c r="AC470" s="45"/>
    </row>
    <row r="471" spans="4:29" ht="15" customHeight="1" x14ac:dyDescent="0.35">
      <c r="D471" s="45"/>
      <c r="E471" s="45"/>
      <c r="F471" s="45"/>
      <c r="G471" s="45"/>
      <c r="H471" s="45"/>
      <c r="I471" s="45"/>
      <c r="J471" s="45"/>
      <c r="K471" s="45"/>
      <c r="L471" s="45"/>
      <c r="M471" s="45"/>
      <c r="N471" s="45"/>
      <c r="O471" s="45"/>
      <c r="P471" s="45"/>
      <c r="Q471" s="45"/>
      <c r="R471" s="45"/>
      <c r="S471" s="45"/>
      <c r="T471" s="45"/>
      <c r="U471" s="45"/>
      <c r="V471" s="45"/>
      <c r="W471" s="45"/>
      <c r="X471" s="45"/>
      <c r="Y471" s="45"/>
      <c r="Z471" s="45"/>
      <c r="AA471" s="45"/>
      <c r="AB471" s="45"/>
      <c r="AC471" s="45"/>
    </row>
    <row r="472" spans="4:29" ht="15" customHeight="1" x14ac:dyDescent="0.35">
      <c r="D472" s="45"/>
      <c r="E472" s="45"/>
      <c r="F472" s="45"/>
      <c r="G472" s="45"/>
      <c r="H472" s="45"/>
      <c r="I472" s="45"/>
      <c r="J472" s="45"/>
      <c r="K472" s="45"/>
      <c r="L472" s="45"/>
      <c r="M472" s="45"/>
      <c r="N472" s="45"/>
      <c r="O472" s="45"/>
      <c r="P472" s="45"/>
      <c r="Q472" s="45"/>
      <c r="R472" s="45"/>
      <c r="S472" s="45"/>
      <c r="T472" s="45"/>
      <c r="U472" s="45"/>
      <c r="V472" s="45"/>
      <c r="W472" s="45"/>
      <c r="X472" s="45"/>
      <c r="Y472" s="45"/>
      <c r="Z472" s="45"/>
      <c r="AA472" s="45"/>
      <c r="AB472" s="45"/>
      <c r="AC472" s="45"/>
    </row>
    <row r="473" spans="4:29" ht="15" customHeight="1" x14ac:dyDescent="0.35">
      <c r="D473" s="45"/>
      <c r="E473" s="45"/>
      <c r="F473" s="45"/>
      <c r="G473" s="45"/>
      <c r="H473" s="45"/>
      <c r="I473" s="45"/>
      <c r="J473" s="45"/>
      <c r="K473" s="45"/>
      <c r="L473" s="45"/>
      <c r="M473" s="45"/>
      <c r="N473" s="45"/>
      <c r="O473" s="45"/>
      <c r="P473" s="45"/>
      <c r="Q473" s="45"/>
      <c r="R473" s="45"/>
      <c r="S473" s="45"/>
      <c r="T473" s="45"/>
      <c r="U473" s="45"/>
      <c r="V473" s="45"/>
      <c r="W473" s="45"/>
      <c r="X473" s="45"/>
      <c r="Y473" s="45"/>
      <c r="Z473" s="45"/>
      <c r="AA473" s="45"/>
      <c r="AB473" s="45"/>
      <c r="AC473" s="45"/>
    </row>
    <row r="474" spans="4:29" ht="15" customHeight="1" x14ac:dyDescent="0.35">
      <c r="D474" s="45"/>
      <c r="E474" s="45"/>
      <c r="F474" s="45"/>
      <c r="G474" s="45"/>
      <c r="H474" s="45"/>
      <c r="I474" s="45"/>
      <c r="J474" s="45"/>
      <c r="K474" s="45"/>
      <c r="L474" s="45"/>
      <c r="M474" s="45"/>
      <c r="N474" s="45"/>
      <c r="O474" s="45"/>
      <c r="P474" s="45"/>
      <c r="Q474" s="45"/>
      <c r="R474" s="45"/>
      <c r="S474" s="45"/>
      <c r="T474" s="45"/>
      <c r="U474" s="45"/>
      <c r="V474" s="45"/>
      <c r="W474" s="45"/>
      <c r="X474" s="45"/>
      <c r="Y474" s="45"/>
      <c r="Z474" s="45"/>
      <c r="AA474" s="45"/>
      <c r="AB474" s="45"/>
      <c r="AC474" s="45"/>
    </row>
    <row r="475" spans="4:29" ht="15" customHeight="1" x14ac:dyDescent="0.35">
      <c r="D475" s="45"/>
      <c r="E475" s="45"/>
      <c r="F475" s="45"/>
      <c r="G475" s="45"/>
      <c r="H475" s="45"/>
      <c r="I475" s="45"/>
      <c r="J475" s="45"/>
      <c r="K475" s="45"/>
      <c r="L475" s="45"/>
      <c r="M475" s="45"/>
      <c r="N475" s="45"/>
      <c r="O475" s="45"/>
      <c r="P475" s="45"/>
      <c r="Q475" s="45"/>
      <c r="R475" s="45"/>
      <c r="S475" s="45"/>
      <c r="T475" s="45"/>
      <c r="U475" s="45"/>
      <c r="V475" s="45"/>
      <c r="W475" s="45"/>
      <c r="X475" s="45"/>
      <c r="Y475" s="45"/>
      <c r="Z475" s="45"/>
      <c r="AA475" s="45"/>
      <c r="AB475" s="45"/>
      <c r="AC475" s="45"/>
    </row>
    <row r="476" spans="4:29" ht="15" customHeight="1" x14ac:dyDescent="0.35">
      <c r="D476" s="45"/>
      <c r="E476" s="45"/>
      <c r="F476" s="45"/>
      <c r="G476" s="45"/>
      <c r="H476" s="45"/>
      <c r="I476" s="45"/>
      <c r="J476" s="45"/>
      <c r="K476" s="45"/>
      <c r="L476" s="45"/>
      <c r="M476" s="45"/>
      <c r="N476" s="45"/>
      <c r="O476" s="45"/>
      <c r="P476" s="45"/>
      <c r="Q476" s="45"/>
      <c r="R476" s="45"/>
      <c r="S476" s="45"/>
      <c r="T476" s="45"/>
      <c r="U476" s="45"/>
      <c r="V476" s="45"/>
      <c r="W476" s="45"/>
      <c r="X476" s="45"/>
      <c r="Y476" s="45"/>
      <c r="Z476" s="45"/>
      <c r="AA476" s="45"/>
      <c r="AB476" s="45"/>
      <c r="AC476" s="45"/>
    </row>
    <row r="477" spans="4:29" ht="15" customHeight="1" x14ac:dyDescent="0.35">
      <c r="D477" s="45"/>
      <c r="E477" s="45"/>
      <c r="F477" s="45"/>
      <c r="G477" s="45"/>
      <c r="H477" s="45"/>
      <c r="I477" s="45"/>
      <c r="J477" s="45"/>
      <c r="K477" s="45"/>
      <c r="L477" s="45"/>
      <c r="M477" s="45"/>
      <c r="N477" s="45"/>
      <c r="O477" s="45"/>
      <c r="P477" s="45"/>
      <c r="Q477" s="45"/>
      <c r="R477" s="45"/>
      <c r="S477" s="45"/>
      <c r="T477" s="45"/>
      <c r="U477" s="45"/>
      <c r="V477" s="45"/>
      <c r="W477" s="45"/>
      <c r="X477" s="45"/>
      <c r="Y477" s="45"/>
      <c r="Z477" s="45"/>
      <c r="AA477" s="45"/>
      <c r="AB477" s="45"/>
      <c r="AC477" s="45"/>
    </row>
    <row r="478" spans="4:29" ht="15" customHeight="1" x14ac:dyDescent="0.35">
      <c r="D478" s="45"/>
      <c r="E478" s="45"/>
      <c r="F478" s="45"/>
      <c r="G478" s="45"/>
      <c r="H478" s="45"/>
      <c r="I478" s="45"/>
      <c r="J478" s="45"/>
      <c r="K478" s="45"/>
      <c r="L478" s="45"/>
      <c r="M478" s="45"/>
      <c r="N478" s="45"/>
      <c r="O478" s="45"/>
      <c r="P478" s="45"/>
      <c r="Q478" s="45"/>
      <c r="R478" s="45"/>
      <c r="S478" s="45"/>
      <c r="T478" s="45"/>
      <c r="U478" s="45"/>
      <c r="V478" s="45"/>
      <c r="W478" s="45"/>
      <c r="X478" s="45"/>
      <c r="Y478" s="45"/>
      <c r="Z478" s="45"/>
      <c r="AA478" s="45"/>
      <c r="AB478" s="45"/>
      <c r="AC478" s="45"/>
    </row>
    <row r="479" spans="4:29" ht="15" customHeight="1" x14ac:dyDescent="0.35">
      <c r="D479" s="45"/>
      <c r="E479" s="45"/>
      <c r="F479" s="45"/>
      <c r="G479" s="45"/>
      <c r="H479" s="45"/>
      <c r="I479" s="45"/>
      <c r="J479" s="45"/>
      <c r="K479" s="45"/>
      <c r="L479" s="45"/>
      <c r="M479" s="45"/>
      <c r="N479" s="45"/>
      <c r="O479" s="45"/>
      <c r="P479" s="45"/>
      <c r="Q479" s="45"/>
      <c r="R479" s="45"/>
      <c r="S479" s="45"/>
      <c r="T479" s="45"/>
      <c r="U479" s="45"/>
      <c r="V479" s="45"/>
      <c r="W479" s="45"/>
      <c r="X479" s="45"/>
      <c r="Y479" s="45"/>
      <c r="Z479" s="45"/>
      <c r="AA479" s="45"/>
      <c r="AB479" s="45"/>
      <c r="AC479" s="45"/>
    </row>
    <row r="480" spans="4:29" ht="15" customHeight="1" x14ac:dyDescent="0.35">
      <c r="D480" s="45"/>
      <c r="E480" s="45"/>
      <c r="F480" s="45"/>
      <c r="G480" s="45"/>
      <c r="H480" s="45"/>
      <c r="I480" s="45"/>
      <c r="J480" s="45"/>
      <c r="K480" s="45"/>
      <c r="L480" s="45"/>
      <c r="M480" s="45"/>
      <c r="N480" s="45"/>
      <c r="O480" s="45"/>
      <c r="P480" s="45"/>
      <c r="Q480" s="45"/>
      <c r="R480" s="45"/>
      <c r="S480" s="45"/>
      <c r="T480" s="45"/>
      <c r="U480" s="45"/>
      <c r="V480" s="45"/>
      <c r="W480" s="45"/>
      <c r="X480" s="45"/>
      <c r="Y480" s="45"/>
      <c r="Z480" s="45"/>
      <c r="AA480" s="45"/>
      <c r="AB480" s="45"/>
      <c r="AC480" s="45"/>
    </row>
    <row r="481" spans="4:29" ht="15" customHeight="1" x14ac:dyDescent="0.35">
      <c r="D481" s="45"/>
      <c r="E481" s="45"/>
      <c r="F481" s="45"/>
      <c r="G481" s="45"/>
      <c r="H481" s="45"/>
      <c r="I481" s="45"/>
      <c r="J481" s="45"/>
      <c r="K481" s="45"/>
      <c r="L481" s="45"/>
      <c r="M481" s="45"/>
      <c r="N481" s="45"/>
      <c r="O481" s="45"/>
      <c r="P481" s="45"/>
      <c r="Q481" s="45"/>
      <c r="R481" s="45"/>
      <c r="S481" s="45"/>
      <c r="T481" s="45"/>
      <c r="U481" s="45"/>
      <c r="V481" s="45"/>
      <c r="W481" s="45"/>
      <c r="X481" s="45"/>
      <c r="Y481" s="45"/>
      <c r="Z481" s="45"/>
      <c r="AA481" s="45"/>
      <c r="AB481" s="45"/>
      <c r="AC481" s="45"/>
    </row>
    <row r="482" spans="4:29" ht="15" customHeight="1" x14ac:dyDescent="0.35">
      <c r="D482" s="45"/>
      <c r="E482" s="45"/>
      <c r="F482" s="45"/>
      <c r="G482" s="45"/>
      <c r="H482" s="45"/>
      <c r="I482" s="45"/>
      <c r="J482" s="45"/>
      <c r="K482" s="45"/>
      <c r="L482" s="45"/>
      <c r="M482" s="45"/>
      <c r="N482" s="45"/>
      <c r="O482" s="45"/>
      <c r="P482" s="45"/>
      <c r="Q482" s="45"/>
      <c r="R482" s="45"/>
      <c r="S482" s="45"/>
      <c r="T482" s="45"/>
      <c r="U482" s="45"/>
      <c r="V482" s="45"/>
      <c r="W482" s="45"/>
      <c r="X482" s="45"/>
      <c r="Y482" s="45"/>
      <c r="Z482" s="45"/>
      <c r="AA482" s="45"/>
      <c r="AB482" s="45"/>
      <c r="AC482" s="45"/>
    </row>
    <row r="483" spans="4:29" ht="15" customHeight="1" x14ac:dyDescent="0.35">
      <c r="D483" s="45"/>
      <c r="E483" s="45"/>
      <c r="F483" s="45"/>
      <c r="G483" s="45"/>
      <c r="H483" s="45"/>
      <c r="I483" s="45"/>
      <c r="J483" s="45"/>
      <c r="K483" s="45"/>
      <c r="L483" s="45"/>
      <c r="M483" s="45"/>
      <c r="N483" s="45"/>
      <c r="O483" s="45"/>
      <c r="P483" s="45"/>
      <c r="Q483" s="45"/>
      <c r="R483" s="45"/>
      <c r="S483" s="45"/>
      <c r="T483" s="45"/>
      <c r="U483" s="45"/>
      <c r="V483" s="45"/>
      <c r="W483" s="45"/>
      <c r="X483" s="45"/>
      <c r="Y483" s="45"/>
      <c r="Z483" s="45"/>
      <c r="AA483" s="45"/>
      <c r="AB483" s="45"/>
      <c r="AC483" s="45"/>
    </row>
    <row r="484" spans="4:29" ht="15" customHeight="1" x14ac:dyDescent="0.35">
      <c r="D484" s="45"/>
      <c r="E484" s="45"/>
      <c r="F484" s="45"/>
      <c r="G484" s="45"/>
      <c r="H484" s="45"/>
      <c r="I484" s="45"/>
      <c r="J484" s="45"/>
      <c r="K484" s="45"/>
      <c r="L484" s="45"/>
      <c r="M484" s="45"/>
      <c r="N484" s="45"/>
      <c r="O484" s="45"/>
      <c r="P484" s="45"/>
      <c r="Q484" s="45"/>
      <c r="R484" s="45"/>
      <c r="S484" s="45"/>
      <c r="T484" s="45"/>
      <c r="U484" s="45"/>
      <c r="V484" s="45"/>
      <c r="W484" s="45"/>
      <c r="X484" s="45"/>
      <c r="Y484" s="45"/>
      <c r="Z484" s="45"/>
      <c r="AA484" s="45"/>
      <c r="AB484" s="45"/>
      <c r="AC484" s="45"/>
    </row>
    <row r="485" spans="4:29" ht="15" customHeight="1" x14ac:dyDescent="0.35">
      <c r="D485" s="45"/>
      <c r="E485" s="45"/>
      <c r="F485" s="45"/>
      <c r="G485" s="45"/>
      <c r="H485" s="45"/>
      <c r="I485" s="45"/>
      <c r="J485" s="45"/>
      <c r="K485" s="45"/>
      <c r="L485" s="45"/>
      <c r="M485" s="45"/>
      <c r="N485" s="45"/>
      <c r="O485" s="45"/>
      <c r="P485" s="45"/>
      <c r="Q485" s="45"/>
      <c r="R485" s="45"/>
      <c r="S485" s="45"/>
      <c r="T485" s="45"/>
      <c r="U485" s="45"/>
      <c r="V485" s="45"/>
      <c r="W485" s="45"/>
      <c r="X485" s="45"/>
      <c r="Y485" s="45"/>
      <c r="Z485" s="45"/>
      <c r="AA485" s="45"/>
      <c r="AB485" s="45"/>
      <c r="AC485" s="45"/>
    </row>
    <row r="486" spans="4:29" ht="15" customHeight="1" x14ac:dyDescent="0.35">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5"/>
      <c r="AC486" s="45"/>
    </row>
    <row r="487" spans="4:29" ht="15" customHeight="1" x14ac:dyDescent="0.35">
      <c r="D487" s="45"/>
      <c r="E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5"/>
      <c r="AC487" s="45"/>
    </row>
    <row r="488" spans="4:29" ht="15" customHeight="1" x14ac:dyDescent="0.35">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c r="AC488" s="45"/>
    </row>
    <row r="489" spans="4:29" ht="15" customHeight="1" x14ac:dyDescent="0.35">
      <c r="D489" s="45"/>
      <c r="E489" s="45"/>
      <c r="F489" s="45"/>
      <c r="G489" s="45"/>
      <c r="H489" s="45"/>
      <c r="I489" s="45"/>
      <c r="J489" s="45"/>
      <c r="K489" s="45"/>
      <c r="L489" s="45"/>
      <c r="M489" s="45"/>
      <c r="N489" s="45"/>
      <c r="O489" s="45"/>
      <c r="P489" s="45"/>
      <c r="Q489" s="45"/>
      <c r="R489" s="45"/>
      <c r="S489" s="45"/>
      <c r="T489" s="45"/>
      <c r="U489" s="45"/>
      <c r="V489" s="45"/>
      <c r="W489" s="45"/>
      <c r="X489" s="45"/>
      <c r="Y489" s="45"/>
      <c r="Z489" s="45"/>
      <c r="AA489" s="45"/>
      <c r="AB489" s="45"/>
      <c r="AC489" s="45"/>
    </row>
    <row r="490" spans="4:29" ht="15" customHeight="1" x14ac:dyDescent="0.35">
      <c r="D490" s="45"/>
      <c r="E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5"/>
      <c r="AC490" s="45"/>
    </row>
    <row r="491" spans="4:29" ht="15" customHeight="1" x14ac:dyDescent="0.35">
      <c r="D491" s="45"/>
      <c r="E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5"/>
      <c r="AC491" s="45"/>
    </row>
    <row r="492" spans="4:29" ht="15" customHeight="1" x14ac:dyDescent="0.35">
      <c r="D492" s="45"/>
      <c r="E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5"/>
      <c r="AC492" s="45"/>
    </row>
    <row r="493" spans="4:29" ht="15" customHeight="1" x14ac:dyDescent="0.35">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5"/>
      <c r="AC493" s="45"/>
    </row>
    <row r="494" spans="4:29" ht="15" customHeight="1" x14ac:dyDescent="0.35">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45"/>
      <c r="AB494" s="45"/>
      <c r="AC494" s="45"/>
    </row>
    <row r="495" spans="4:29" ht="15" customHeight="1" x14ac:dyDescent="0.35">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5"/>
      <c r="AC495" s="45"/>
    </row>
    <row r="496" spans="4:29" ht="15" customHeight="1" x14ac:dyDescent="0.35">
      <c r="D496" s="45"/>
      <c r="E496" s="45"/>
      <c r="F496" s="45"/>
      <c r="G496" s="45"/>
      <c r="H496" s="45"/>
      <c r="I496" s="45"/>
      <c r="J496" s="45"/>
      <c r="K496" s="45"/>
      <c r="L496" s="45"/>
      <c r="M496" s="45"/>
      <c r="N496" s="45"/>
      <c r="O496" s="45"/>
      <c r="P496" s="45"/>
      <c r="Q496" s="45"/>
      <c r="R496" s="45"/>
      <c r="S496" s="45"/>
      <c r="T496" s="45"/>
      <c r="U496" s="45"/>
      <c r="V496" s="45"/>
      <c r="W496" s="45"/>
      <c r="X496" s="45"/>
      <c r="Y496" s="45"/>
      <c r="Z496" s="45"/>
      <c r="AA496" s="45"/>
      <c r="AB496" s="45"/>
      <c r="AC496" s="45"/>
    </row>
    <row r="497" spans="4:29" ht="15" customHeight="1" x14ac:dyDescent="0.35">
      <c r="D497" s="45"/>
      <c r="E497" s="45"/>
      <c r="F497" s="45"/>
      <c r="G497" s="45"/>
      <c r="H497" s="45"/>
      <c r="I497" s="45"/>
      <c r="J497" s="45"/>
      <c r="K497" s="45"/>
      <c r="L497" s="45"/>
      <c r="M497" s="45"/>
      <c r="N497" s="45"/>
      <c r="O497" s="45"/>
      <c r="P497" s="45"/>
      <c r="Q497" s="45"/>
      <c r="R497" s="45"/>
      <c r="S497" s="45"/>
      <c r="T497" s="45"/>
      <c r="U497" s="45"/>
      <c r="V497" s="45"/>
      <c r="W497" s="45"/>
      <c r="X497" s="45"/>
      <c r="Y497" s="45"/>
      <c r="Z497" s="45"/>
      <c r="AA497" s="45"/>
      <c r="AB497" s="45"/>
      <c r="AC497" s="45"/>
    </row>
    <row r="498" spans="4:29" ht="15" customHeight="1" x14ac:dyDescent="0.35">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5"/>
      <c r="AC498" s="45"/>
    </row>
    <row r="499" spans="4:29" ht="15" customHeight="1" x14ac:dyDescent="0.35">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5"/>
      <c r="AC499" s="45"/>
    </row>
    <row r="500" spans="4:29" ht="15" customHeight="1" x14ac:dyDescent="0.35">
      <c r="D500" s="45"/>
      <c r="E500" s="45"/>
      <c r="F500" s="45"/>
      <c r="G500" s="45"/>
      <c r="H500" s="45"/>
      <c r="I500" s="45"/>
      <c r="J500" s="45"/>
      <c r="K500" s="45"/>
      <c r="L500" s="45"/>
      <c r="M500" s="45"/>
      <c r="N500" s="45"/>
      <c r="O500" s="45"/>
      <c r="P500" s="45"/>
      <c r="Q500" s="45"/>
      <c r="R500" s="45"/>
      <c r="S500" s="45"/>
      <c r="T500" s="45"/>
      <c r="U500" s="45"/>
      <c r="V500" s="45"/>
      <c r="W500" s="45"/>
      <c r="X500" s="45"/>
      <c r="Y500" s="45"/>
      <c r="Z500" s="45"/>
      <c r="AA500" s="45"/>
      <c r="AB500" s="45"/>
      <c r="AC500" s="45"/>
    </row>
    <row r="501" spans="4:29" ht="15" customHeight="1" x14ac:dyDescent="0.35">
      <c r="D501" s="45"/>
      <c r="E501" s="45"/>
      <c r="F501" s="45"/>
      <c r="G501" s="45"/>
      <c r="H501" s="45"/>
      <c r="I501" s="45"/>
      <c r="J501" s="45"/>
      <c r="K501" s="45"/>
      <c r="L501" s="45"/>
      <c r="M501" s="45"/>
      <c r="N501" s="45"/>
      <c r="O501" s="45"/>
      <c r="P501" s="45"/>
      <c r="Q501" s="45"/>
      <c r="R501" s="45"/>
      <c r="S501" s="45"/>
      <c r="T501" s="45"/>
      <c r="U501" s="45"/>
      <c r="V501" s="45"/>
      <c r="W501" s="45"/>
      <c r="X501" s="45"/>
      <c r="Y501" s="45"/>
      <c r="Z501" s="45"/>
      <c r="AA501" s="45"/>
      <c r="AB501" s="45"/>
      <c r="AC501" s="45"/>
    </row>
    <row r="502" spans="4:29" ht="15" customHeight="1" x14ac:dyDescent="0.35">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5"/>
      <c r="AC502" s="45"/>
    </row>
    <row r="503" spans="4:29" ht="15" customHeight="1" x14ac:dyDescent="0.35">
      <c r="D503" s="45"/>
      <c r="E503" s="45"/>
      <c r="F503" s="45"/>
      <c r="G503" s="45"/>
      <c r="H503" s="45"/>
      <c r="I503" s="45"/>
      <c r="J503" s="45"/>
      <c r="K503" s="45"/>
      <c r="L503" s="45"/>
      <c r="M503" s="45"/>
      <c r="N503" s="45"/>
      <c r="O503" s="45"/>
      <c r="P503" s="45"/>
      <c r="Q503" s="45"/>
      <c r="R503" s="45"/>
      <c r="S503" s="45"/>
      <c r="T503" s="45"/>
      <c r="U503" s="45"/>
      <c r="V503" s="45"/>
      <c r="W503" s="45"/>
      <c r="X503" s="45"/>
      <c r="Y503" s="45"/>
      <c r="Z503" s="45"/>
      <c r="AA503" s="45"/>
      <c r="AB503" s="45"/>
      <c r="AC503" s="45"/>
    </row>
    <row r="504" spans="4:29" ht="15" customHeight="1" x14ac:dyDescent="0.35">
      <c r="D504" s="45"/>
      <c r="E504" s="45"/>
      <c r="F504" s="45"/>
      <c r="G504" s="45"/>
      <c r="H504" s="45"/>
      <c r="I504" s="45"/>
      <c r="J504" s="45"/>
      <c r="K504" s="45"/>
      <c r="L504" s="45"/>
      <c r="M504" s="45"/>
      <c r="N504" s="45"/>
      <c r="O504" s="45"/>
      <c r="P504" s="45"/>
      <c r="Q504" s="45"/>
      <c r="R504" s="45"/>
      <c r="S504" s="45"/>
      <c r="T504" s="45"/>
      <c r="U504" s="45"/>
      <c r="V504" s="45"/>
      <c r="W504" s="45"/>
      <c r="X504" s="45"/>
      <c r="Y504" s="45"/>
      <c r="Z504" s="45"/>
      <c r="AA504" s="45"/>
      <c r="AB504" s="45"/>
      <c r="AC504" s="45"/>
    </row>
    <row r="505" spans="4:29" ht="15" customHeight="1" x14ac:dyDescent="0.35">
      <c r="D505" s="45"/>
      <c r="E505" s="45"/>
      <c r="F505" s="45"/>
      <c r="G505" s="45"/>
      <c r="H505" s="45"/>
      <c r="I505" s="45"/>
      <c r="J505" s="45"/>
      <c r="K505" s="45"/>
      <c r="L505" s="45"/>
      <c r="M505" s="45"/>
      <c r="N505" s="45"/>
      <c r="O505" s="45"/>
      <c r="P505" s="45"/>
      <c r="Q505" s="45"/>
      <c r="R505" s="45"/>
      <c r="S505" s="45"/>
      <c r="T505" s="45"/>
      <c r="U505" s="45"/>
      <c r="V505" s="45"/>
      <c r="W505" s="45"/>
      <c r="X505" s="45"/>
      <c r="Y505" s="45"/>
      <c r="Z505" s="45"/>
      <c r="AA505" s="45"/>
      <c r="AB505" s="45"/>
      <c r="AC505" s="45"/>
    </row>
    <row r="506" spans="4:29" ht="15" customHeight="1" x14ac:dyDescent="0.35">
      <c r="D506" s="45"/>
      <c r="E506" s="45"/>
      <c r="F506" s="45"/>
      <c r="G506" s="45"/>
      <c r="H506" s="45"/>
      <c r="I506" s="45"/>
      <c r="J506" s="45"/>
      <c r="K506" s="45"/>
      <c r="L506" s="45"/>
      <c r="M506" s="45"/>
      <c r="N506" s="45"/>
      <c r="O506" s="45"/>
      <c r="P506" s="45"/>
      <c r="Q506" s="45"/>
      <c r="R506" s="45"/>
      <c r="S506" s="45"/>
      <c r="T506" s="45"/>
      <c r="U506" s="45"/>
      <c r="V506" s="45"/>
      <c r="W506" s="45"/>
      <c r="X506" s="45"/>
      <c r="Y506" s="45"/>
      <c r="Z506" s="45"/>
      <c r="AA506" s="45"/>
      <c r="AB506" s="45"/>
      <c r="AC506" s="45"/>
    </row>
    <row r="507" spans="4:29" ht="15" customHeight="1" x14ac:dyDescent="0.35">
      <c r="D507" s="45"/>
      <c r="E507" s="45"/>
      <c r="F507" s="45"/>
      <c r="G507" s="45"/>
      <c r="H507" s="45"/>
      <c r="I507" s="45"/>
      <c r="J507" s="45"/>
      <c r="K507" s="45"/>
      <c r="L507" s="45"/>
      <c r="M507" s="45"/>
      <c r="N507" s="45"/>
      <c r="O507" s="45"/>
      <c r="P507" s="45"/>
      <c r="Q507" s="45"/>
      <c r="R507" s="45"/>
      <c r="S507" s="45"/>
      <c r="T507" s="45"/>
      <c r="U507" s="45"/>
      <c r="V507" s="45"/>
      <c r="W507" s="45"/>
      <c r="X507" s="45"/>
      <c r="Y507" s="45"/>
      <c r="Z507" s="45"/>
      <c r="AA507" s="45"/>
      <c r="AB507" s="45"/>
      <c r="AC507" s="45"/>
    </row>
    <row r="508" spans="4:29" ht="15" customHeight="1" x14ac:dyDescent="0.35">
      <c r="D508" s="45"/>
      <c r="E508" s="45"/>
      <c r="F508" s="45"/>
      <c r="G508" s="45"/>
      <c r="H508" s="45"/>
      <c r="I508" s="45"/>
      <c r="J508" s="45"/>
      <c r="K508" s="45"/>
      <c r="L508" s="45"/>
      <c r="M508" s="45"/>
      <c r="N508" s="45"/>
      <c r="O508" s="45"/>
      <c r="P508" s="45"/>
      <c r="Q508" s="45"/>
      <c r="R508" s="45"/>
      <c r="S508" s="45"/>
      <c r="T508" s="45"/>
      <c r="U508" s="45"/>
      <c r="V508" s="45"/>
      <c r="W508" s="45"/>
      <c r="X508" s="45"/>
      <c r="Y508" s="45"/>
      <c r="Z508" s="45"/>
      <c r="AA508" s="45"/>
      <c r="AB508" s="45"/>
      <c r="AC508" s="45"/>
    </row>
    <row r="509" spans="4:29" ht="15" customHeight="1" x14ac:dyDescent="0.35">
      <c r="D509" s="45"/>
      <c r="E509" s="45"/>
      <c r="F509" s="45"/>
      <c r="G509" s="45"/>
      <c r="H509" s="45"/>
      <c r="I509" s="45"/>
      <c r="J509" s="45"/>
      <c r="K509" s="45"/>
      <c r="L509" s="45"/>
      <c r="M509" s="45"/>
      <c r="N509" s="45"/>
      <c r="O509" s="45"/>
      <c r="P509" s="45"/>
      <c r="Q509" s="45"/>
      <c r="R509" s="45"/>
      <c r="S509" s="45"/>
      <c r="T509" s="45"/>
      <c r="U509" s="45"/>
      <c r="V509" s="45"/>
      <c r="W509" s="45"/>
      <c r="X509" s="45"/>
      <c r="Y509" s="45"/>
      <c r="Z509" s="45"/>
      <c r="AA509" s="45"/>
      <c r="AB509" s="45"/>
      <c r="AC509" s="45"/>
    </row>
    <row r="510" spans="4:29" ht="15" customHeight="1" x14ac:dyDescent="0.35">
      <c r="D510" s="45"/>
      <c r="E510" s="45"/>
      <c r="F510" s="45"/>
      <c r="G510" s="45"/>
      <c r="H510" s="45"/>
      <c r="I510" s="45"/>
      <c r="J510" s="45"/>
      <c r="K510" s="45"/>
      <c r="L510" s="45"/>
      <c r="M510" s="45"/>
      <c r="N510" s="45"/>
      <c r="O510" s="45"/>
      <c r="P510" s="45"/>
      <c r="Q510" s="45"/>
      <c r="R510" s="45"/>
      <c r="S510" s="45"/>
      <c r="T510" s="45"/>
      <c r="U510" s="45"/>
      <c r="V510" s="45"/>
      <c r="W510" s="45"/>
      <c r="X510" s="45"/>
      <c r="Y510" s="45"/>
      <c r="Z510" s="45"/>
      <c r="AA510" s="45"/>
      <c r="AB510" s="45"/>
      <c r="AC510" s="45"/>
    </row>
    <row r="511" spans="4:29" ht="15" customHeight="1" x14ac:dyDescent="0.35">
      <c r="D511" s="45"/>
      <c r="E511" s="45"/>
      <c r="F511" s="45"/>
      <c r="G511" s="45"/>
      <c r="H511" s="45"/>
      <c r="I511" s="45"/>
      <c r="J511" s="45"/>
      <c r="K511" s="45"/>
      <c r="L511" s="45"/>
      <c r="M511" s="45"/>
      <c r="N511" s="45"/>
      <c r="O511" s="45"/>
      <c r="P511" s="45"/>
      <c r="Q511" s="45"/>
      <c r="R511" s="45"/>
      <c r="S511" s="45"/>
      <c r="T511" s="45"/>
      <c r="U511" s="45"/>
      <c r="V511" s="45"/>
      <c r="W511" s="45"/>
      <c r="X511" s="45"/>
      <c r="Y511" s="45"/>
      <c r="Z511" s="45"/>
      <c r="AA511" s="45"/>
      <c r="AB511" s="45"/>
      <c r="AC511" s="45"/>
    </row>
    <row r="512" spans="4:29" ht="15" customHeight="1" x14ac:dyDescent="0.35">
      <c r="D512" s="45"/>
      <c r="E512" s="45"/>
      <c r="F512" s="45"/>
      <c r="G512" s="45"/>
      <c r="H512" s="45"/>
      <c r="I512" s="45"/>
      <c r="J512" s="45"/>
      <c r="K512" s="45"/>
      <c r="L512" s="45"/>
      <c r="M512" s="45"/>
      <c r="N512" s="45"/>
      <c r="O512" s="45"/>
      <c r="P512" s="45"/>
      <c r="Q512" s="45"/>
      <c r="R512" s="45"/>
      <c r="S512" s="45"/>
      <c r="T512" s="45"/>
      <c r="U512" s="45"/>
      <c r="V512" s="45"/>
      <c r="W512" s="45"/>
      <c r="X512" s="45"/>
      <c r="Y512" s="45"/>
      <c r="Z512" s="45"/>
      <c r="AA512" s="45"/>
      <c r="AB512" s="45"/>
      <c r="AC512" s="45"/>
    </row>
    <row r="513" spans="4:29" ht="15" customHeight="1" x14ac:dyDescent="0.35">
      <c r="D513" s="45"/>
      <c r="E513" s="45"/>
      <c r="F513" s="45"/>
      <c r="G513" s="45"/>
      <c r="H513" s="45"/>
      <c r="I513" s="45"/>
      <c r="J513" s="45"/>
      <c r="K513" s="45"/>
      <c r="L513" s="45"/>
      <c r="M513" s="45"/>
      <c r="N513" s="45"/>
      <c r="O513" s="45"/>
      <c r="P513" s="45"/>
      <c r="Q513" s="45"/>
      <c r="R513" s="45"/>
      <c r="S513" s="45"/>
      <c r="T513" s="45"/>
      <c r="U513" s="45"/>
      <c r="V513" s="45"/>
      <c r="W513" s="45"/>
      <c r="X513" s="45"/>
      <c r="Y513" s="45"/>
      <c r="Z513" s="45"/>
      <c r="AA513" s="45"/>
      <c r="AB513" s="45"/>
      <c r="AC513" s="45"/>
    </row>
    <row r="514" spans="4:29" ht="15" customHeight="1" x14ac:dyDescent="0.35">
      <c r="D514" s="45"/>
      <c r="E514" s="45"/>
      <c r="F514" s="45"/>
      <c r="G514" s="45"/>
      <c r="H514" s="45"/>
      <c r="I514" s="45"/>
      <c r="J514" s="45"/>
      <c r="K514" s="45"/>
      <c r="L514" s="45"/>
      <c r="M514" s="45"/>
      <c r="N514" s="45"/>
      <c r="O514" s="45"/>
      <c r="P514" s="45"/>
      <c r="Q514" s="45"/>
      <c r="R514" s="45"/>
      <c r="S514" s="45"/>
      <c r="T514" s="45"/>
      <c r="U514" s="45"/>
      <c r="V514" s="45"/>
      <c r="W514" s="45"/>
      <c r="X514" s="45"/>
      <c r="Y514" s="45"/>
      <c r="Z514" s="45"/>
      <c r="AA514" s="45"/>
      <c r="AB514" s="45"/>
      <c r="AC514" s="45"/>
    </row>
    <row r="515" spans="4:29" ht="15" customHeight="1" x14ac:dyDescent="0.35">
      <c r="D515" s="45"/>
      <c r="E515" s="45"/>
      <c r="F515" s="45"/>
      <c r="G515" s="45"/>
      <c r="H515" s="45"/>
      <c r="I515" s="45"/>
      <c r="J515" s="45"/>
      <c r="K515" s="45"/>
      <c r="L515" s="45"/>
      <c r="M515" s="45"/>
      <c r="N515" s="45"/>
      <c r="O515" s="45"/>
      <c r="P515" s="45"/>
      <c r="Q515" s="45"/>
      <c r="R515" s="45"/>
      <c r="S515" s="45"/>
      <c r="T515" s="45"/>
      <c r="U515" s="45"/>
      <c r="V515" s="45"/>
      <c r="W515" s="45"/>
      <c r="X515" s="45"/>
      <c r="Y515" s="45"/>
      <c r="Z515" s="45"/>
      <c r="AA515" s="45"/>
      <c r="AB515" s="45"/>
      <c r="AC515" s="45"/>
    </row>
    <row r="516" spans="4:29" ht="15" customHeight="1" x14ac:dyDescent="0.35">
      <c r="D516" s="45"/>
      <c r="E516" s="45"/>
      <c r="F516" s="45"/>
      <c r="G516" s="45"/>
      <c r="H516" s="45"/>
      <c r="I516" s="45"/>
      <c r="J516" s="45"/>
      <c r="K516" s="45"/>
      <c r="L516" s="45"/>
      <c r="M516" s="45"/>
      <c r="N516" s="45"/>
      <c r="O516" s="45"/>
      <c r="P516" s="45"/>
      <c r="Q516" s="45"/>
      <c r="R516" s="45"/>
      <c r="S516" s="45"/>
      <c r="T516" s="45"/>
      <c r="U516" s="45"/>
      <c r="V516" s="45"/>
      <c r="W516" s="45"/>
      <c r="X516" s="45"/>
      <c r="Y516" s="45"/>
      <c r="Z516" s="45"/>
      <c r="AA516" s="45"/>
      <c r="AB516" s="45"/>
      <c r="AC516" s="45"/>
    </row>
    <row r="517" spans="4:29" ht="15" customHeight="1" x14ac:dyDescent="0.35">
      <c r="D517" s="45"/>
      <c r="E517" s="45"/>
      <c r="F517" s="45"/>
      <c r="G517" s="45"/>
      <c r="H517" s="45"/>
      <c r="I517" s="45"/>
      <c r="J517" s="45"/>
      <c r="K517" s="45"/>
      <c r="L517" s="45"/>
      <c r="M517" s="45"/>
      <c r="N517" s="45"/>
      <c r="O517" s="45"/>
      <c r="P517" s="45"/>
      <c r="Q517" s="45"/>
      <c r="R517" s="45"/>
      <c r="S517" s="45"/>
      <c r="T517" s="45"/>
      <c r="U517" s="45"/>
      <c r="V517" s="45"/>
      <c r="W517" s="45"/>
      <c r="X517" s="45"/>
      <c r="Y517" s="45"/>
      <c r="Z517" s="45"/>
      <c r="AA517" s="45"/>
      <c r="AB517" s="45"/>
      <c r="AC517" s="45"/>
    </row>
    <row r="518" spans="4:29" ht="15" customHeight="1" x14ac:dyDescent="0.35">
      <c r="D518" s="45"/>
      <c r="E518" s="45"/>
      <c r="F518" s="45"/>
      <c r="G518" s="45"/>
      <c r="H518" s="45"/>
      <c r="I518" s="45"/>
      <c r="J518" s="45"/>
      <c r="K518" s="45"/>
      <c r="L518" s="45"/>
      <c r="M518" s="45"/>
      <c r="N518" s="45"/>
      <c r="O518" s="45"/>
      <c r="P518" s="45"/>
      <c r="Q518" s="45"/>
      <c r="R518" s="45"/>
      <c r="S518" s="45"/>
      <c r="T518" s="45"/>
      <c r="U518" s="45"/>
      <c r="V518" s="45"/>
      <c r="W518" s="45"/>
      <c r="X518" s="45"/>
      <c r="Y518" s="45"/>
      <c r="Z518" s="45"/>
      <c r="AA518" s="45"/>
      <c r="AB518" s="45"/>
      <c r="AC518" s="45"/>
    </row>
    <row r="519" spans="4:29" ht="15" customHeight="1" x14ac:dyDescent="0.35">
      <c r="D519" s="45"/>
      <c r="E519" s="45"/>
      <c r="F519" s="45"/>
      <c r="G519" s="45"/>
      <c r="H519" s="45"/>
      <c r="I519" s="45"/>
      <c r="J519" s="45"/>
      <c r="K519" s="45"/>
      <c r="L519" s="45"/>
      <c r="M519" s="45"/>
      <c r="N519" s="45"/>
      <c r="O519" s="45"/>
      <c r="P519" s="45"/>
      <c r="Q519" s="45"/>
      <c r="R519" s="45"/>
      <c r="S519" s="45"/>
      <c r="T519" s="45"/>
      <c r="U519" s="45"/>
      <c r="V519" s="45"/>
      <c r="W519" s="45"/>
      <c r="X519" s="45"/>
      <c r="Y519" s="45"/>
      <c r="Z519" s="45"/>
      <c r="AA519" s="45"/>
      <c r="AB519" s="45"/>
      <c r="AC519" s="45"/>
    </row>
    <row r="520" spans="4:29" ht="15" customHeight="1" x14ac:dyDescent="0.35">
      <c r="D520" s="45"/>
      <c r="E520" s="45"/>
      <c r="F520" s="45"/>
      <c r="G520" s="45"/>
      <c r="H520" s="45"/>
      <c r="I520" s="45"/>
      <c r="J520" s="45"/>
      <c r="K520" s="45"/>
      <c r="L520" s="45"/>
      <c r="M520" s="45"/>
      <c r="N520" s="45"/>
      <c r="O520" s="45"/>
      <c r="P520" s="45"/>
      <c r="Q520" s="45"/>
      <c r="R520" s="45"/>
      <c r="S520" s="45"/>
      <c r="T520" s="45"/>
      <c r="U520" s="45"/>
      <c r="V520" s="45"/>
      <c r="W520" s="45"/>
      <c r="X520" s="45"/>
      <c r="Y520" s="45"/>
      <c r="Z520" s="45"/>
      <c r="AA520" s="45"/>
      <c r="AB520" s="45"/>
      <c r="AC520" s="45"/>
    </row>
    <row r="521" spans="4:29" ht="15" customHeight="1" x14ac:dyDescent="0.35">
      <c r="D521" s="45"/>
      <c r="E521" s="45"/>
      <c r="F521" s="45"/>
      <c r="G521" s="45"/>
      <c r="H521" s="45"/>
      <c r="I521" s="45"/>
      <c r="J521" s="45"/>
      <c r="K521" s="45"/>
      <c r="L521" s="45"/>
      <c r="M521" s="45"/>
      <c r="N521" s="45"/>
      <c r="O521" s="45"/>
      <c r="P521" s="45"/>
      <c r="Q521" s="45"/>
      <c r="R521" s="45"/>
      <c r="S521" s="45"/>
      <c r="T521" s="45"/>
      <c r="U521" s="45"/>
      <c r="V521" s="45"/>
      <c r="W521" s="45"/>
      <c r="X521" s="45"/>
      <c r="Y521" s="45"/>
      <c r="Z521" s="45"/>
      <c r="AA521" s="45"/>
      <c r="AB521" s="45"/>
      <c r="AC521" s="45"/>
    </row>
    <row r="522" spans="4:29" ht="15" customHeight="1" x14ac:dyDescent="0.35">
      <c r="D522" s="45"/>
      <c r="E522" s="45"/>
      <c r="F522" s="45"/>
      <c r="G522" s="45"/>
      <c r="H522" s="45"/>
      <c r="I522" s="45"/>
      <c r="J522" s="45"/>
      <c r="K522" s="45"/>
      <c r="L522" s="45"/>
      <c r="M522" s="45"/>
      <c r="N522" s="45"/>
      <c r="O522" s="45"/>
      <c r="P522" s="45"/>
      <c r="Q522" s="45"/>
      <c r="R522" s="45"/>
      <c r="S522" s="45"/>
      <c r="T522" s="45"/>
      <c r="U522" s="45"/>
      <c r="V522" s="45"/>
      <c r="W522" s="45"/>
      <c r="X522" s="45"/>
      <c r="Y522" s="45"/>
      <c r="Z522" s="45"/>
      <c r="AA522" s="45"/>
      <c r="AB522" s="45"/>
      <c r="AC522" s="45"/>
    </row>
    <row r="523" spans="4:29" ht="15" customHeight="1" x14ac:dyDescent="0.35">
      <c r="D523" s="45"/>
      <c r="E523" s="45"/>
      <c r="F523" s="45"/>
      <c r="G523" s="45"/>
      <c r="H523" s="45"/>
      <c r="I523" s="45"/>
      <c r="J523" s="45"/>
      <c r="K523" s="45"/>
      <c r="L523" s="45"/>
      <c r="M523" s="45"/>
      <c r="N523" s="45"/>
      <c r="O523" s="45"/>
      <c r="P523" s="45"/>
      <c r="Q523" s="45"/>
      <c r="R523" s="45"/>
      <c r="S523" s="45"/>
      <c r="T523" s="45"/>
      <c r="U523" s="45"/>
      <c r="V523" s="45"/>
      <c r="W523" s="45"/>
      <c r="X523" s="45"/>
      <c r="Y523" s="45"/>
      <c r="Z523" s="45"/>
      <c r="AA523" s="45"/>
      <c r="AB523" s="45"/>
      <c r="AC523" s="45"/>
    </row>
    <row r="524" spans="4:29" ht="15" customHeight="1" x14ac:dyDescent="0.35">
      <c r="D524" s="45"/>
      <c r="E524" s="45"/>
      <c r="F524" s="45"/>
      <c r="G524" s="45"/>
      <c r="H524" s="45"/>
      <c r="I524" s="45"/>
      <c r="J524" s="45"/>
      <c r="K524" s="45"/>
      <c r="L524" s="45"/>
      <c r="M524" s="45"/>
      <c r="N524" s="45"/>
      <c r="O524" s="45"/>
      <c r="P524" s="45"/>
      <c r="Q524" s="45"/>
      <c r="R524" s="45"/>
      <c r="S524" s="45"/>
      <c r="T524" s="45"/>
      <c r="U524" s="45"/>
      <c r="V524" s="45"/>
      <c r="W524" s="45"/>
      <c r="X524" s="45"/>
      <c r="Y524" s="45"/>
      <c r="Z524" s="45"/>
      <c r="AA524" s="45"/>
      <c r="AB524" s="45"/>
      <c r="AC524" s="45"/>
    </row>
    <row r="525" spans="4:29" ht="15" customHeight="1" x14ac:dyDescent="0.35">
      <c r="D525" s="45"/>
      <c r="E525" s="45"/>
      <c r="F525" s="45"/>
      <c r="G525" s="45"/>
      <c r="H525" s="45"/>
      <c r="I525" s="45"/>
      <c r="J525" s="45"/>
      <c r="K525" s="45"/>
      <c r="L525" s="45"/>
      <c r="M525" s="45"/>
      <c r="N525" s="45"/>
      <c r="O525" s="45"/>
      <c r="P525" s="45"/>
      <c r="Q525" s="45"/>
      <c r="R525" s="45"/>
      <c r="S525" s="45"/>
      <c r="T525" s="45"/>
      <c r="U525" s="45"/>
      <c r="V525" s="45"/>
      <c r="W525" s="45"/>
      <c r="X525" s="45"/>
      <c r="Y525" s="45"/>
      <c r="Z525" s="45"/>
      <c r="AA525" s="45"/>
      <c r="AB525" s="45"/>
      <c r="AC525" s="45"/>
    </row>
    <row r="526" spans="4:29" ht="15" customHeight="1" x14ac:dyDescent="0.35">
      <c r="D526" s="45"/>
      <c r="E526" s="45"/>
      <c r="F526" s="45"/>
      <c r="G526" s="45"/>
      <c r="H526" s="45"/>
      <c r="I526" s="45"/>
      <c r="J526" s="45"/>
      <c r="K526" s="45"/>
      <c r="L526" s="45"/>
      <c r="M526" s="45"/>
      <c r="N526" s="45"/>
      <c r="O526" s="45"/>
      <c r="P526" s="45"/>
      <c r="Q526" s="45"/>
      <c r="R526" s="45"/>
      <c r="S526" s="45"/>
      <c r="T526" s="45"/>
      <c r="U526" s="45"/>
      <c r="V526" s="45"/>
      <c r="W526" s="45"/>
      <c r="X526" s="45"/>
      <c r="Y526" s="45"/>
      <c r="Z526" s="45"/>
      <c r="AA526" s="45"/>
      <c r="AB526" s="45"/>
      <c r="AC526" s="45"/>
    </row>
    <row r="527" spans="4:29" ht="15" customHeight="1" x14ac:dyDescent="0.35">
      <c r="D527" s="45"/>
      <c r="E527" s="45"/>
      <c r="F527" s="45"/>
      <c r="G527" s="45"/>
      <c r="H527" s="45"/>
      <c r="I527" s="45"/>
      <c r="J527" s="45"/>
      <c r="K527" s="45"/>
      <c r="L527" s="45"/>
      <c r="M527" s="45"/>
      <c r="N527" s="45"/>
      <c r="O527" s="45"/>
      <c r="P527" s="45"/>
      <c r="Q527" s="45"/>
      <c r="R527" s="45"/>
      <c r="S527" s="45"/>
      <c r="T527" s="45"/>
      <c r="U527" s="45"/>
      <c r="V527" s="45"/>
      <c r="W527" s="45"/>
      <c r="X527" s="45"/>
      <c r="Y527" s="45"/>
      <c r="Z527" s="45"/>
      <c r="AA527" s="45"/>
      <c r="AB527" s="45"/>
      <c r="AC527" s="45"/>
    </row>
    <row r="528" spans="4:29" ht="15" customHeight="1" x14ac:dyDescent="0.35">
      <c r="D528" s="45"/>
      <c r="E528" s="45"/>
      <c r="F528" s="45"/>
      <c r="G528" s="45"/>
      <c r="H528" s="45"/>
      <c r="I528" s="45"/>
      <c r="J528" s="45"/>
      <c r="K528" s="45"/>
      <c r="L528" s="45"/>
      <c r="M528" s="45"/>
      <c r="N528" s="45"/>
      <c r="O528" s="45"/>
      <c r="P528" s="45"/>
      <c r="Q528" s="45"/>
      <c r="R528" s="45"/>
      <c r="S528" s="45"/>
      <c r="T528" s="45"/>
      <c r="U528" s="45"/>
      <c r="V528" s="45"/>
      <c r="W528" s="45"/>
      <c r="X528" s="45"/>
      <c r="Y528" s="45"/>
      <c r="Z528" s="45"/>
      <c r="AA528" s="45"/>
      <c r="AB528" s="45"/>
      <c r="AC528" s="45"/>
    </row>
    <row r="529" spans="4:29" ht="15" customHeight="1" x14ac:dyDescent="0.35">
      <c r="D529" s="45"/>
      <c r="E529" s="45"/>
      <c r="F529" s="45"/>
      <c r="G529" s="45"/>
      <c r="H529" s="45"/>
      <c r="I529" s="45"/>
      <c r="J529" s="45"/>
      <c r="K529" s="45"/>
      <c r="L529" s="45"/>
      <c r="M529" s="45"/>
      <c r="N529" s="45"/>
      <c r="O529" s="45"/>
      <c r="P529" s="45"/>
      <c r="Q529" s="45"/>
      <c r="R529" s="45"/>
      <c r="S529" s="45"/>
      <c r="T529" s="45"/>
      <c r="U529" s="45"/>
      <c r="V529" s="45"/>
      <c r="W529" s="45"/>
      <c r="X529" s="45"/>
      <c r="Y529" s="45"/>
      <c r="Z529" s="45"/>
      <c r="AA529" s="45"/>
      <c r="AB529" s="45"/>
      <c r="AC529" s="45"/>
    </row>
    <row r="530" spans="4:29" ht="15" customHeight="1" x14ac:dyDescent="0.35">
      <c r="D530" s="45"/>
      <c r="E530" s="45"/>
      <c r="F530" s="45"/>
      <c r="G530" s="45"/>
      <c r="H530" s="45"/>
      <c r="I530" s="45"/>
      <c r="J530" s="45"/>
      <c r="K530" s="45"/>
      <c r="L530" s="45"/>
      <c r="M530" s="45"/>
      <c r="N530" s="45"/>
      <c r="O530" s="45"/>
      <c r="P530" s="45"/>
      <c r="Q530" s="45"/>
      <c r="R530" s="45"/>
      <c r="S530" s="45"/>
      <c r="T530" s="45"/>
      <c r="U530" s="45"/>
      <c r="V530" s="45"/>
      <c r="W530" s="45"/>
      <c r="X530" s="45"/>
      <c r="Y530" s="45"/>
      <c r="Z530" s="45"/>
      <c r="AA530" s="45"/>
      <c r="AB530" s="45"/>
      <c r="AC530" s="45"/>
    </row>
    <row r="531" spans="4:29" ht="15" customHeight="1" x14ac:dyDescent="0.35">
      <c r="D531" s="45"/>
      <c r="E531" s="45"/>
      <c r="F531" s="45"/>
      <c r="G531" s="45"/>
      <c r="H531" s="45"/>
      <c r="I531" s="45"/>
      <c r="J531" s="45"/>
      <c r="K531" s="45"/>
      <c r="L531" s="45"/>
      <c r="M531" s="45"/>
      <c r="N531" s="45"/>
      <c r="O531" s="45"/>
      <c r="P531" s="45"/>
      <c r="Q531" s="45"/>
      <c r="R531" s="45"/>
      <c r="S531" s="45"/>
      <c r="T531" s="45"/>
      <c r="U531" s="45"/>
      <c r="V531" s="45"/>
      <c r="W531" s="45"/>
      <c r="X531" s="45"/>
      <c r="Y531" s="45"/>
      <c r="Z531" s="45"/>
      <c r="AA531" s="45"/>
      <c r="AB531" s="45"/>
      <c r="AC531" s="45"/>
    </row>
    <row r="532" spans="4:29" ht="15" customHeight="1" x14ac:dyDescent="0.35">
      <c r="D532" s="45"/>
      <c r="E532" s="45"/>
      <c r="F532" s="45"/>
      <c r="G532" s="45"/>
      <c r="H532" s="45"/>
      <c r="I532" s="45"/>
      <c r="J532" s="45"/>
      <c r="K532" s="45"/>
      <c r="L532" s="45"/>
      <c r="M532" s="45"/>
      <c r="N532" s="45"/>
      <c r="O532" s="45"/>
      <c r="P532" s="45"/>
      <c r="Q532" s="45"/>
      <c r="R532" s="45"/>
      <c r="S532" s="45"/>
      <c r="T532" s="45"/>
      <c r="U532" s="45"/>
      <c r="V532" s="45"/>
      <c r="W532" s="45"/>
      <c r="X532" s="45"/>
      <c r="Y532" s="45"/>
      <c r="Z532" s="45"/>
      <c r="AA532" s="45"/>
      <c r="AB532" s="45"/>
      <c r="AC532" s="45"/>
    </row>
    <row r="533" spans="4:29" ht="15" customHeight="1" x14ac:dyDescent="0.35">
      <c r="D533" s="45"/>
      <c r="E533" s="45"/>
      <c r="F533" s="45"/>
      <c r="G533" s="45"/>
      <c r="H533" s="45"/>
      <c r="I533" s="45"/>
      <c r="J533" s="45"/>
      <c r="K533" s="45"/>
      <c r="L533" s="45"/>
      <c r="M533" s="45"/>
      <c r="N533" s="45"/>
      <c r="O533" s="45"/>
      <c r="P533" s="45"/>
      <c r="Q533" s="45"/>
      <c r="R533" s="45"/>
      <c r="S533" s="45"/>
      <c r="T533" s="45"/>
      <c r="U533" s="45"/>
      <c r="V533" s="45"/>
      <c r="W533" s="45"/>
      <c r="X533" s="45"/>
      <c r="Y533" s="45"/>
      <c r="Z533" s="45"/>
      <c r="AA533" s="45"/>
      <c r="AB533" s="45"/>
      <c r="AC533" s="45"/>
    </row>
    <row r="534" spans="4:29" ht="15" customHeight="1" x14ac:dyDescent="0.35">
      <c r="D534" s="45"/>
      <c r="E534" s="45"/>
      <c r="F534" s="45"/>
      <c r="G534" s="45"/>
      <c r="H534" s="45"/>
      <c r="I534" s="45"/>
      <c r="J534" s="45"/>
      <c r="K534" s="45"/>
      <c r="L534" s="45"/>
      <c r="M534" s="45"/>
      <c r="N534" s="45"/>
      <c r="O534" s="45"/>
      <c r="P534" s="45"/>
      <c r="Q534" s="45"/>
      <c r="R534" s="45"/>
      <c r="S534" s="45"/>
      <c r="T534" s="45"/>
      <c r="U534" s="45"/>
      <c r="V534" s="45"/>
      <c r="W534" s="45"/>
      <c r="X534" s="45"/>
      <c r="Y534" s="45"/>
      <c r="Z534" s="45"/>
      <c r="AA534" s="45"/>
      <c r="AB534" s="45"/>
      <c r="AC534" s="45"/>
    </row>
    <row r="535" spans="4:29" ht="15" customHeight="1" x14ac:dyDescent="0.35">
      <c r="D535" s="45"/>
      <c r="E535" s="45"/>
      <c r="F535" s="45"/>
      <c r="G535" s="45"/>
      <c r="H535" s="45"/>
      <c r="I535" s="45"/>
      <c r="J535" s="45"/>
      <c r="K535" s="45"/>
      <c r="L535" s="45"/>
      <c r="M535" s="45"/>
      <c r="N535" s="45"/>
      <c r="O535" s="45"/>
      <c r="P535" s="45"/>
      <c r="Q535" s="45"/>
      <c r="R535" s="45"/>
      <c r="S535" s="45"/>
      <c r="T535" s="45"/>
      <c r="U535" s="45"/>
      <c r="V535" s="45"/>
      <c r="W535" s="45"/>
      <c r="X535" s="45"/>
      <c r="Y535" s="45"/>
      <c r="Z535" s="45"/>
      <c r="AA535" s="45"/>
      <c r="AB535" s="45"/>
      <c r="AC535" s="45"/>
    </row>
    <row r="536" spans="4:29" ht="15" customHeight="1" x14ac:dyDescent="0.35">
      <c r="D536" s="45"/>
      <c r="E536" s="45"/>
      <c r="F536" s="45"/>
      <c r="G536" s="45"/>
      <c r="H536" s="45"/>
      <c r="I536" s="45"/>
      <c r="J536" s="45"/>
      <c r="K536" s="45"/>
      <c r="L536" s="45"/>
      <c r="M536" s="45"/>
      <c r="N536" s="45"/>
      <c r="O536" s="45"/>
      <c r="P536" s="45"/>
      <c r="Q536" s="45"/>
      <c r="R536" s="45"/>
      <c r="S536" s="45"/>
      <c r="T536" s="45"/>
      <c r="U536" s="45"/>
      <c r="V536" s="45"/>
      <c r="W536" s="45"/>
      <c r="X536" s="45"/>
      <c r="Y536" s="45"/>
      <c r="Z536" s="45"/>
      <c r="AA536" s="45"/>
      <c r="AB536" s="45"/>
      <c r="AC536" s="45"/>
    </row>
    <row r="537" spans="4:29" ht="15" customHeight="1" x14ac:dyDescent="0.35">
      <c r="D537" s="45"/>
      <c r="E537" s="45"/>
      <c r="F537" s="45"/>
      <c r="G537" s="45"/>
      <c r="H537" s="45"/>
      <c r="I537" s="45"/>
      <c r="J537" s="45"/>
      <c r="K537" s="45"/>
      <c r="L537" s="45"/>
      <c r="M537" s="45"/>
      <c r="N537" s="45"/>
      <c r="O537" s="45"/>
      <c r="P537" s="45"/>
      <c r="Q537" s="45"/>
      <c r="R537" s="45"/>
      <c r="S537" s="45"/>
      <c r="T537" s="45"/>
      <c r="U537" s="45"/>
      <c r="V537" s="45"/>
      <c r="W537" s="45"/>
      <c r="X537" s="45"/>
      <c r="Y537" s="45"/>
      <c r="Z537" s="45"/>
      <c r="AA537" s="45"/>
      <c r="AB537" s="45"/>
      <c r="AC537" s="45"/>
    </row>
    <row r="538" spans="4:29" ht="15" customHeight="1" x14ac:dyDescent="0.35">
      <c r="D538" s="45"/>
      <c r="E538" s="45"/>
      <c r="F538" s="45"/>
      <c r="G538" s="45"/>
      <c r="H538" s="45"/>
      <c r="I538" s="45"/>
      <c r="J538" s="45"/>
      <c r="K538" s="45"/>
      <c r="L538" s="45"/>
      <c r="M538" s="45"/>
      <c r="N538" s="45"/>
      <c r="O538" s="45"/>
      <c r="P538" s="45"/>
      <c r="Q538" s="45"/>
      <c r="R538" s="45"/>
      <c r="S538" s="45"/>
      <c r="T538" s="45"/>
      <c r="U538" s="45"/>
      <c r="V538" s="45"/>
      <c r="W538" s="45"/>
      <c r="X538" s="45"/>
      <c r="Y538" s="45"/>
      <c r="Z538" s="45"/>
      <c r="AA538" s="45"/>
      <c r="AB538" s="45"/>
      <c r="AC538" s="45"/>
    </row>
    <row r="539" spans="4:29" ht="15" customHeight="1" x14ac:dyDescent="0.35">
      <c r="D539" s="45"/>
      <c r="E539" s="45"/>
      <c r="F539" s="45"/>
      <c r="G539" s="45"/>
      <c r="H539" s="45"/>
      <c r="I539" s="45"/>
      <c r="J539" s="45"/>
      <c r="K539" s="45"/>
      <c r="L539" s="45"/>
      <c r="M539" s="45"/>
      <c r="N539" s="45"/>
      <c r="O539" s="45"/>
      <c r="P539" s="45"/>
      <c r="Q539" s="45"/>
      <c r="R539" s="45"/>
      <c r="S539" s="45"/>
      <c r="T539" s="45"/>
      <c r="U539" s="45"/>
      <c r="V539" s="45"/>
      <c r="W539" s="45"/>
      <c r="X539" s="45"/>
      <c r="Y539" s="45"/>
      <c r="Z539" s="45"/>
      <c r="AA539" s="45"/>
      <c r="AB539" s="45"/>
      <c r="AC539" s="45"/>
    </row>
    <row r="540" spans="4:29" ht="15" customHeight="1" x14ac:dyDescent="0.35">
      <c r="D540" s="45"/>
      <c r="E540" s="45"/>
      <c r="F540" s="45"/>
      <c r="G540" s="45"/>
      <c r="H540" s="45"/>
      <c r="I540" s="45"/>
      <c r="J540" s="45"/>
      <c r="K540" s="45"/>
      <c r="L540" s="45"/>
      <c r="M540" s="45"/>
      <c r="N540" s="45"/>
      <c r="O540" s="45"/>
      <c r="P540" s="45"/>
      <c r="Q540" s="45"/>
      <c r="R540" s="45"/>
      <c r="S540" s="45"/>
      <c r="T540" s="45"/>
      <c r="U540" s="45"/>
      <c r="V540" s="45"/>
      <c r="W540" s="45"/>
      <c r="X540" s="45"/>
      <c r="Y540" s="45"/>
      <c r="Z540" s="45"/>
      <c r="AA540" s="45"/>
      <c r="AB540" s="45"/>
      <c r="AC540" s="45"/>
    </row>
    <row r="541" spans="4:29" ht="15" customHeight="1" x14ac:dyDescent="0.35">
      <c r="D541" s="45"/>
      <c r="E541" s="45"/>
      <c r="F541" s="45"/>
      <c r="G541" s="45"/>
      <c r="H541" s="45"/>
      <c r="I541" s="45"/>
      <c r="J541" s="45"/>
      <c r="K541" s="45"/>
      <c r="L541" s="45"/>
      <c r="M541" s="45"/>
      <c r="N541" s="45"/>
      <c r="O541" s="45"/>
      <c r="P541" s="45"/>
      <c r="Q541" s="45"/>
      <c r="R541" s="45"/>
      <c r="S541" s="45"/>
      <c r="T541" s="45"/>
      <c r="U541" s="45"/>
      <c r="V541" s="45"/>
      <c r="W541" s="45"/>
      <c r="X541" s="45"/>
      <c r="Y541" s="45"/>
      <c r="Z541" s="45"/>
      <c r="AA541" s="45"/>
      <c r="AB541" s="45"/>
      <c r="AC541" s="45"/>
    </row>
    <row r="542" spans="4:29" ht="15" customHeight="1" x14ac:dyDescent="0.35">
      <c r="D542" s="45"/>
      <c r="E542" s="45"/>
      <c r="F542" s="45"/>
      <c r="G542" s="45"/>
      <c r="H542" s="45"/>
      <c r="I542" s="45"/>
      <c r="J542" s="45"/>
      <c r="K542" s="45"/>
      <c r="L542" s="45"/>
      <c r="M542" s="45"/>
      <c r="N542" s="45"/>
      <c r="O542" s="45"/>
      <c r="P542" s="45"/>
      <c r="Q542" s="45"/>
      <c r="R542" s="45"/>
      <c r="S542" s="45"/>
      <c r="T542" s="45"/>
      <c r="U542" s="45"/>
      <c r="V542" s="45"/>
      <c r="W542" s="45"/>
      <c r="X542" s="45"/>
      <c r="Y542" s="45"/>
      <c r="Z542" s="45"/>
      <c r="AA542" s="45"/>
      <c r="AB542" s="45"/>
      <c r="AC542" s="45"/>
    </row>
    <row r="543" spans="4:29" ht="15" customHeight="1" x14ac:dyDescent="0.35">
      <c r="D543" s="45"/>
      <c r="E543" s="45"/>
      <c r="F543" s="45"/>
      <c r="G543" s="45"/>
      <c r="H543" s="45"/>
      <c r="I543" s="45"/>
      <c r="J543" s="45"/>
      <c r="K543" s="45"/>
      <c r="L543" s="45"/>
      <c r="M543" s="45"/>
      <c r="N543" s="45"/>
      <c r="O543" s="45"/>
      <c r="P543" s="45"/>
      <c r="Q543" s="45"/>
      <c r="R543" s="45"/>
      <c r="S543" s="45"/>
      <c r="T543" s="45"/>
      <c r="U543" s="45"/>
      <c r="V543" s="45"/>
      <c r="W543" s="45"/>
      <c r="X543" s="45"/>
      <c r="Y543" s="45"/>
      <c r="Z543" s="45"/>
      <c r="AA543" s="45"/>
      <c r="AB543" s="45"/>
      <c r="AC543" s="45"/>
    </row>
    <row r="544" spans="4:29" ht="15" customHeight="1" x14ac:dyDescent="0.35">
      <c r="D544" s="45"/>
      <c r="E544" s="45"/>
      <c r="F544" s="45"/>
      <c r="G544" s="45"/>
      <c r="H544" s="45"/>
      <c r="I544" s="45"/>
      <c r="J544" s="45"/>
      <c r="K544" s="45"/>
      <c r="L544" s="45"/>
      <c r="M544" s="45"/>
      <c r="N544" s="45"/>
      <c r="O544" s="45"/>
      <c r="P544" s="45"/>
      <c r="Q544" s="45"/>
      <c r="R544" s="45"/>
      <c r="S544" s="45"/>
      <c r="T544" s="45"/>
      <c r="U544" s="45"/>
      <c r="V544" s="45"/>
      <c r="W544" s="45"/>
      <c r="X544" s="45"/>
      <c r="Y544" s="45"/>
      <c r="Z544" s="45"/>
      <c r="AA544" s="45"/>
      <c r="AB544" s="45"/>
      <c r="AC544" s="45"/>
    </row>
    <row r="545" spans="4:29" ht="15" customHeight="1" x14ac:dyDescent="0.35">
      <c r="D545" s="45"/>
      <c r="E545" s="45"/>
      <c r="F545" s="45"/>
      <c r="G545" s="45"/>
      <c r="H545" s="45"/>
      <c r="I545" s="45"/>
      <c r="J545" s="45"/>
      <c r="K545" s="45"/>
      <c r="L545" s="45"/>
      <c r="M545" s="45"/>
      <c r="N545" s="45"/>
      <c r="O545" s="45"/>
      <c r="P545" s="45"/>
      <c r="Q545" s="45"/>
      <c r="R545" s="45"/>
      <c r="S545" s="45"/>
      <c r="T545" s="45"/>
      <c r="U545" s="45"/>
      <c r="V545" s="45"/>
      <c r="W545" s="45"/>
      <c r="X545" s="45"/>
      <c r="Y545" s="45"/>
      <c r="Z545" s="45"/>
      <c r="AA545" s="45"/>
      <c r="AB545" s="45"/>
      <c r="AC545" s="45"/>
    </row>
    <row r="546" spans="4:29" ht="15" customHeight="1" x14ac:dyDescent="0.35">
      <c r="D546" s="45"/>
      <c r="E546" s="45"/>
      <c r="F546" s="45"/>
      <c r="G546" s="45"/>
      <c r="H546" s="45"/>
      <c r="I546" s="45"/>
      <c r="J546" s="45"/>
      <c r="K546" s="45"/>
      <c r="L546" s="45"/>
      <c r="M546" s="45"/>
      <c r="N546" s="45"/>
      <c r="O546" s="45"/>
      <c r="P546" s="45"/>
      <c r="Q546" s="45"/>
      <c r="R546" s="45"/>
      <c r="S546" s="45"/>
      <c r="T546" s="45"/>
      <c r="U546" s="45"/>
      <c r="V546" s="45"/>
      <c r="W546" s="45"/>
      <c r="X546" s="45"/>
      <c r="Y546" s="45"/>
      <c r="Z546" s="45"/>
      <c r="AA546" s="45"/>
      <c r="AB546" s="45"/>
      <c r="AC546" s="45"/>
    </row>
    <row r="547" spans="4:29" ht="15" customHeight="1" x14ac:dyDescent="0.35">
      <c r="D547" s="45"/>
      <c r="E547" s="45"/>
      <c r="F547" s="45"/>
      <c r="G547" s="45"/>
      <c r="H547" s="45"/>
      <c r="I547" s="45"/>
      <c r="J547" s="45"/>
      <c r="K547" s="45"/>
      <c r="L547" s="45"/>
      <c r="M547" s="45"/>
      <c r="N547" s="45"/>
      <c r="O547" s="45"/>
      <c r="P547" s="45"/>
      <c r="Q547" s="45"/>
      <c r="R547" s="45"/>
      <c r="S547" s="45"/>
      <c r="T547" s="45"/>
      <c r="U547" s="45"/>
      <c r="V547" s="45"/>
      <c r="W547" s="45"/>
      <c r="X547" s="45"/>
      <c r="Y547" s="45"/>
      <c r="Z547" s="45"/>
      <c r="AA547" s="45"/>
      <c r="AB547" s="45"/>
      <c r="AC547" s="45"/>
    </row>
    <row r="548" spans="4:29" ht="15" customHeight="1" x14ac:dyDescent="0.35">
      <c r="D548" s="45"/>
      <c r="E548" s="45"/>
      <c r="F548" s="45"/>
      <c r="G548" s="45"/>
      <c r="H548" s="45"/>
      <c r="I548" s="45"/>
      <c r="J548" s="45"/>
      <c r="K548" s="45"/>
      <c r="L548" s="45"/>
      <c r="M548" s="45"/>
      <c r="N548" s="45"/>
      <c r="O548" s="45"/>
      <c r="P548" s="45"/>
      <c r="Q548" s="45"/>
      <c r="R548" s="45"/>
      <c r="S548" s="45"/>
      <c r="T548" s="45"/>
      <c r="U548" s="45"/>
      <c r="V548" s="45"/>
      <c r="W548" s="45"/>
      <c r="X548" s="45"/>
      <c r="Y548" s="45"/>
      <c r="Z548" s="45"/>
      <c r="AA548" s="45"/>
      <c r="AB548" s="45"/>
      <c r="AC548" s="45"/>
    </row>
    <row r="549" spans="4:29" ht="15" customHeight="1" x14ac:dyDescent="0.35">
      <c r="D549" s="45"/>
      <c r="E549" s="45"/>
      <c r="F549" s="45"/>
      <c r="G549" s="45"/>
      <c r="H549" s="45"/>
      <c r="I549" s="45"/>
      <c r="J549" s="45"/>
      <c r="K549" s="45"/>
      <c r="L549" s="45"/>
      <c r="M549" s="45"/>
      <c r="N549" s="45"/>
      <c r="O549" s="45"/>
      <c r="P549" s="45"/>
      <c r="Q549" s="45"/>
      <c r="R549" s="45"/>
      <c r="S549" s="45"/>
      <c r="T549" s="45"/>
      <c r="U549" s="45"/>
      <c r="V549" s="45"/>
      <c r="W549" s="45"/>
      <c r="X549" s="45"/>
      <c r="Y549" s="45"/>
      <c r="Z549" s="45"/>
      <c r="AA549" s="45"/>
      <c r="AB549" s="45"/>
      <c r="AC549" s="45"/>
    </row>
    <row r="550" spans="4:29" ht="15" customHeight="1" x14ac:dyDescent="0.35">
      <c r="D550" s="45"/>
      <c r="E550" s="45"/>
      <c r="F550" s="45"/>
      <c r="G550" s="45"/>
      <c r="H550" s="45"/>
      <c r="I550" s="45"/>
      <c r="J550" s="45"/>
      <c r="K550" s="45"/>
      <c r="L550" s="45"/>
      <c r="M550" s="45"/>
      <c r="N550" s="45"/>
      <c r="O550" s="45"/>
      <c r="P550" s="45"/>
      <c r="Q550" s="45"/>
      <c r="R550" s="45"/>
      <c r="S550" s="45"/>
      <c r="T550" s="45"/>
      <c r="U550" s="45"/>
      <c r="V550" s="45"/>
      <c r="W550" s="45"/>
      <c r="X550" s="45"/>
      <c r="Y550" s="45"/>
      <c r="Z550" s="45"/>
      <c r="AA550" s="45"/>
      <c r="AB550" s="45"/>
      <c r="AC550" s="45"/>
    </row>
    <row r="551" spans="4:29" ht="15" customHeight="1" x14ac:dyDescent="0.35">
      <c r="D551" s="45"/>
      <c r="E551" s="45"/>
      <c r="F551" s="45"/>
      <c r="G551" s="45"/>
      <c r="H551" s="45"/>
      <c r="I551" s="45"/>
      <c r="J551" s="45"/>
      <c r="K551" s="45"/>
      <c r="L551" s="45"/>
      <c r="M551" s="45"/>
      <c r="N551" s="45"/>
      <c r="O551" s="45"/>
      <c r="P551" s="45"/>
      <c r="Q551" s="45"/>
      <c r="R551" s="45"/>
      <c r="S551" s="45"/>
      <c r="T551" s="45"/>
      <c r="U551" s="45"/>
      <c r="V551" s="45"/>
      <c r="W551" s="45"/>
      <c r="X551" s="45"/>
      <c r="Y551" s="45"/>
      <c r="Z551" s="45"/>
      <c r="AA551" s="45"/>
      <c r="AB551" s="45"/>
      <c r="AC551" s="45"/>
    </row>
    <row r="552" spans="4:29" ht="15" customHeight="1" x14ac:dyDescent="0.35">
      <c r="D552" s="45"/>
      <c r="E552" s="45"/>
      <c r="F552" s="45"/>
      <c r="G552" s="45"/>
      <c r="H552" s="45"/>
      <c r="I552" s="45"/>
      <c r="J552" s="45"/>
      <c r="K552" s="45"/>
      <c r="L552" s="45"/>
      <c r="M552" s="45"/>
      <c r="N552" s="45"/>
      <c r="O552" s="45"/>
      <c r="P552" s="45"/>
      <c r="Q552" s="45"/>
      <c r="R552" s="45"/>
      <c r="S552" s="45"/>
      <c r="T552" s="45"/>
      <c r="U552" s="45"/>
      <c r="V552" s="45"/>
      <c r="W552" s="45"/>
      <c r="X552" s="45"/>
      <c r="Y552" s="45"/>
      <c r="Z552" s="45"/>
      <c r="AA552" s="45"/>
      <c r="AB552" s="45"/>
      <c r="AC552" s="45"/>
    </row>
    <row r="553" spans="4:29" ht="15" customHeight="1" x14ac:dyDescent="0.35">
      <c r="D553" s="45"/>
      <c r="E553" s="45"/>
      <c r="F553" s="45"/>
      <c r="G553" s="45"/>
      <c r="H553" s="45"/>
      <c r="I553" s="45"/>
      <c r="J553" s="45"/>
      <c r="K553" s="45"/>
      <c r="L553" s="45"/>
      <c r="M553" s="45"/>
      <c r="N553" s="45"/>
      <c r="O553" s="45"/>
      <c r="P553" s="45"/>
      <c r="Q553" s="45"/>
      <c r="R553" s="45"/>
      <c r="S553" s="45"/>
      <c r="T553" s="45"/>
      <c r="U553" s="45"/>
      <c r="V553" s="45"/>
      <c r="W553" s="45"/>
      <c r="X553" s="45"/>
      <c r="Y553" s="45"/>
      <c r="Z553" s="45"/>
      <c r="AA553" s="45"/>
      <c r="AB553" s="45"/>
      <c r="AC553" s="45"/>
    </row>
    <row r="554" spans="4:29" ht="15" customHeight="1" x14ac:dyDescent="0.35">
      <c r="D554" s="45"/>
      <c r="E554" s="45"/>
      <c r="F554" s="45"/>
      <c r="G554" s="45"/>
      <c r="H554" s="45"/>
      <c r="I554" s="45"/>
      <c r="J554" s="45"/>
      <c r="K554" s="45"/>
      <c r="L554" s="45"/>
      <c r="M554" s="45"/>
      <c r="N554" s="45"/>
      <c r="O554" s="45"/>
      <c r="P554" s="45"/>
      <c r="Q554" s="45"/>
      <c r="R554" s="45"/>
      <c r="S554" s="45"/>
      <c r="T554" s="45"/>
      <c r="U554" s="45"/>
      <c r="V554" s="45"/>
      <c r="W554" s="45"/>
      <c r="X554" s="45"/>
      <c r="Y554" s="45"/>
      <c r="Z554" s="45"/>
      <c r="AA554" s="45"/>
      <c r="AB554" s="45"/>
      <c r="AC554" s="45"/>
    </row>
    <row r="555" spans="4:29" ht="15" customHeight="1" x14ac:dyDescent="0.35">
      <c r="D555" s="45"/>
      <c r="E555" s="45"/>
      <c r="F555" s="45"/>
      <c r="G555" s="45"/>
      <c r="H555" s="45"/>
      <c r="I555" s="45"/>
      <c r="J555" s="45"/>
      <c r="K555" s="45"/>
      <c r="L555" s="45"/>
      <c r="M555" s="45"/>
      <c r="N555" s="45"/>
      <c r="O555" s="45"/>
      <c r="P555" s="45"/>
      <c r="Q555" s="45"/>
      <c r="R555" s="45"/>
      <c r="S555" s="45"/>
      <c r="T555" s="45"/>
      <c r="U555" s="45"/>
      <c r="V555" s="45"/>
      <c r="W555" s="45"/>
      <c r="X555" s="45"/>
      <c r="Y555" s="45"/>
      <c r="Z555" s="45"/>
      <c r="AA555" s="45"/>
      <c r="AB555" s="45"/>
      <c r="AC555" s="45"/>
    </row>
    <row r="556" spans="4:29" ht="15" customHeight="1" x14ac:dyDescent="0.35">
      <c r="D556" s="45"/>
      <c r="E556" s="45"/>
      <c r="F556" s="45"/>
      <c r="G556" s="45"/>
      <c r="H556" s="45"/>
      <c r="I556" s="45"/>
      <c r="J556" s="45"/>
      <c r="K556" s="45"/>
      <c r="L556" s="45"/>
      <c r="M556" s="45"/>
      <c r="N556" s="45"/>
      <c r="O556" s="45"/>
      <c r="P556" s="45"/>
      <c r="Q556" s="45"/>
      <c r="R556" s="45"/>
      <c r="S556" s="45"/>
      <c r="T556" s="45"/>
      <c r="U556" s="45"/>
      <c r="V556" s="45"/>
      <c r="W556" s="45"/>
      <c r="X556" s="45"/>
      <c r="Y556" s="45"/>
      <c r="Z556" s="45"/>
      <c r="AA556" s="45"/>
      <c r="AB556" s="45"/>
      <c r="AC556" s="45"/>
    </row>
    <row r="557" spans="4:29" ht="15" customHeight="1" x14ac:dyDescent="0.35">
      <c r="D557" s="45"/>
      <c r="E557" s="45"/>
      <c r="F557" s="45"/>
      <c r="G557" s="45"/>
      <c r="H557" s="45"/>
      <c r="I557" s="45"/>
      <c r="J557" s="45"/>
      <c r="K557" s="45"/>
      <c r="L557" s="45"/>
      <c r="M557" s="45"/>
      <c r="N557" s="45"/>
      <c r="O557" s="45"/>
      <c r="P557" s="45"/>
      <c r="Q557" s="45"/>
      <c r="R557" s="45"/>
      <c r="S557" s="45"/>
      <c r="T557" s="45"/>
      <c r="U557" s="45"/>
      <c r="V557" s="45"/>
      <c r="W557" s="45"/>
      <c r="X557" s="45"/>
      <c r="Y557" s="45"/>
      <c r="Z557" s="45"/>
      <c r="AA557" s="45"/>
      <c r="AB557" s="45"/>
      <c r="AC557" s="45"/>
    </row>
    <row r="558" spans="4:29" ht="15" customHeight="1" x14ac:dyDescent="0.35">
      <c r="D558" s="45"/>
      <c r="E558" s="45"/>
      <c r="F558" s="45"/>
      <c r="G558" s="45"/>
      <c r="H558" s="45"/>
      <c r="I558" s="45"/>
      <c r="J558" s="45"/>
      <c r="K558" s="45"/>
      <c r="L558" s="45"/>
      <c r="M558" s="45"/>
      <c r="N558" s="45"/>
      <c r="O558" s="45"/>
      <c r="P558" s="45"/>
      <c r="Q558" s="45"/>
      <c r="R558" s="45"/>
      <c r="S558" s="45"/>
      <c r="T558" s="45"/>
      <c r="U558" s="45"/>
      <c r="V558" s="45"/>
      <c r="W558" s="45"/>
      <c r="X558" s="45"/>
      <c r="Y558" s="45"/>
      <c r="Z558" s="45"/>
      <c r="AA558" s="45"/>
      <c r="AB558" s="45"/>
      <c r="AC558" s="45"/>
    </row>
    <row r="559" spans="4:29" ht="15" customHeight="1" x14ac:dyDescent="0.35">
      <c r="D559" s="45"/>
      <c r="E559" s="45"/>
      <c r="F559" s="45"/>
      <c r="G559" s="45"/>
      <c r="H559" s="45"/>
      <c r="I559" s="45"/>
      <c r="J559" s="45"/>
      <c r="K559" s="45"/>
      <c r="L559" s="45"/>
      <c r="M559" s="45"/>
      <c r="N559" s="45"/>
      <c r="O559" s="45"/>
      <c r="P559" s="45"/>
      <c r="Q559" s="45"/>
      <c r="R559" s="45"/>
      <c r="S559" s="45"/>
      <c r="T559" s="45"/>
      <c r="U559" s="45"/>
      <c r="V559" s="45"/>
      <c r="W559" s="45"/>
      <c r="X559" s="45"/>
      <c r="Y559" s="45"/>
      <c r="Z559" s="45"/>
      <c r="AA559" s="45"/>
      <c r="AB559" s="45"/>
      <c r="AC559" s="45"/>
    </row>
    <row r="560" spans="4:29" ht="15" customHeight="1" x14ac:dyDescent="0.35">
      <c r="D560" s="45"/>
      <c r="E560" s="45"/>
      <c r="F560" s="45"/>
      <c r="G560" s="45"/>
      <c r="H560" s="45"/>
      <c r="I560" s="45"/>
      <c r="J560" s="45"/>
      <c r="K560" s="45"/>
      <c r="L560" s="45"/>
      <c r="M560" s="45"/>
      <c r="N560" s="45"/>
      <c r="O560" s="45"/>
      <c r="P560" s="45"/>
      <c r="Q560" s="45"/>
      <c r="R560" s="45"/>
      <c r="S560" s="45"/>
      <c r="T560" s="45"/>
      <c r="U560" s="45"/>
      <c r="V560" s="45"/>
      <c r="W560" s="45"/>
      <c r="X560" s="45"/>
      <c r="Y560" s="45"/>
      <c r="Z560" s="45"/>
      <c r="AA560" s="45"/>
      <c r="AB560" s="45"/>
      <c r="AC560" s="45"/>
    </row>
    <row r="561" spans="4:29" ht="15" customHeight="1" x14ac:dyDescent="0.35">
      <c r="D561" s="45"/>
      <c r="E561" s="45"/>
      <c r="F561" s="45"/>
      <c r="G561" s="45"/>
      <c r="H561" s="45"/>
      <c r="I561" s="45"/>
      <c r="J561" s="45"/>
      <c r="K561" s="45"/>
      <c r="L561" s="45"/>
      <c r="M561" s="45"/>
      <c r="N561" s="45"/>
      <c r="O561" s="45"/>
      <c r="P561" s="45"/>
      <c r="Q561" s="45"/>
      <c r="R561" s="45"/>
      <c r="S561" s="45"/>
      <c r="T561" s="45"/>
      <c r="U561" s="45"/>
      <c r="V561" s="45"/>
      <c r="W561" s="45"/>
      <c r="X561" s="45"/>
      <c r="Y561" s="45"/>
      <c r="Z561" s="45"/>
      <c r="AA561" s="45"/>
      <c r="AB561" s="45"/>
      <c r="AC561" s="45"/>
    </row>
    <row r="562" spans="4:29" ht="15" customHeight="1" x14ac:dyDescent="0.35">
      <c r="D562" s="45"/>
      <c r="E562" s="45"/>
      <c r="F562" s="45"/>
      <c r="G562" s="45"/>
      <c r="H562" s="45"/>
      <c r="I562" s="45"/>
      <c r="J562" s="45"/>
      <c r="K562" s="45"/>
      <c r="L562" s="45"/>
      <c r="M562" s="45"/>
      <c r="N562" s="45"/>
      <c r="O562" s="45"/>
      <c r="P562" s="45"/>
      <c r="Q562" s="45"/>
      <c r="R562" s="45"/>
      <c r="S562" s="45"/>
      <c r="T562" s="45"/>
      <c r="U562" s="45"/>
      <c r="V562" s="45"/>
      <c r="W562" s="45"/>
      <c r="X562" s="45"/>
      <c r="Y562" s="45"/>
      <c r="Z562" s="45"/>
      <c r="AA562" s="45"/>
      <c r="AB562" s="45"/>
      <c r="AC562" s="45"/>
    </row>
    <row r="563" spans="4:29" ht="15" customHeight="1" x14ac:dyDescent="0.35">
      <c r="D563" s="45"/>
      <c r="E563" s="45"/>
      <c r="F563" s="45"/>
      <c r="G563" s="45"/>
      <c r="H563" s="45"/>
      <c r="I563" s="45"/>
      <c r="J563" s="45"/>
      <c r="K563" s="45"/>
      <c r="L563" s="45"/>
      <c r="M563" s="45"/>
      <c r="N563" s="45"/>
      <c r="O563" s="45"/>
      <c r="P563" s="45"/>
      <c r="Q563" s="45"/>
      <c r="R563" s="45"/>
      <c r="S563" s="45"/>
      <c r="T563" s="45"/>
      <c r="U563" s="45"/>
      <c r="V563" s="45"/>
      <c r="W563" s="45"/>
      <c r="X563" s="45"/>
      <c r="Y563" s="45"/>
      <c r="Z563" s="45"/>
      <c r="AA563" s="45"/>
      <c r="AB563" s="45"/>
      <c r="AC563" s="45"/>
    </row>
    <row r="564" spans="4:29" ht="15" customHeight="1" x14ac:dyDescent="0.35">
      <c r="D564" s="45"/>
      <c r="E564" s="45"/>
      <c r="F564" s="45"/>
      <c r="G564" s="45"/>
      <c r="H564" s="45"/>
      <c r="I564" s="45"/>
      <c r="J564" s="45"/>
      <c r="K564" s="45"/>
      <c r="L564" s="45"/>
      <c r="M564" s="45"/>
      <c r="N564" s="45"/>
      <c r="O564" s="45"/>
      <c r="P564" s="45"/>
      <c r="Q564" s="45"/>
      <c r="R564" s="45"/>
      <c r="S564" s="45"/>
      <c r="T564" s="45"/>
      <c r="U564" s="45"/>
      <c r="V564" s="45"/>
      <c r="W564" s="45"/>
      <c r="X564" s="45"/>
      <c r="Y564" s="45"/>
      <c r="Z564" s="45"/>
      <c r="AA564" s="45"/>
      <c r="AB564" s="45"/>
      <c r="AC564" s="45"/>
    </row>
    <row r="565" spans="4:29" ht="15" customHeight="1" x14ac:dyDescent="0.35">
      <c r="D565" s="45"/>
      <c r="E565" s="45"/>
      <c r="F565" s="45"/>
      <c r="G565" s="45"/>
      <c r="H565" s="45"/>
      <c r="I565" s="45"/>
      <c r="J565" s="45"/>
      <c r="K565" s="45"/>
      <c r="L565" s="45"/>
      <c r="M565" s="45"/>
      <c r="N565" s="45"/>
      <c r="O565" s="45"/>
      <c r="P565" s="45"/>
      <c r="Q565" s="45"/>
      <c r="R565" s="45"/>
      <c r="S565" s="45"/>
      <c r="T565" s="45"/>
      <c r="U565" s="45"/>
      <c r="V565" s="45"/>
      <c r="W565" s="45"/>
      <c r="X565" s="45"/>
      <c r="Y565" s="45"/>
      <c r="Z565" s="45"/>
      <c r="AA565" s="45"/>
      <c r="AB565" s="45"/>
      <c r="AC565" s="45"/>
    </row>
    <row r="566" spans="4:29" ht="15" customHeight="1" x14ac:dyDescent="0.35">
      <c r="D566" s="45"/>
      <c r="E566" s="45"/>
      <c r="F566" s="45"/>
      <c r="G566" s="45"/>
      <c r="H566" s="45"/>
      <c r="I566" s="45"/>
      <c r="J566" s="45"/>
      <c r="K566" s="45"/>
      <c r="L566" s="45"/>
      <c r="M566" s="45"/>
      <c r="N566" s="45"/>
      <c r="O566" s="45"/>
      <c r="P566" s="45"/>
      <c r="Q566" s="45"/>
      <c r="R566" s="45"/>
      <c r="S566" s="45"/>
      <c r="T566" s="45"/>
      <c r="U566" s="45"/>
      <c r="V566" s="45"/>
      <c r="W566" s="45"/>
      <c r="X566" s="45"/>
      <c r="Y566" s="45"/>
      <c r="Z566" s="45"/>
      <c r="AA566" s="45"/>
      <c r="AB566" s="45"/>
      <c r="AC566" s="45"/>
    </row>
    <row r="567" spans="4:29" ht="15" customHeight="1" x14ac:dyDescent="0.35">
      <c r="D567" s="45"/>
      <c r="E567" s="45"/>
      <c r="F567" s="45"/>
      <c r="G567" s="45"/>
      <c r="H567" s="45"/>
      <c r="I567" s="45"/>
      <c r="J567" s="45"/>
      <c r="K567" s="45"/>
      <c r="L567" s="45"/>
      <c r="M567" s="45"/>
      <c r="N567" s="45"/>
      <c r="O567" s="45"/>
      <c r="P567" s="45"/>
      <c r="Q567" s="45"/>
      <c r="R567" s="45"/>
      <c r="S567" s="45"/>
      <c r="T567" s="45"/>
      <c r="U567" s="45"/>
      <c r="V567" s="45"/>
      <c r="W567" s="45"/>
      <c r="X567" s="45"/>
      <c r="Y567" s="45"/>
      <c r="Z567" s="45"/>
      <c r="AA567" s="45"/>
      <c r="AB567" s="45"/>
      <c r="AC567" s="45"/>
    </row>
    <row r="568" spans="4:29" ht="15" customHeight="1" x14ac:dyDescent="0.35">
      <c r="D568" s="45"/>
      <c r="E568" s="45"/>
      <c r="F568" s="45"/>
      <c r="G568" s="45"/>
      <c r="H568" s="45"/>
      <c r="I568" s="45"/>
      <c r="J568" s="45"/>
      <c r="K568" s="45"/>
      <c r="L568" s="45"/>
      <c r="M568" s="45"/>
      <c r="N568" s="45"/>
      <c r="O568" s="45"/>
      <c r="P568" s="45"/>
      <c r="Q568" s="45"/>
      <c r="R568" s="45"/>
      <c r="S568" s="45"/>
      <c r="T568" s="45"/>
      <c r="U568" s="45"/>
      <c r="V568" s="45"/>
      <c r="W568" s="45"/>
      <c r="X568" s="45"/>
      <c r="Y568" s="45"/>
      <c r="Z568" s="45"/>
      <c r="AA568" s="45"/>
      <c r="AB568" s="45"/>
      <c r="AC568" s="45"/>
    </row>
    <row r="569" spans="4:29" ht="15" customHeight="1" x14ac:dyDescent="0.35">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5"/>
      <c r="AC569" s="45"/>
    </row>
    <row r="570" spans="4:29" ht="15" customHeight="1" x14ac:dyDescent="0.35">
      <c r="D570" s="45"/>
      <c r="E570" s="45"/>
      <c r="F570" s="45"/>
      <c r="G570" s="45"/>
      <c r="H570" s="45"/>
      <c r="I570" s="45"/>
      <c r="J570" s="45"/>
      <c r="K570" s="45"/>
      <c r="L570" s="45"/>
      <c r="M570" s="45"/>
      <c r="N570" s="45"/>
      <c r="O570" s="45"/>
      <c r="P570" s="45"/>
      <c r="Q570" s="45"/>
      <c r="R570" s="45"/>
      <c r="S570" s="45"/>
      <c r="T570" s="45"/>
      <c r="U570" s="45"/>
      <c r="V570" s="45"/>
      <c r="W570" s="45"/>
      <c r="X570" s="45"/>
      <c r="Y570" s="45"/>
      <c r="Z570" s="45"/>
      <c r="AA570" s="45"/>
      <c r="AB570" s="45"/>
      <c r="AC570" s="45"/>
    </row>
    <row r="571" spans="4:29" ht="15" customHeight="1" x14ac:dyDescent="0.35">
      <c r="D571" s="45"/>
      <c r="E571" s="45"/>
      <c r="F571" s="45"/>
      <c r="G571" s="45"/>
      <c r="H571" s="45"/>
      <c r="I571" s="45"/>
      <c r="J571" s="45"/>
      <c r="K571" s="45"/>
      <c r="L571" s="45"/>
      <c r="M571" s="45"/>
      <c r="N571" s="45"/>
      <c r="O571" s="45"/>
      <c r="P571" s="45"/>
      <c r="Q571" s="45"/>
      <c r="R571" s="45"/>
      <c r="S571" s="45"/>
      <c r="T571" s="45"/>
      <c r="U571" s="45"/>
      <c r="V571" s="45"/>
      <c r="W571" s="45"/>
      <c r="X571" s="45"/>
      <c r="Y571" s="45"/>
      <c r="Z571" s="45"/>
      <c r="AA571" s="45"/>
      <c r="AB571" s="45"/>
      <c r="AC571" s="45"/>
    </row>
    <row r="572" spans="4:29" ht="15" customHeight="1" x14ac:dyDescent="0.35">
      <c r="D572" s="45"/>
      <c r="E572" s="45"/>
      <c r="F572" s="45"/>
      <c r="G572" s="45"/>
      <c r="H572" s="45"/>
      <c r="I572" s="45"/>
      <c r="J572" s="45"/>
      <c r="K572" s="45"/>
      <c r="L572" s="45"/>
      <c r="M572" s="45"/>
      <c r="N572" s="45"/>
      <c r="O572" s="45"/>
      <c r="P572" s="45"/>
      <c r="Q572" s="45"/>
      <c r="R572" s="45"/>
      <c r="S572" s="45"/>
      <c r="T572" s="45"/>
      <c r="U572" s="45"/>
      <c r="V572" s="45"/>
      <c r="W572" s="45"/>
      <c r="X572" s="45"/>
      <c r="Y572" s="45"/>
      <c r="Z572" s="45"/>
      <c r="AA572" s="45"/>
      <c r="AB572" s="45"/>
      <c r="AC572" s="45"/>
    </row>
    <row r="573" spans="4:29" ht="15" customHeight="1" x14ac:dyDescent="0.35">
      <c r="D573" s="45"/>
      <c r="E573" s="45"/>
      <c r="F573" s="45"/>
      <c r="G573" s="45"/>
      <c r="H573" s="45"/>
      <c r="I573" s="45"/>
      <c r="J573" s="45"/>
      <c r="K573" s="45"/>
      <c r="L573" s="45"/>
      <c r="M573" s="45"/>
      <c r="N573" s="45"/>
      <c r="O573" s="45"/>
      <c r="P573" s="45"/>
      <c r="Q573" s="45"/>
      <c r="R573" s="45"/>
      <c r="S573" s="45"/>
      <c r="T573" s="45"/>
      <c r="U573" s="45"/>
      <c r="V573" s="45"/>
      <c r="W573" s="45"/>
      <c r="X573" s="45"/>
      <c r="Y573" s="45"/>
      <c r="Z573" s="45"/>
      <c r="AA573" s="45"/>
      <c r="AB573" s="45"/>
      <c r="AC573" s="45"/>
    </row>
    <row r="574" spans="4:29" ht="15" customHeight="1" x14ac:dyDescent="0.35">
      <c r="D574" s="45"/>
      <c r="E574" s="45"/>
      <c r="F574" s="45"/>
      <c r="G574" s="45"/>
      <c r="H574" s="45"/>
      <c r="I574" s="45"/>
      <c r="J574" s="45"/>
      <c r="K574" s="45"/>
      <c r="L574" s="45"/>
      <c r="M574" s="45"/>
      <c r="N574" s="45"/>
      <c r="O574" s="45"/>
      <c r="P574" s="45"/>
      <c r="Q574" s="45"/>
      <c r="R574" s="45"/>
      <c r="S574" s="45"/>
      <c r="T574" s="45"/>
      <c r="U574" s="45"/>
      <c r="V574" s="45"/>
      <c r="W574" s="45"/>
      <c r="X574" s="45"/>
      <c r="Y574" s="45"/>
      <c r="Z574" s="45"/>
      <c r="AA574" s="45"/>
      <c r="AB574" s="45"/>
      <c r="AC574" s="45"/>
    </row>
    <row r="575" spans="4:29" ht="15" customHeight="1" x14ac:dyDescent="0.35">
      <c r="D575" s="45"/>
      <c r="E575" s="45"/>
      <c r="F575" s="45"/>
      <c r="G575" s="45"/>
      <c r="H575" s="45"/>
      <c r="I575" s="45"/>
      <c r="J575" s="45"/>
      <c r="K575" s="45"/>
      <c r="L575" s="45"/>
      <c r="M575" s="45"/>
      <c r="N575" s="45"/>
      <c r="O575" s="45"/>
      <c r="P575" s="45"/>
      <c r="Q575" s="45"/>
      <c r="R575" s="45"/>
      <c r="S575" s="45"/>
      <c r="T575" s="45"/>
      <c r="U575" s="45"/>
      <c r="V575" s="45"/>
      <c r="W575" s="45"/>
      <c r="X575" s="45"/>
      <c r="Y575" s="45"/>
      <c r="Z575" s="45"/>
      <c r="AA575" s="45"/>
      <c r="AB575" s="45"/>
      <c r="AC575" s="45"/>
    </row>
    <row r="576" spans="4:29" ht="15" customHeight="1" x14ac:dyDescent="0.35">
      <c r="D576" s="45"/>
      <c r="E576" s="45"/>
      <c r="F576" s="45"/>
      <c r="G576" s="45"/>
      <c r="H576" s="45"/>
      <c r="I576" s="45"/>
      <c r="J576" s="45"/>
      <c r="K576" s="45"/>
      <c r="L576" s="45"/>
      <c r="M576" s="45"/>
      <c r="N576" s="45"/>
      <c r="O576" s="45"/>
      <c r="P576" s="45"/>
      <c r="Q576" s="45"/>
      <c r="R576" s="45"/>
      <c r="S576" s="45"/>
      <c r="T576" s="45"/>
      <c r="U576" s="45"/>
      <c r="V576" s="45"/>
      <c r="W576" s="45"/>
      <c r="X576" s="45"/>
      <c r="Y576" s="45"/>
      <c r="Z576" s="45"/>
      <c r="AA576" s="45"/>
      <c r="AB576" s="45"/>
      <c r="AC576" s="45"/>
    </row>
    <row r="577" spans="4:29" ht="15" customHeight="1" x14ac:dyDescent="0.35">
      <c r="D577" s="45"/>
      <c r="E577" s="45"/>
      <c r="F577" s="45"/>
      <c r="G577" s="45"/>
      <c r="H577" s="45"/>
      <c r="I577" s="45"/>
      <c r="J577" s="45"/>
      <c r="K577" s="45"/>
      <c r="L577" s="45"/>
      <c r="M577" s="45"/>
      <c r="N577" s="45"/>
      <c r="O577" s="45"/>
      <c r="P577" s="45"/>
      <c r="Q577" s="45"/>
      <c r="R577" s="45"/>
      <c r="S577" s="45"/>
      <c r="T577" s="45"/>
      <c r="U577" s="45"/>
      <c r="V577" s="45"/>
      <c r="W577" s="45"/>
      <c r="X577" s="45"/>
      <c r="Y577" s="45"/>
      <c r="Z577" s="45"/>
      <c r="AA577" s="45"/>
      <c r="AB577" s="45"/>
      <c r="AC577" s="45"/>
    </row>
    <row r="578" spans="4:29" ht="15" customHeight="1" x14ac:dyDescent="0.35">
      <c r="D578" s="45"/>
      <c r="E578" s="45"/>
      <c r="F578" s="45"/>
      <c r="G578" s="45"/>
      <c r="H578" s="45"/>
      <c r="I578" s="45"/>
      <c r="J578" s="45"/>
      <c r="K578" s="45"/>
      <c r="L578" s="45"/>
      <c r="M578" s="45"/>
      <c r="N578" s="45"/>
      <c r="O578" s="45"/>
      <c r="P578" s="45"/>
      <c r="Q578" s="45"/>
      <c r="R578" s="45"/>
      <c r="S578" s="45"/>
      <c r="T578" s="45"/>
      <c r="U578" s="45"/>
      <c r="V578" s="45"/>
      <c r="W578" s="45"/>
      <c r="X578" s="45"/>
      <c r="Y578" s="45"/>
      <c r="Z578" s="45"/>
      <c r="AA578" s="45"/>
      <c r="AB578" s="45"/>
      <c r="AC578" s="45"/>
    </row>
    <row r="579" spans="4:29" ht="15" customHeight="1" x14ac:dyDescent="0.35">
      <c r="D579" s="45"/>
      <c r="E579" s="45"/>
      <c r="F579" s="45"/>
      <c r="G579" s="45"/>
      <c r="H579" s="45"/>
      <c r="I579" s="45"/>
      <c r="J579" s="45"/>
      <c r="K579" s="45"/>
      <c r="L579" s="45"/>
      <c r="M579" s="45"/>
      <c r="N579" s="45"/>
      <c r="O579" s="45"/>
      <c r="P579" s="45"/>
      <c r="Q579" s="45"/>
      <c r="R579" s="45"/>
      <c r="S579" s="45"/>
      <c r="T579" s="45"/>
      <c r="U579" s="45"/>
      <c r="V579" s="45"/>
      <c r="W579" s="45"/>
      <c r="X579" s="45"/>
      <c r="Y579" s="45"/>
      <c r="Z579" s="45"/>
      <c r="AA579" s="45"/>
      <c r="AB579" s="45"/>
      <c r="AC579" s="45"/>
    </row>
    <row r="580" spans="4:29" ht="15" customHeight="1" x14ac:dyDescent="0.35">
      <c r="D580" s="45"/>
      <c r="E580" s="45"/>
      <c r="F580" s="45"/>
      <c r="G580" s="45"/>
      <c r="H580" s="45"/>
      <c r="I580" s="45"/>
      <c r="J580" s="45"/>
      <c r="K580" s="45"/>
      <c r="L580" s="45"/>
      <c r="M580" s="45"/>
      <c r="N580" s="45"/>
      <c r="O580" s="45"/>
      <c r="P580" s="45"/>
      <c r="Q580" s="45"/>
      <c r="R580" s="45"/>
      <c r="S580" s="45"/>
      <c r="T580" s="45"/>
      <c r="U580" s="45"/>
      <c r="V580" s="45"/>
      <c r="W580" s="45"/>
      <c r="X580" s="45"/>
      <c r="Y580" s="45"/>
      <c r="Z580" s="45"/>
      <c r="AA580" s="45"/>
      <c r="AB580" s="45"/>
      <c r="AC580" s="45"/>
    </row>
    <row r="581" spans="4:29" ht="15" customHeight="1" x14ac:dyDescent="0.35">
      <c r="D581" s="45"/>
      <c r="E581" s="45"/>
      <c r="F581" s="45"/>
      <c r="G581" s="45"/>
      <c r="H581" s="45"/>
      <c r="I581" s="45"/>
      <c r="J581" s="45"/>
      <c r="K581" s="45"/>
      <c r="L581" s="45"/>
      <c r="M581" s="45"/>
      <c r="N581" s="45"/>
      <c r="O581" s="45"/>
      <c r="P581" s="45"/>
      <c r="Q581" s="45"/>
      <c r="R581" s="45"/>
      <c r="S581" s="45"/>
      <c r="T581" s="45"/>
      <c r="U581" s="45"/>
      <c r="V581" s="45"/>
      <c r="W581" s="45"/>
      <c r="X581" s="45"/>
      <c r="Y581" s="45"/>
      <c r="Z581" s="45"/>
      <c r="AA581" s="45"/>
      <c r="AB581" s="45"/>
      <c r="AC581" s="45"/>
    </row>
    <row r="582" spans="4:29" ht="15" customHeight="1" x14ac:dyDescent="0.35">
      <c r="D582" s="45"/>
      <c r="E582" s="45"/>
      <c r="F582" s="45"/>
      <c r="G582" s="45"/>
      <c r="H582" s="45"/>
      <c r="I582" s="45"/>
      <c r="J582" s="45"/>
      <c r="K582" s="45"/>
      <c r="L582" s="45"/>
      <c r="M582" s="45"/>
      <c r="N582" s="45"/>
      <c r="O582" s="45"/>
      <c r="P582" s="45"/>
      <c r="Q582" s="45"/>
      <c r="R582" s="45"/>
      <c r="S582" s="45"/>
      <c r="T582" s="45"/>
      <c r="U582" s="45"/>
      <c r="V582" s="45"/>
      <c r="W582" s="45"/>
      <c r="X582" s="45"/>
      <c r="Y582" s="45"/>
      <c r="Z582" s="45"/>
      <c r="AA582" s="45"/>
      <c r="AB582" s="45"/>
      <c r="AC582" s="45"/>
    </row>
    <row r="583" spans="4:29" ht="15" customHeight="1" x14ac:dyDescent="0.35">
      <c r="D583" s="45"/>
      <c r="E583" s="45"/>
      <c r="F583" s="45"/>
      <c r="G583" s="45"/>
      <c r="H583" s="45"/>
      <c r="I583" s="45"/>
      <c r="J583" s="45"/>
      <c r="K583" s="45"/>
      <c r="L583" s="45"/>
      <c r="M583" s="45"/>
      <c r="N583" s="45"/>
      <c r="O583" s="45"/>
      <c r="P583" s="45"/>
      <c r="Q583" s="45"/>
      <c r="R583" s="45"/>
      <c r="S583" s="45"/>
      <c r="T583" s="45"/>
      <c r="U583" s="45"/>
      <c r="V583" s="45"/>
      <c r="W583" s="45"/>
      <c r="X583" s="45"/>
      <c r="Y583" s="45"/>
      <c r="Z583" s="45"/>
      <c r="AA583" s="45"/>
      <c r="AB583" s="45"/>
      <c r="AC583" s="45"/>
    </row>
    <row r="584" spans="4:29" ht="15" customHeight="1" x14ac:dyDescent="0.35">
      <c r="D584" s="45"/>
      <c r="E584" s="45"/>
      <c r="F584" s="45"/>
      <c r="G584" s="45"/>
      <c r="H584" s="45"/>
      <c r="I584" s="45"/>
      <c r="J584" s="45"/>
      <c r="K584" s="45"/>
      <c r="L584" s="45"/>
      <c r="M584" s="45"/>
      <c r="N584" s="45"/>
      <c r="O584" s="45"/>
      <c r="P584" s="45"/>
      <c r="Q584" s="45"/>
      <c r="R584" s="45"/>
      <c r="S584" s="45"/>
      <c r="T584" s="45"/>
      <c r="U584" s="45"/>
      <c r="V584" s="45"/>
      <c r="W584" s="45"/>
      <c r="X584" s="45"/>
      <c r="Y584" s="45"/>
      <c r="Z584" s="45"/>
      <c r="AA584" s="45"/>
      <c r="AB584" s="45"/>
      <c r="AC584" s="45"/>
    </row>
    <row r="585" spans="4:29" ht="15" customHeight="1" x14ac:dyDescent="0.35">
      <c r="D585" s="45"/>
      <c r="E585" s="45"/>
      <c r="F585" s="45"/>
      <c r="G585" s="45"/>
      <c r="H585" s="45"/>
      <c r="I585" s="45"/>
      <c r="J585" s="45"/>
      <c r="K585" s="45"/>
      <c r="L585" s="45"/>
      <c r="M585" s="45"/>
      <c r="N585" s="45"/>
      <c r="O585" s="45"/>
      <c r="P585" s="45"/>
      <c r="Q585" s="45"/>
      <c r="R585" s="45"/>
      <c r="S585" s="45"/>
      <c r="T585" s="45"/>
      <c r="U585" s="45"/>
      <c r="V585" s="45"/>
      <c r="W585" s="45"/>
      <c r="X585" s="45"/>
      <c r="Y585" s="45"/>
      <c r="Z585" s="45"/>
      <c r="AA585" s="45"/>
      <c r="AB585" s="45"/>
      <c r="AC585" s="45"/>
    </row>
    <row r="586" spans="4:29" ht="15" customHeight="1" x14ac:dyDescent="0.35">
      <c r="D586" s="45"/>
      <c r="E586" s="45"/>
      <c r="F586" s="45"/>
      <c r="G586" s="45"/>
      <c r="H586" s="45"/>
      <c r="I586" s="45"/>
      <c r="J586" s="45"/>
      <c r="K586" s="45"/>
      <c r="L586" s="45"/>
      <c r="M586" s="45"/>
      <c r="N586" s="45"/>
      <c r="O586" s="45"/>
      <c r="P586" s="45"/>
      <c r="Q586" s="45"/>
      <c r="R586" s="45"/>
      <c r="S586" s="45"/>
      <c r="T586" s="45"/>
      <c r="U586" s="45"/>
      <c r="V586" s="45"/>
      <c r="W586" s="45"/>
      <c r="X586" s="45"/>
      <c r="Y586" s="45"/>
      <c r="Z586" s="45"/>
      <c r="AA586" s="45"/>
      <c r="AB586" s="45"/>
      <c r="AC586" s="45"/>
    </row>
    <row r="587" spans="4:29" ht="15" customHeight="1" x14ac:dyDescent="0.35">
      <c r="D587" s="45"/>
      <c r="E587" s="45"/>
      <c r="F587" s="45"/>
      <c r="G587" s="45"/>
      <c r="H587" s="45"/>
      <c r="I587" s="45"/>
      <c r="J587" s="45"/>
      <c r="K587" s="45"/>
      <c r="L587" s="45"/>
      <c r="M587" s="45"/>
      <c r="N587" s="45"/>
      <c r="O587" s="45"/>
      <c r="P587" s="45"/>
      <c r="Q587" s="45"/>
      <c r="R587" s="45"/>
      <c r="S587" s="45"/>
      <c r="T587" s="45"/>
      <c r="U587" s="45"/>
      <c r="V587" s="45"/>
      <c r="W587" s="45"/>
      <c r="X587" s="45"/>
      <c r="Y587" s="45"/>
      <c r="Z587" s="45"/>
      <c r="AA587" s="45"/>
      <c r="AB587" s="45"/>
      <c r="AC587" s="45"/>
    </row>
    <row r="588" spans="4:29" ht="15" customHeight="1" x14ac:dyDescent="0.35">
      <c r="D588" s="45"/>
      <c r="E588" s="45"/>
      <c r="F588" s="45"/>
      <c r="G588" s="45"/>
      <c r="H588" s="45"/>
      <c r="I588" s="45"/>
      <c r="J588" s="45"/>
      <c r="K588" s="45"/>
      <c r="L588" s="45"/>
      <c r="M588" s="45"/>
      <c r="N588" s="45"/>
      <c r="O588" s="45"/>
      <c r="P588" s="45"/>
      <c r="Q588" s="45"/>
      <c r="R588" s="45"/>
      <c r="S588" s="45"/>
      <c r="T588" s="45"/>
      <c r="U588" s="45"/>
      <c r="V588" s="45"/>
      <c r="W588" s="45"/>
      <c r="X588" s="45"/>
      <c r="Y588" s="45"/>
      <c r="Z588" s="45"/>
      <c r="AA588" s="45"/>
      <c r="AB588" s="45"/>
      <c r="AC588" s="45"/>
    </row>
    <row r="589" spans="4:29" ht="15" customHeight="1" x14ac:dyDescent="0.35">
      <c r="D589" s="45"/>
      <c r="E589" s="45"/>
      <c r="F589" s="45"/>
      <c r="G589" s="45"/>
      <c r="H589" s="45"/>
      <c r="I589" s="45"/>
      <c r="J589" s="45"/>
      <c r="K589" s="45"/>
      <c r="L589" s="45"/>
      <c r="M589" s="45"/>
      <c r="N589" s="45"/>
      <c r="O589" s="45"/>
      <c r="P589" s="45"/>
      <c r="Q589" s="45"/>
      <c r="R589" s="45"/>
      <c r="S589" s="45"/>
      <c r="T589" s="45"/>
      <c r="U589" s="45"/>
      <c r="V589" s="45"/>
      <c r="W589" s="45"/>
      <c r="X589" s="45"/>
      <c r="Y589" s="45"/>
      <c r="Z589" s="45"/>
      <c r="AA589" s="45"/>
      <c r="AB589" s="45"/>
      <c r="AC589" s="45"/>
    </row>
    <row r="590" spans="4:29" ht="15" customHeight="1" x14ac:dyDescent="0.35">
      <c r="D590" s="45"/>
      <c r="E590" s="45"/>
      <c r="F590" s="45"/>
      <c r="G590" s="45"/>
      <c r="H590" s="45"/>
      <c r="I590" s="45"/>
      <c r="J590" s="45"/>
      <c r="K590" s="45"/>
      <c r="L590" s="45"/>
      <c r="M590" s="45"/>
      <c r="N590" s="45"/>
      <c r="O590" s="45"/>
      <c r="P590" s="45"/>
      <c r="Q590" s="45"/>
      <c r="R590" s="45"/>
      <c r="S590" s="45"/>
      <c r="T590" s="45"/>
      <c r="U590" s="45"/>
      <c r="V590" s="45"/>
      <c r="W590" s="45"/>
      <c r="X590" s="45"/>
      <c r="Y590" s="45"/>
      <c r="Z590" s="45"/>
      <c r="AA590" s="45"/>
      <c r="AB590" s="45"/>
      <c r="AC590" s="45"/>
    </row>
    <row r="591" spans="4:29" ht="15" customHeight="1" x14ac:dyDescent="0.35">
      <c r="D591" s="45"/>
      <c r="E591" s="45"/>
      <c r="F591" s="45"/>
      <c r="G591" s="45"/>
      <c r="H591" s="45"/>
      <c r="I591" s="45"/>
      <c r="J591" s="45"/>
      <c r="K591" s="45"/>
      <c r="L591" s="45"/>
      <c r="M591" s="45"/>
      <c r="N591" s="45"/>
      <c r="O591" s="45"/>
      <c r="P591" s="45"/>
      <c r="Q591" s="45"/>
      <c r="R591" s="45"/>
      <c r="S591" s="45"/>
      <c r="T591" s="45"/>
      <c r="U591" s="45"/>
      <c r="V591" s="45"/>
      <c r="W591" s="45"/>
      <c r="X591" s="45"/>
      <c r="Y591" s="45"/>
      <c r="Z591" s="45"/>
      <c r="AA591" s="45"/>
      <c r="AB591" s="45"/>
      <c r="AC591" s="45"/>
    </row>
    <row r="592" spans="4:29" ht="15" customHeight="1" x14ac:dyDescent="0.35">
      <c r="D592" s="45"/>
      <c r="E592" s="45"/>
      <c r="F592" s="45"/>
      <c r="G592" s="45"/>
      <c r="H592" s="45"/>
      <c r="I592" s="45"/>
      <c r="J592" s="45"/>
      <c r="K592" s="45"/>
      <c r="L592" s="45"/>
      <c r="M592" s="45"/>
      <c r="N592" s="45"/>
      <c r="O592" s="45"/>
      <c r="P592" s="45"/>
      <c r="Q592" s="45"/>
      <c r="R592" s="45"/>
      <c r="S592" s="45"/>
      <c r="T592" s="45"/>
      <c r="U592" s="45"/>
      <c r="V592" s="45"/>
      <c r="W592" s="45"/>
      <c r="X592" s="45"/>
      <c r="Y592" s="45"/>
      <c r="Z592" s="45"/>
      <c r="AA592" s="45"/>
      <c r="AB592" s="45"/>
      <c r="AC592" s="45"/>
    </row>
    <row r="593" spans="4:29" ht="15" customHeight="1" x14ac:dyDescent="0.35">
      <c r="D593" s="45"/>
      <c r="E593" s="45"/>
      <c r="F593" s="45"/>
      <c r="G593" s="45"/>
      <c r="H593" s="45"/>
      <c r="I593" s="45"/>
      <c r="J593" s="45"/>
      <c r="K593" s="45"/>
      <c r="L593" s="45"/>
      <c r="M593" s="45"/>
      <c r="N593" s="45"/>
      <c r="O593" s="45"/>
      <c r="P593" s="45"/>
      <c r="Q593" s="45"/>
      <c r="R593" s="45"/>
      <c r="S593" s="45"/>
      <c r="T593" s="45"/>
      <c r="U593" s="45"/>
      <c r="V593" s="45"/>
      <c r="W593" s="45"/>
      <c r="X593" s="45"/>
      <c r="Y593" s="45"/>
      <c r="Z593" s="45"/>
      <c r="AA593" s="45"/>
      <c r="AB593" s="45"/>
      <c r="AC593" s="45"/>
    </row>
    <row r="594" spans="4:29" ht="15" customHeight="1" x14ac:dyDescent="0.35">
      <c r="D594" s="45"/>
      <c r="E594" s="45"/>
      <c r="F594" s="45"/>
      <c r="G594" s="45"/>
      <c r="H594" s="45"/>
      <c r="I594" s="45"/>
      <c r="J594" s="45"/>
      <c r="K594" s="45"/>
      <c r="L594" s="45"/>
      <c r="M594" s="45"/>
      <c r="N594" s="45"/>
      <c r="O594" s="45"/>
      <c r="P594" s="45"/>
      <c r="Q594" s="45"/>
      <c r="R594" s="45"/>
      <c r="S594" s="45"/>
      <c r="T594" s="45"/>
      <c r="U594" s="45"/>
      <c r="V594" s="45"/>
      <c r="W594" s="45"/>
      <c r="X594" s="45"/>
      <c r="Y594" s="45"/>
      <c r="Z594" s="45"/>
      <c r="AA594" s="45"/>
      <c r="AB594" s="45"/>
      <c r="AC594" s="45"/>
    </row>
    <row r="595" spans="4:29" ht="15" customHeight="1" x14ac:dyDescent="0.35">
      <c r="D595" s="45"/>
      <c r="E595" s="45"/>
      <c r="F595" s="45"/>
      <c r="G595" s="45"/>
      <c r="H595" s="45"/>
      <c r="I595" s="45"/>
      <c r="J595" s="45"/>
      <c r="K595" s="45"/>
      <c r="L595" s="45"/>
      <c r="M595" s="45"/>
      <c r="N595" s="45"/>
      <c r="O595" s="45"/>
      <c r="P595" s="45"/>
      <c r="Q595" s="45"/>
      <c r="R595" s="45"/>
      <c r="S595" s="45"/>
      <c r="T595" s="45"/>
      <c r="U595" s="45"/>
      <c r="V595" s="45"/>
      <c r="W595" s="45"/>
      <c r="X595" s="45"/>
      <c r="Y595" s="45"/>
      <c r="Z595" s="45"/>
      <c r="AA595" s="45"/>
      <c r="AB595" s="45"/>
      <c r="AC595" s="45"/>
    </row>
    <row r="596" spans="4:29" ht="15" customHeight="1" x14ac:dyDescent="0.35">
      <c r="D596" s="45"/>
      <c r="E596" s="45"/>
      <c r="F596" s="45"/>
      <c r="G596" s="45"/>
      <c r="H596" s="45"/>
      <c r="I596" s="45"/>
      <c r="J596" s="45"/>
      <c r="K596" s="45"/>
      <c r="L596" s="45"/>
      <c r="M596" s="45"/>
      <c r="N596" s="45"/>
      <c r="O596" s="45"/>
      <c r="P596" s="45"/>
      <c r="Q596" s="45"/>
      <c r="R596" s="45"/>
      <c r="S596" s="45"/>
      <c r="T596" s="45"/>
      <c r="U596" s="45"/>
      <c r="V596" s="45"/>
      <c r="W596" s="45"/>
      <c r="X596" s="45"/>
      <c r="Y596" s="45"/>
      <c r="Z596" s="45"/>
      <c r="AA596" s="45"/>
      <c r="AB596" s="45"/>
      <c r="AC596" s="45"/>
    </row>
    <row r="597" spans="4:29" ht="15" customHeight="1" x14ac:dyDescent="0.35">
      <c r="D597" s="45"/>
      <c r="E597" s="45"/>
      <c r="F597" s="45"/>
      <c r="G597" s="45"/>
      <c r="H597" s="45"/>
      <c r="I597" s="45"/>
      <c r="J597" s="45"/>
      <c r="K597" s="45"/>
      <c r="L597" s="45"/>
      <c r="M597" s="45"/>
      <c r="N597" s="45"/>
      <c r="O597" s="45"/>
      <c r="P597" s="45"/>
      <c r="Q597" s="45"/>
      <c r="R597" s="45"/>
      <c r="S597" s="45"/>
      <c r="T597" s="45"/>
      <c r="U597" s="45"/>
      <c r="V597" s="45"/>
      <c r="W597" s="45"/>
      <c r="X597" s="45"/>
      <c r="Y597" s="45"/>
      <c r="Z597" s="45"/>
      <c r="AA597" s="45"/>
      <c r="AB597" s="45"/>
      <c r="AC597" s="45"/>
    </row>
    <row r="598" spans="4:29" ht="15" customHeight="1" x14ac:dyDescent="0.35">
      <c r="D598" s="45"/>
      <c r="E598" s="45"/>
      <c r="F598" s="45"/>
      <c r="G598" s="45"/>
      <c r="H598" s="45"/>
      <c r="I598" s="45"/>
      <c r="J598" s="45"/>
      <c r="K598" s="45"/>
      <c r="L598" s="45"/>
      <c r="M598" s="45"/>
      <c r="N598" s="45"/>
      <c r="O598" s="45"/>
      <c r="P598" s="45"/>
      <c r="Q598" s="45"/>
      <c r="R598" s="45"/>
      <c r="S598" s="45"/>
      <c r="T598" s="45"/>
      <c r="U598" s="45"/>
      <c r="V598" s="45"/>
      <c r="W598" s="45"/>
      <c r="X598" s="45"/>
      <c r="Y598" s="45"/>
      <c r="Z598" s="45"/>
      <c r="AA598" s="45"/>
      <c r="AB598" s="45"/>
      <c r="AC598" s="45"/>
    </row>
    <row r="599" spans="4:29" ht="15" customHeight="1" x14ac:dyDescent="0.35">
      <c r="D599" s="45"/>
      <c r="E599" s="45"/>
      <c r="F599" s="45"/>
      <c r="G599" s="45"/>
      <c r="H599" s="45"/>
      <c r="I599" s="45"/>
      <c r="J599" s="45"/>
      <c r="K599" s="45"/>
      <c r="L599" s="45"/>
      <c r="M599" s="45"/>
      <c r="N599" s="45"/>
      <c r="O599" s="45"/>
      <c r="P599" s="45"/>
      <c r="Q599" s="45"/>
      <c r="R599" s="45"/>
      <c r="S599" s="45"/>
      <c r="T599" s="45"/>
      <c r="U599" s="45"/>
      <c r="V599" s="45"/>
      <c r="W599" s="45"/>
      <c r="X599" s="45"/>
      <c r="Y599" s="45"/>
      <c r="Z599" s="45"/>
      <c r="AA599" s="45"/>
      <c r="AB599" s="45"/>
      <c r="AC599" s="45"/>
    </row>
    <row r="600" spans="4:29" ht="15" customHeight="1" x14ac:dyDescent="0.35">
      <c r="D600" s="45"/>
      <c r="E600" s="45"/>
      <c r="F600" s="45"/>
      <c r="G600" s="45"/>
      <c r="H600" s="45"/>
      <c r="I600" s="45"/>
      <c r="J600" s="45"/>
      <c r="K600" s="45"/>
      <c r="L600" s="45"/>
      <c r="M600" s="45"/>
      <c r="N600" s="45"/>
      <c r="O600" s="45"/>
      <c r="P600" s="45"/>
      <c r="Q600" s="45"/>
      <c r="R600" s="45"/>
      <c r="S600" s="45"/>
      <c r="T600" s="45"/>
      <c r="U600" s="45"/>
      <c r="V600" s="45"/>
      <c r="W600" s="45"/>
      <c r="X600" s="45"/>
      <c r="Y600" s="45"/>
      <c r="Z600" s="45"/>
      <c r="AA600" s="45"/>
      <c r="AB600" s="45"/>
      <c r="AC600" s="45"/>
    </row>
    <row r="601" spans="4:29" ht="15" customHeight="1" x14ac:dyDescent="0.35">
      <c r="D601" s="45"/>
      <c r="E601" s="45"/>
      <c r="F601" s="45"/>
      <c r="G601" s="45"/>
      <c r="H601" s="45"/>
      <c r="I601" s="45"/>
      <c r="J601" s="45"/>
      <c r="K601" s="45"/>
      <c r="L601" s="45"/>
      <c r="M601" s="45"/>
      <c r="N601" s="45"/>
      <c r="O601" s="45"/>
      <c r="P601" s="45"/>
      <c r="Q601" s="45"/>
      <c r="R601" s="45"/>
      <c r="S601" s="45"/>
      <c r="T601" s="45"/>
      <c r="U601" s="45"/>
      <c r="V601" s="45"/>
      <c r="W601" s="45"/>
      <c r="X601" s="45"/>
      <c r="Y601" s="45"/>
      <c r="Z601" s="45"/>
      <c r="AA601" s="45"/>
      <c r="AB601" s="45"/>
      <c r="AC601" s="45"/>
    </row>
    <row r="602" spans="4:29" ht="15" customHeight="1" x14ac:dyDescent="0.35">
      <c r="D602" s="45"/>
      <c r="E602" s="45"/>
      <c r="F602" s="45"/>
      <c r="G602" s="45"/>
      <c r="H602" s="45"/>
      <c r="I602" s="45"/>
      <c r="J602" s="45"/>
      <c r="K602" s="45"/>
      <c r="L602" s="45"/>
      <c r="M602" s="45"/>
      <c r="N602" s="45"/>
      <c r="O602" s="45"/>
      <c r="P602" s="45"/>
      <c r="Q602" s="45"/>
      <c r="R602" s="45"/>
      <c r="S602" s="45"/>
      <c r="T602" s="45"/>
      <c r="U602" s="45"/>
      <c r="V602" s="45"/>
      <c r="W602" s="45"/>
      <c r="X602" s="45"/>
      <c r="Y602" s="45"/>
      <c r="Z602" s="45"/>
      <c r="AA602" s="45"/>
      <c r="AB602" s="45"/>
      <c r="AC602" s="45"/>
    </row>
    <row r="603" spans="4:29" ht="15" customHeight="1" x14ac:dyDescent="0.35">
      <c r="D603" s="45"/>
      <c r="E603" s="45"/>
      <c r="F603" s="45"/>
      <c r="G603" s="45"/>
      <c r="H603" s="45"/>
      <c r="I603" s="45"/>
      <c r="J603" s="45"/>
      <c r="K603" s="45"/>
      <c r="L603" s="45"/>
      <c r="M603" s="45"/>
      <c r="N603" s="45"/>
      <c r="O603" s="45"/>
      <c r="P603" s="45"/>
      <c r="Q603" s="45"/>
      <c r="R603" s="45"/>
      <c r="S603" s="45"/>
      <c r="T603" s="45"/>
      <c r="U603" s="45"/>
      <c r="V603" s="45"/>
      <c r="W603" s="45"/>
      <c r="X603" s="45"/>
      <c r="Y603" s="45"/>
      <c r="Z603" s="45"/>
      <c r="AA603" s="45"/>
      <c r="AB603" s="45"/>
      <c r="AC603" s="45"/>
    </row>
    <row r="604" spans="4:29" ht="15" customHeight="1" x14ac:dyDescent="0.35">
      <c r="D604" s="45"/>
      <c r="E604" s="45"/>
      <c r="F604" s="45"/>
      <c r="G604" s="45"/>
      <c r="H604" s="45"/>
      <c r="I604" s="45"/>
      <c r="J604" s="45"/>
      <c r="K604" s="45"/>
      <c r="L604" s="45"/>
      <c r="M604" s="45"/>
      <c r="N604" s="45"/>
      <c r="O604" s="45"/>
      <c r="P604" s="45"/>
      <c r="Q604" s="45"/>
      <c r="R604" s="45"/>
      <c r="S604" s="45"/>
      <c r="T604" s="45"/>
      <c r="U604" s="45"/>
      <c r="V604" s="45"/>
      <c r="W604" s="45"/>
      <c r="X604" s="45"/>
      <c r="Y604" s="45"/>
      <c r="Z604" s="45"/>
      <c r="AA604" s="45"/>
      <c r="AB604" s="45"/>
      <c r="AC604" s="45"/>
    </row>
    <row r="605" spans="4:29" ht="15" customHeight="1" x14ac:dyDescent="0.35">
      <c r="D605" s="45"/>
      <c r="E605" s="45"/>
      <c r="F605" s="45"/>
      <c r="G605" s="45"/>
      <c r="H605" s="45"/>
      <c r="I605" s="45"/>
      <c r="J605" s="45"/>
      <c r="K605" s="45"/>
      <c r="L605" s="45"/>
      <c r="M605" s="45"/>
      <c r="N605" s="45"/>
      <c r="O605" s="45"/>
      <c r="P605" s="45"/>
      <c r="Q605" s="45"/>
      <c r="R605" s="45"/>
      <c r="S605" s="45"/>
      <c r="T605" s="45"/>
      <c r="U605" s="45"/>
      <c r="V605" s="45"/>
      <c r="W605" s="45"/>
      <c r="X605" s="45"/>
      <c r="Y605" s="45"/>
      <c r="Z605" s="45"/>
      <c r="AA605" s="45"/>
      <c r="AB605" s="45"/>
      <c r="AC605" s="45"/>
    </row>
    <row r="606" spans="4:29" ht="15" customHeight="1" x14ac:dyDescent="0.35">
      <c r="D606" s="45"/>
      <c r="E606" s="45"/>
      <c r="F606" s="45"/>
      <c r="G606" s="45"/>
      <c r="H606" s="45"/>
      <c r="I606" s="45"/>
      <c r="J606" s="45"/>
      <c r="K606" s="45"/>
      <c r="L606" s="45"/>
      <c r="M606" s="45"/>
      <c r="N606" s="45"/>
      <c r="O606" s="45"/>
      <c r="P606" s="45"/>
      <c r="Q606" s="45"/>
      <c r="R606" s="45"/>
      <c r="S606" s="45"/>
      <c r="T606" s="45"/>
      <c r="U606" s="45"/>
      <c r="V606" s="45"/>
      <c r="W606" s="45"/>
      <c r="X606" s="45"/>
      <c r="Y606" s="45"/>
      <c r="Z606" s="45"/>
      <c r="AA606" s="45"/>
      <c r="AB606" s="45"/>
      <c r="AC606" s="45"/>
    </row>
    <row r="607" spans="4:29" ht="15" customHeight="1" x14ac:dyDescent="0.35">
      <c r="D607" s="45"/>
      <c r="E607" s="45"/>
      <c r="F607" s="45"/>
      <c r="G607" s="45"/>
      <c r="H607" s="45"/>
      <c r="I607" s="45"/>
      <c r="J607" s="45"/>
      <c r="K607" s="45"/>
      <c r="L607" s="45"/>
      <c r="M607" s="45"/>
      <c r="N607" s="45"/>
      <c r="O607" s="45"/>
      <c r="P607" s="45"/>
      <c r="Q607" s="45"/>
      <c r="R607" s="45"/>
      <c r="S607" s="45"/>
      <c r="T607" s="45"/>
      <c r="U607" s="45"/>
      <c r="V607" s="45"/>
      <c r="W607" s="45"/>
      <c r="X607" s="45"/>
      <c r="Y607" s="45"/>
      <c r="Z607" s="45"/>
      <c r="AA607" s="45"/>
      <c r="AB607" s="45"/>
      <c r="AC607" s="45"/>
    </row>
    <row r="608" spans="4:29" ht="15" customHeight="1" x14ac:dyDescent="0.35">
      <c r="D608" s="45"/>
      <c r="E608" s="45"/>
      <c r="F608" s="45"/>
      <c r="G608" s="45"/>
      <c r="H608" s="45"/>
      <c r="I608" s="45"/>
      <c r="J608" s="45"/>
      <c r="K608" s="45"/>
      <c r="L608" s="45"/>
      <c r="M608" s="45"/>
      <c r="N608" s="45"/>
      <c r="O608" s="45"/>
      <c r="P608" s="45"/>
      <c r="Q608" s="45"/>
      <c r="R608" s="45"/>
      <c r="S608" s="45"/>
      <c r="T608" s="45"/>
      <c r="U608" s="45"/>
      <c r="V608" s="45"/>
      <c r="W608" s="45"/>
      <c r="X608" s="45"/>
      <c r="Y608" s="45"/>
      <c r="Z608" s="45"/>
      <c r="AA608" s="45"/>
      <c r="AB608" s="45"/>
      <c r="AC608" s="45"/>
    </row>
    <row r="609" spans="4:29" ht="15" customHeight="1" x14ac:dyDescent="0.35">
      <c r="D609" s="45"/>
      <c r="E609" s="45"/>
      <c r="F609" s="45"/>
      <c r="G609" s="45"/>
      <c r="H609" s="45"/>
      <c r="I609" s="45"/>
      <c r="J609" s="45"/>
      <c r="K609" s="45"/>
      <c r="L609" s="45"/>
      <c r="M609" s="45"/>
      <c r="N609" s="45"/>
      <c r="O609" s="45"/>
      <c r="P609" s="45"/>
      <c r="Q609" s="45"/>
      <c r="R609" s="45"/>
      <c r="S609" s="45"/>
      <c r="T609" s="45"/>
      <c r="U609" s="45"/>
      <c r="V609" s="45"/>
      <c r="W609" s="45"/>
      <c r="X609" s="45"/>
      <c r="Y609" s="45"/>
      <c r="Z609" s="45"/>
      <c r="AA609" s="45"/>
      <c r="AB609" s="45"/>
      <c r="AC609" s="45"/>
    </row>
    <row r="610" spans="4:29" ht="15" customHeight="1" x14ac:dyDescent="0.35">
      <c r="D610" s="45"/>
      <c r="E610" s="45"/>
      <c r="F610" s="45"/>
      <c r="G610" s="45"/>
      <c r="H610" s="45"/>
      <c r="I610" s="45"/>
      <c r="J610" s="45"/>
      <c r="K610" s="45"/>
      <c r="L610" s="45"/>
      <c r="M610" s="45"/>
      <c r="N610" s="45"/>
      <c r="O610" s="45"/>
      <c r="P610" s="45"/>
      <c r="Q610" s="45"/>
      <c r="R610" s="45"/>
      <c r="S610" s="45"/>
      <c r="T610" s="45"/>
      <c r="U610" s="45"/>
      <c r="V610" s="45"/>
      <c r="W610" s="45"/>
      <c r="X610" s="45"/>
      <c r="Y610" s="45"/>
      <c r="Z610" s="45"/>
      <c r="AA610" s="45"/>
      <c r="AB610" s="45"/>
      <c r="AC610" s="45"/>
    </row>
    <row r="611" spans="4:29" ht="15" customHeight="1" x14ac:dyDescent="0.35">
      <c r="D611" s="45"/>
      <c r="E611" s="45"/>
      <c r="F611" s="45"/>
      <c r="G611" s="45"/>
      <c r="H611" s="45"/>
      <c r="I611" s="45"/>
      <c r="J611" s="45"/>
      <c r="K611" s="45"/>
      <c r="L611" s="45"/>
      <c r="M611" s="45"/>
      <c r="N611" s="45"/>
      <c r="O611" s="45"/>
      <c r="P611" s="45"/>
      <c r="Q611" s="45"/>
      <c r="R611" s="45"/>
      <c r="S611" s="45"/>
      <c r="T611" s="45"/>
      <c r="U611" s="45"/>
      <c r="V611" s="45"/>
      <c r="W611" s="45"/>
      <c r="X611" s="45"/>
      <c r="Y611" s="45"/>
      <c r="Z611" s="45"/>
      <c r="AA611" s="45"/>
      <c r="AB611" s="45"/>
      <c r="AC611" s="45"/>
    </row>
    <row r="612" spans="4:29" ht="15" customHeight="1" x14ac:dyDescent="0.35">
      <c r="D612" s="45"/>
      <c r="E612" s="45"/>
      <c r="F612" s="45"/>
      <c r="G612" s="45"/>
      <c r="H612" s="45"/>
      <c r="I612" s="45"/>
      <c r="J612" s="45"/>
      <c r="K612" s="45"/>
      <c r="L612" s="45"/>
      <c r="M612" s="45"/>
      <c r="N612" s="45"/>
      <c r="O612" s="45"/>
      <c r="P612" s="45"/>
      <c r="Q612" s="45"/>
      <c r="R612" s="45"/>
      <c r="S612" s="45"/>
      <c r="T612" s="45"/>
      <c r="U612" s="45"/>
      <c r="V612" s="45"/>
      <c r="W612" s="45"/>
      <c r="X612" s="45"/>
      <c r="Y612" s="45"/>
      <c r="Z612" s="45"/>
      <c r="AA612" s="45"/>
      <c r="AB612" s="45"/>
      <c r="AC612" s="45"/>
    </row>
    <row r="613" spans="4:29" ht="15" customHeight="1" x14ac:dyDescent="0.35">
      <c r="D613" s="45"/>
      <c r="E613" s="45"/>
      <c r="F613" s="45"/>
      <c r="G613" s="45"/>
      <c r="H613" s="45"/>
      <c r="I613" s="45"/>
      <c r="J613" s="45"/>
      <c r="K613" s="45"/>
      <c r="L613" s="45"/>
      <c r="M613" s="45"/>
      <c r="N613" s="45"/>
      <c r="O613" s="45"/>
      <c r="P613" s="45"/>
      <c r="Q613" s="45"/>
      <c r="R613" s="45"/>
      <c r="S613" s="45"/>
      <c r="T613" s="45"/>
      <c r="U613" s="45"/>
      <c r="V613" s="45"/>
      <c r="W613" s="45"/>
      <c r="X613" s="45"/>
      <c r="Y613" s="45"/>
      <c r="Z613" s="45"/>
      <c r="AA613" s="45"/>
      <c r="AB613" s="45"/>
      <c r="AC613" s="45"/>
    </row>
    <row r="614" spans="4:29" ht="15" customHeight="1" x14ac:dyDescent="0.35">
      <c r="D614" s="45"/>
      <c r="E614" s="45"/>
      <c r="F614" s="45"/>
      <c r="G614" s="45"/>
      <c r="H614" s="45"/>
      <c r="I614" s="45"/>
      <c r="J614" s="45"/>
      <c r="K614" s="45"/>
      <c r="L614" s="45"/>
      <c r="M614" s="45"/>
      <c r="N614" s="45"/>
      <c r="O614" s="45"/>
      <c r="P614" s="45"/>
      <c r="Q614" s="45"/>
      <c r="R614" s="45"/>
      <c r="S614" s="45"/>
      <c r="T614" s="45"/>
      <c r="U614" s="45"/>
      <c r="V614" s="45"/>
      <c r="W614" s="45"/>
      <c r="X614" s="45"/>
      <c r="Y614" s="45"/>
      <c r="Z614" s="45"/>
      <c r="AA614" s="45"/>
      <c r="AB614" s="45"/>
      <c r="AC614" s="45"/>
    </row>
    <row r="615" spans="4:29" ht="15" customHeight="1" x14ac:dyDescent="0.35">
      <c r="D615" s="45"/>
      <c r="E615" s="45"/>
      <c r="F615" s="45"/>
      <c r="G615" s="45"/>
      <c r="H615" s="45"/>
      <c r="I615" s="45"/>
      <c r="J615" s="45"/>
      <c r="K615" s="45"/>
      <c r="L615" s="45"/>
      <c r="M615" s="45"/>
      <c r="N615" s="45"/>
      <c r="O615" s="45"/>
      <c r="P615" s="45"/>
      <c r="Q615" s="45"/>
      <c r="R615" s="45"/>
      <c r="S615" s="45"/>
      <c r="T615" s="45"/>
      <c r="U615" s="45"/>
      <c r="V615" s="45"/>
      <c r="W615" s="45"/>
      <c r="X615" s="45"/>
      <c r="Y615" s="45"/>
      <c r="Z615" s="45"/>
      <c r="AA615" s="45"/>
      <c r="AB615" s="45"/>
      <c r="AC615" s="45"/>
    </row>
    <row r="616" spans="4:29" ht="15" customHeight="1" x14ac:dyDescent="0.35">
      <c r="D616" s="45"/>
      <c r="E616" s="45"/>
      <c r="F616" s="45"/>
      <c r="G616" s="45"/>
      <c r="H616" s="45"/>
      <c r="I616" s="45"/>
      <c r="J616" s="45"/>
      <c r="K616" s="45"/>
      <c r="L616" s="45"/>
      <c r="M616" s="45"/>
      <c r="N616" s="45"/>
      <c r="O616" s="45"/>
      <c r="P616" s="45"/>
      <c r="Q616" s="45"/>
      <c r="R616" s="45"/>
      <c r="S616" s="45"/>
      <c r="T616" s="45"/>
      <c r="U616" s="45"/>
      <c r="V616" s="45"/>
      <c r="W616" s="45"/>
      <c r="X616" s="45"/>
      <c r="Y616" s="45"/>
      <c r="Z616" s="45"/>
      <c r="AA616" s="45"/>
      <c r="AB616" s="45"/>
      <c r="AC616" s="45"/>
    </row>
    <row r="617" spans="4:29" ht="15" customHeight="1" x14ac:dyDescent="0.35">
      <c r="D617" s="45"/>
      <c r="E617" s="45"/>
      <c r="F617" s="45"/>
      <c r="G617" s="45"/>
      <c r="H617" s="45"/>
      <c r="I617" s="45"/>
      <c r="J617" s="45"/>
      <c r="K617" s="45"/>
      <c r="L617" s="45"/>
      <c r="M617" s="45"/>
      <c r="N617" s="45"/>
      <c r="O617" s="45"/>
      <c r="P617" s="45"/>
      <c r="Q617" s="45"/>
      <c r="R617" s="45"/>
      <c r="S617" s="45"/>
      <c r="T617" s="45"/>
      <c r="U617" s="45"/>
      <c r="V617" s="45"/>
      <c r="W617" s="45"/>
      <c r="X617" s="45"/>
      <c r="Y617" s="45"/>
      <c r="Z617" s="45"/>
      <c r="AA617" s="45"/>
      <c r="AB617" s="45"/>
      <c r="AC617" s="45"/>
    </row>
    <row r="618" spans="4:29" ht="15" customHeight="1" x14ac:dyDescent="0.35">
      <c r="D618" s="45"/>
      <c r="E618" s="45"/>
      <c r="F618" s="45"/>
      <c r="G618" s="45"/>
      <c r="H618" s="45"/>
      <c r="I618" s="45"/>
      <c r="J618" s="45"/>
      <c r="K618" s="45"/>
      <c r="L618" s="45"/>
      <c r="M618" s="45"/>
      <c r="N618" s="45"/>
      <c r="O618" s="45"/>
      <c r="P618" s="45"/>
      <c r="Q618" s="45"/>
      <c r="R618" s="45"/>
      <c r="S618" s="45"/>
      <c r="T618" s="45"/>
      <c r="U618" s="45"/>
      <c r="V618" s="45"/>
      <c r="W618" s="45"/>
      <c r="X618" s="45"/>
      <c r="Y618" s="45"/>
      <c r="Z618" s="45"/>
      <c r="AA618" s="45"/>
      <c r="AB618" s="45"/>
      <c r="AC618" s="45"/>
    </row>
    <row r="619" spans="4:29" ht="15" customHeight="1" x14ac:dyDescent="0.35">
      <c r="D619" s="45"/>
      <c r="E619" s="45"/>
      <c r="F619" s="45"/>
      <c r="G619" s="45"/>
      <c r="H619" s="45"/>
      <c r="I619" s="45"/>
      <c r="J619" s="45"/>
      <c r="K619" s="45"/>
      <c r="L619" s="45"/>
      <c r="M619" s="45"/>
      <c r="N619" s="45"/>
      <c r="O619" s="45"/>
      <c r="P619" s="45"/>
      <c r="Q619" s="45"/>
      <c r="R619" s="45"/>
      <c r="S619" s="45"/>
      <c r="T619" s="45"/>
      <c r="U619" s="45"/>
      <c r="V619" s="45"/>
      <c r="W619" s="45"/>
      <c r="X619" s="45"/>
      <c r="Y619" s="45"/>
      <c r="Z619" s="45"/>
      <c r="AA619" s="45"/>
      <c r="AB619" s="45"/>
      <c r="AC619" s="45"/>
    </row>
    <row r="620" spans="4:29" ht="15" customHeight="1" x14ac:dyDescent="0.35">
      <c r="D620" s="45"/>
      <c r="E620" s="45"/>
      <c r="F620" s="45"/>
      <c r="G620" s="45"/>
      <c r="H620" s="45"/>
      <c r="I620" s="45"/>
      <c r="J620" s="45"/>
      <c r="K620" s="45"/>
      <c r="L620" s="45"/>
      <c r="M620" s="45"/>
      <c r="N620" s="45"/>
      <c r="O620" s="45"/>
      <c r="P620" s="45"/>
      <c r="Q620" s="45"/>
      <c r="R620" s="45"/>
      <c r="S620" s="45"/>
      <c r="T620" s="45"/>
      <c r="U620" s="45"/>
      <c r="V620" s="45"/>
      <c r="W620" s="45"/>
      <c r="X620" s="45"/>
      <c r="Y620" s="45"/>
      <c r="Z620" s="45"/>
      <c r="AA620" s="45"/>
      <c r="AB620" s="45"/>
      <c r="AC620" s="45"/>
    </row>
    <row r="621" spans="4:29" ht="15" customHeight="1" x14ac:dyDescent="0.35">
      <c r="D621" s="45"/>
      <c r="E621" s="45"/>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row>
    <row r="622" spans="4:29" ht="15" customHeight="1" x14ac:dyDescent="0.35">
      <c r="D622" s="45"/>
      <c r="E622" s="45"/>
      <c r="F622" s="45"/>
      <c r="G622" s="45"/>
      <c r="H622" s="45"/>
      <c r="I622" s="45"/>
      <c r="J622" s="45"/>
      <c r="K622" s="45"/>
      <c r="L622" s="45"/>
      <c r="M622" s="45"/>
      <c r="N622" s="45"/>
      <c r="O622" s="45"/>
      <c r="P622" s="45"/>
      <c r="Q622" s="45"/>
      <c r="R622" s="45"/>
      <c r="S622" s="45"/>
      <c r="T622" s="45"/>
      <c r="U622" s="45"/>
      <c r="V622" s="45"/>
      <c r="W622" s="45"/>
      <c r="X622" s="45"/>
      <c r="Y622" s="45"/>
      <c r="Z622" s="45"/>
      <c r="AA622" s="45"/>
      <c r="AB622" s="45"/>
      <c r="AC622" s="45"/>
    </row>
    <row r="623" spans="4:29" ht="15" customHeight="1" x14ac:dyDescent="0.35">
      <c r="D623" s="45"/>
      <c r="E623" s="45"/>
      <c r="F623" s="45"/>
      <c r="G623" s="45"/>
      <c r="H623" s="45"/>
      <c r="I623" s="45"/>
      <c r="J623" s="45"/>
      <c r="K623" s="45"/>
      <c r="L623" s="45"/>
      <c r="M623" s="45"/>
      <c r="N623" s="45"/>
      <c r="O623" s="45"/>
      <c r="P623" s="45"/>
      <c r="Q623" s="45"/>
      <c r="R623" s="45"/>
      <c r="S623" s="45"/>
      <c r="T623" s="45"/>
      <c r="U623" s="45"/>
      <c r="V623" s="45"/>
      <c r="W623" s="45"/>
      <c r="X623" s="45"/>
      <c r="Y623" s="45"/>
      <c r="Z623" s="45"/>
      <c r="AA623" s="45"/>
      <c r="AB623" s="45"/>
      <c r="AC623" s="45"/>
    </row>
    <row r="624" spans="4:29" ht="15" customHeight="1" x14ac:dyDescent="0.35">
      <c r="D624" s="45"/>
      <c r="E624" s="45"/>
      <c r="F624" s="45"/>
      <c r="G624" s="45"/>
      <c r="H624" s="45"/>
      <c r="I624" s="45"/>
      <c r="J624" s="45"/>
      <c r="K624" s="45"/>
      <c r="L624" s="45"/>
      <c r="M624" s="45"/>
      <c r="N624" s="45"/>
      <c r="O624" s="45"/>
      <c r="P624" s="45"/>
      <c r="Q624" s="45"/>
      <c r="R624" s="45"/>
      <c r="S624" s="45"/>
      <c r="T624" s="45"/>
      <c r="U624" s="45"/>
      <c r="V624" s="45"/>
      <c r="W624" s="45"/>
      <c r="X624" s="45"/>
      <c r="Y624" s="45"/>
      <c r="Z624" s="45"/>
      <c r="AA624" s="45"/>
      <c r="AB624" s="45"/>
      <c r="AC624" s="45"/>
    </row>
    <row r="625" spans="4:29" ht="15" customHeight="1" x14ac:dyDescent="0.35">
      <c r="D625" s="45"/>
      <c r="E625" s="45"/>
      <c r="F625" s="45"/>
      <c r="G625" s="45"/>
      <c r="H625" s="45"/>
      <c r="I625" s="45"/>
      <c r="J625" s="45"/>
      <c r="K625" s="45"/>
      <c r="L625" s="45"/>
      <c r="M625" s="45"/>
      <c r="N625" s="45"/>
      <c r="O625" s="45"/>
      <c r="P625" s="45"/>
      <c r="Q625" s="45"/>
      <c r="R625" s="45"/>
      <c r="S625" s="45"/>
      <c r="T625" s="45"/>
      <c r="U625" s="45"/>
      <c r="V625" s="45"/>
      <c r="W625" s="45"/>
      <c r="X625" s="45"/>
      <c r="Y625" s="45"/>
      <c r="Z625" s="45"/>
      <c r="AA625" s="45"/>
      <c r="AB625" s="45"/>
      <c r="AC625" s="45"/>
    </row>
    <row r="626" spans="4:29" ht="15" customHeight="1" x14ac:dyDescent="0.35">
      <c r="D626" s="45"/>
      <c r="E626" s="45"/>
      <c r="F626" s="45"/>
      <c r="G626" s="45"/>
      <c r="H626" s="45"/>
      <c r="I626" s="45"/>
      <c r="J626" s="45"/>
      <c r="K626" s="45"/>
      <c r="L626" s="45"/>
      <c r="M626" s="45"/>
      <c r="N626" s="45"/>
      <c r="O626" s="45"/>
      <c r="P626" s="45"/>
      <c r="Q626" s="45"/>
      <c r="R626" s="45"/>
      <c r="S626" s="45"/>
      <c r="T626" s="45"/>
      <c r="U626" s="45"/>
      <c r="V626" s="45"/>
      <c r="W626" s="45"/>
      <c r="X626" s="45"/>
      <c r="Y626" s="45"/>
      <c r="Z626" s="45"/>
      <c r="AA626" s="45"/>
      <c r="AB626" s="45"/>
      <c r="AC626" s="45"/>
    </row>
    <row r="627" spans="4:29" ht="15" customHeight="1" x14ac:dyDescent="0.35">
      <c r="D627" s="45"/>
      <c r="E627" s="45"/>
      <c r="F627" s="45"/>
      <c r="G627" s="45"/>
      <c r="H627" s="45"/>
      <c r="I627" s="45"/>
      <c r="J627" s="45"/>
      <c r="K627" s="45"/>
      <c r="L627" s="45"/>
      <c r="M627" s="45"/>
      <c r="N627" s="45"/>
      <c r="O627" s="45"/>
      <c r="P627" s="45"/>
      <c r="Q627" s="45"/>
      <c r="R627" s="45"/>
      <c r="S627" s="45"/>
      <c r="T627" s="45"/>
      <c r="U627" s="45"/>
      <c r="V627" s="45"/>
      <c r="W627" s="45"/>
      <c r="X627" s="45"/>
      <c r="Y627" s="45"/>
      <c r="Z627" s="45"/>
      <c r="AA627" s="45"/>
      <c r="AB627" s="45"/>
      <c r="AC627" s="45"/>
    </row>
    <row r="628" spans="4:29" ht="15" customHeight="1" x14ac:dyDescent="0.35">
      <c r="D628" s="45"/>
      <c r="E628" s="45"/>
      <c r="F628" s="45"/>
      <c r="G628" s="45"/>
      <c r="H628" s="45"/>
      <c r="I628" s="45"/>
      <c r="J628" s="45"/>
      <c r="K628" s="45"/>
      <c r="L628" s="45"/>
      <c r="M628" s="45"/>
      <c r="N628" s="45"/>
      <c r="O628" s="45"/>
      <c r="P628" s="45"/>
      <c r="Q628" s="45"/>
      <c r="R628" s="45"/>
      <c r="S628" s="45"/>
      <c r="T628" s="45"/>
      <c r="U628" s="45"/>
      <c r="V628" s="45"/>
      <c r="W628" s="45"/>
      <c r="X628" s="45"/>
      <c r="Y628" s="45"/>
      <c r="Z628" s="45"/>
      <c r="AA628" s="45"/>
      <c r="AB628" s="45"/>
      <c r="AC628" s="45"/>
    </row>
    <row r="629" spans="4:29" ht="15" customHeight="1" x14ac:dyDescent="0.35">
      <c r="D629" s="45"/>
      <c r="E629" s="45"/>
      <c r="F629" s="45"/>
      <c r="G629" s="45"/>
      <c r="H629" s="45"/>
      <c r="I629" s="45"/>
      <c r="J629" s="45"/>
      <c r="K629" s="45"/>
      <c r="L629" s="45"/>
      <c r="M629" s="45"/>
      <c r="N629" s="45"/>
      <c r="O629" s="45"/>
      <c r="P629" s="45"/>
      <c r="Q629" s="45"/>
      <c r="R629" s="45"/>
      <c r="S629" s="45"/>
      <c r="T629" s="45"/>
      <c r="U629" s="45"/>
      <c r="V629" s="45"/>
      <c r="W629" s="45"/>
      <c r="X629" s="45"/>
      <c r="Y629" s="45"/>
      <c r="Z629" s="45"/>
      <c r="AA629" s="45"/>
      <c r="AB629" s="45"/>
      <c r="AC629" s="45"/>
    </row>
    <row r="630" spans="4:29" ht="15" customHeight="1" x14ac:dyDescent="0.35">
      <c r="D630" s="45"/>
      <c r="E630" s="45"/>
      <c r="F630" s="45"/>
      <c r="G630" s="45"/>
      <c r="H630" s="45"/>
      <c r="I630" s="45"/>
      <c r="J630" s="45"/>
      <c r="K630" s="45"/>
      <c r="L630" s="45"/>
      <c r="M630" s="45"/>
      <c r="N630" s="45"/>
      <c r="O630" s="45"/>
      <c r="P630" s="45"/>
      <c r="Q630" s="45"/>
      <c r="R630" s="45"/>
      <c r="S630" s="45"/>
      <c r="T630" s="45"/>
      <c r="U630" s="45"/>
      <c r="V630" s="45"/>
      <c r="W630" s="45"/>
      <c r="X630" s="45"/>
      <c r="Y630" s="45"/>
      <c r="Z630" s="45"/>
      <c r="AA630" s="45"/>
      <c r="AB630" s="45"/>
      <c r="AC630" s="45"/>
    </row>
    <row r="631" spans="4:29" ht="15" customHeight="1" x14ac:dyDescent="0.35">
      <c r="D631" s="45"/>
      <c r="E631" s="45"/>
      <c r="F631" s="45"/>
      <c r="G631" s="45"/>
      <c r="H631" s="45"/>
      <c r="I631" s="45"/>
      <c r="J631" s="45"/>
      <c r="K631" s="45"/>
      <c r="L631" s="45"/>
      <c r="M631" s="45"/>
      <c r="N631" s="45"/>
      <c r="O631" s="45"/>
      <c r="P631" s="45"/>
      <c r="Q631" s="45"/>
      <c r="R631" s="45"/>
      <c r="S631" s="45"/>
      <c r="T631" s="45"/>
      <c r="U631" s="45"/>
      <c r="V631" s="45"/>
      <c r="W631" s="45"/>
      <c r="X631" s="45"/>
      <c r="Y631" s="45"/>
      <c r="Z631" s="45"/>
      <c r="AA631" s="45"/>
      <c r="AB631" s="45"/>
      <c r="AC631" s="45"/>
    </row>
    <row r="632" spans="4:29" ht="15" customHeight="1" x14ac:dyDescent="0.35">
      <c r="D632" s="45"/>
      <c r="E632" s="45"/>
      <c r="F632" s="45"/>
      <c r="G632" s="45"/>
      <c r="H632" s="45"/>
      <c r="I632" s="45"/>
      <c r="J632" s="45"/>
      <c r="K632" s="45"/>
      <c r="L632" s="45"/>
      <c r="M632" s="45"/>
      <c r="N632" s="45"/>
      <c r="O632" s="45"/>
      <c r="P632" s="45"/>
      <c r="Q632" s="45"/>
      <c r="R632" s="45"/>
      <c r="S632" s="45"/>
      <c r="T632" s="45"/>
      <c r="U632" s="45"/>
      <c r="V632" s="45"/>
      <c r="W632" s="45"/>
      <c r="X632" s="45"/>
      <c r="Y632" s="45"/>
      <c r="Z632" s="45"/>
      <c r="AA632" s="45"/>
      <c r="AB632" s="45"/>
      <c r="AC632" s="45"/>
    </row>
    <row r="633" spans="4:29" ht="15" customHeight="1" x14ac:dyDescent="0.35">
      <c r="D633" s="45"/>
      <c r="E633" s="45"/>
      <c r="F633" s="45"/>
      <c r="G633" s="45"/>
      <c r="H633" s="45"/>
      <c r="I633" s="45"/>
      <c r="J633" s="45"/>
      <c r="K633" s="45"/>
      <c r="L633" s="45"/>
      <c r="M633" s="45"/>
      <c r="N633" s="45"/>
      <c r="O633" s="45"/>
      <c r="P633" s="45"/>
      <c r="Q633" s="45"/>
      <c r="R633" s="45"/>
      <c r="S633" s="45"/>
      <c r="T633" s="45"/>
      <c r="U633" s="45"/>
      <c r="V633" s="45"/>
      <c r="W633" s="45"/>
      <c r="X633" s="45"/>
      <c r="Y633" s="45"/>
      <c r="Z633" s="45"/>
      <c r="AA633" s="45"/>
      <c r="AB633" s="45"/>
      <c r="AC633" s="45"/>
    </row>
    <row r="634" spans="4:29" ht="15" customHeight="1" x14ac:dyDescent="0.35">
      <c r="D634" s="45"/>
      <c r="E634" s="45"/>
      <c r="F634" s="45"/>
      <c r="G634" s="45"/>
      <c r="H634" s="45"/>
      <c r="I634" s="45"/>
      <c r="J634" s="45"/>
      <c r="K634" s="45"/>
      <c r="L634" s="45"/>
      <c r="M634" s="45"/>
      <c r="N634" s="45"/>
      <c r="O634" s="45"/>
      <c r="P634" s="45"/>
      <c r="Q634" s="45"/>
      <c r="R634" s="45"/>
      <c r="S634" s="45"/>
      <c r="T634" s="45"/>
      <c r="U634" s="45"/>
      <c r="V634" s="45"/>
      <c r="W634" s="45"/>
      <c r="X634" s="45"/>
      <c r="Y634" s="45"/>
      <c r="Z634" s="45"/>
      <c r="AA634" s="45"/>
      <c r="AB634" s="45"/>
      <c r="AC634" s="45"/>
    </row>
    <row r="635" spans="4:29" ht="15" customHeight="1" x14ac:dyDescent="0.35">
      <c r="D635" s="45"/>
      <c r="E635" s="45"/>
      <c r="F635" s="45"/>
      <c r="G635" s="45"/>
      <c r="H635" s="45"/>
      <c r="I635" s="45"/>
      <c r="J635" s="45"/>
      <c r="K635" s="45"/>
      <c r="L635" s="45"/>
      <c r="M635" s="45"/>
      <c r="N635" s="45"/>
      <c r="O635" s="45"/>
      <c r="P635" s="45"/>
      <c r="Q635" s="45"/>
      <c r="R635" s="45"/>
      <c r="S635" s="45"/>
      <c r="T635" s="45"/>
      <c r="U635" s="45"/>
      <c r="V635" s="45"/>
      <c r="W635" s="45"/>
      <c r="X635" s="45"/>
      <c r="Y635" s="45"/>
      <c r="Z635" s="45"/>
      <c r="AA635" s="45"/>
      <c r="AB635" s="45"/>
      <c r="AC635" s="45"/>
    </row>
    <row r="636" spans="4:29" ht="15" customHeight="1" x14ac:dyDescent="0.35">
      <c r="D636" s="45"/>
      <c r="E636" s="45"/>
      <c r="F636" s="45"/>
      <c r="G636" s="45"/>
      <c r="H636" s="45"/>
      <c r="I636" s="45"/>
      <c r="J636" s="45"/>
      <c r="K636" s="45"/>
      <c r="L636" s="45"/>
      <c r="M636" s="45"/>
      <c r="N636" s="45"/>
      <c r="O636" s="45"/>
      <c r="P636" s="45"/>
      <c r="Q636" s="45"/>
      <c r="R636" s="45"/>
      <c r="S636" s="45"/>
      <c r="T636" s="45"/>
      <c r="U636" s="45"/>
      <c r="V636" s="45"/>
      <c r="W636" s="45"/>
      <c r="X636" s="45"/>
      <c r="Y636" s="45"/>
      <c r="Z636" s="45"/>
      <c r="AA636" s="45"/>
      <c r="AB636" s="45"/>
      <c r="AC636" s="45"/>
    </row>
    <row r="637" spans="4:29" ht="15" customHeight="1" x14ac:dyDescent="0.35">
      <c r="D637" s="45"/>
      <c r="E637" s="45"/>
      <c r="F637" s="45"/>
      <c r="G637" s="45"/>
      <c r="H637" s="45"/>
      <c r="I637" s="45"/>
      <c r="J637" s="45"/>
      <c r="K637" s="45"/>
      <c r="L637" s="45"/>
      <c r="M637" s="45"/>
      <c r="N637" s="45"/>
      <c r="O637" s="45"/>
      <c r="P637" s="45"/>
      <c r="Q637" s="45"/>
      <c r="R637" s="45"/>
      <c r="S637" s="45"/>
      <c r="T637" s="45"/>
      <c r="U637" s="45"/>
      <c r="V637" s="45"/>
      <c r="W637" s="45"/>
      <c r="X637" s="45"/>
      <c r="Y637" s="45"/>
      <c r="Z637" s="45"/>
      <c r="AA637" s="45"/>
      <c r="AB637" s="45"/>
      <c r="AC637" s="45"/>
    </row>
    <row r="638" spans="4:29" ht="15" customHeight="1" x14ac:dyDescent="0.35">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45"/>
      <c r="AB638" s="45"/>
      <c r="AC638" s="45"/>
    </row>
    <row r="639" spans="4:29" ht="15" customHeight="1" x14ac:dyDescent="0.35">
      <c r="D639" s="45"/>
      <c r="E639" s="45"/>
      <c r="F639" s="45"/>
      <c r="G639" s="45"/>
      <c r="H639" s="45"/>
      <c r="I639" s="45"/>
      <c r="J639" s="45"/>
      <c r="K639" s="45"/>
      <c r="L639" s="45"/>
      <c r="M639" s="45"/>
      <c r="N639" s="45"/>
      <c r="O639" s="45"/>
      <c r="P639" s="45"/>
      <c r="Q639" s="45"/>
      <c r="R639" s="45"/>
      <c r="S639" s="45"/>
      <c r="T639" s="45"/>
      <c r="U639" s="45"/>
      <c r="V639" s="45"/>
      <c r="W639" s="45"/>
      <c r="X639" s="45"/>
      <c r="Y639" s="45"/>
      <c r="Z639" s="45"/>
      <c r="AA639" s="45"/>
      <c r="AB639" s="45"/>
      <c r="AC639" s="45"/>
    </row>
    <row r="640" spans="4:29" ht="15" customHeight="1" x14ac:dyDescent="0.35">
      <c r="D640" s="45"/>
      <c r="E640" s="45"/>
      <c r="F640" s="45"/>
      <c r="G640" s="45"/>
      <c r="H640" s="45"/>
      <c r="I640" s="45"/>
      <c r="J640" s="45"/>
      <c r="K640" s="45"/>
      <c r="L640" s="45"/>
      <c r="M640" s="45"/>
      <c r="N640" s="45"/>
      <c r="O640" s="45"/>
      <c r="P640" s="45"/>
      <c r="Q640" s="45"/>
      <c r="R640" s="45"/>
      <c r="S640" s="45"/>
      <c r="T640" s="45"/>
      <c r="U640" s="45"/>
      <c r="V640" s="45"/>
      <c r="W640" s="45"/>
      <c r="X640" s="45"/>
      <c r="Y640" s="45"/>
      <c r="Z640" s="45"/>
      <c r="AA640" s="45"/>
      <c r="AB640" s="45"/>
      <c r="AC640" s="45"/>
    </row>
    <row r="641" spans="4:29" ht="15" customHeight="1" x14ac:dyDescent="0.35">
      <c r="D641" s="45"/>
      <c r="E641" s="45"/>
      <c r="F641" s="45"/>
      <c r="G641" s="45"/>
      <c r="H641" s="45"/>
      <c r="I641" s="45"/>
      <c r="J641" s="45"/>
      <c r="K641" s="45"/>
      <c r="L641" s="45"/>
      <c r="M641" s="45"/>
      <c r="N641" s="45"/>
      <c r="O641" s="45"/>
      <c r="P641" s="45"/>
      <c r="Q641" s="45"/>
      <c r="R641" s="45"/>
      <c r="S641" s="45"/>
      <c r="T641" s="45"/>
      <c r="U641" s="45"/>
      <c r="V641" s="45"/>
      <c r="W641" s="45"/>
      <c r="X641" s="45"/>
      <c r="Y641" s="45"/>
      <c r="Z641" s="45"/>
      <c r="AA641" s="45"/>
      <c r="AB641" s="45"/>
      <c r="AC641" s="45"/>
    </row>
    <row r="642" spans="4:29" ht="15" customHeight="1" x14ac:dyDescent="0.35">
      <c r="D642" s="45"/>
      <c r="E642" s="45"/>
      <c r="F642" s="45"/>
      <c r="G642" s="45"/>
      <c r="H642" s="45"/>
      <c r="I642" s="45"/>
      <c r="J642" s="45"/>
      <c r="K642" s="45"/>
      <c r="L642" s="45"/>
      <c r="M642" s="45"/>
      <c r="N642" s="45"/>
      <c r="O642" s="45"/>
      <c r="P642" s="45"/>
      <c r="Q642" s="45"/>
      <c r="R642" s="45"/>
      <c r="S642" s="45"/>
      <c r="T642" s="45"/>
      <c r="U642" s="45"/>
      <c r="V642" s="45"/>
      <c r="W642" s="45"/>
      <c r="X642" s="45"/>
      <c r="Y642" s="45"/>
      <c r="Z642" s="45"/>
      <c r="AA642" s="45"/>
      <c r="AB642" s="45"/>
      <c r="AC642" s="45"/>
    </row>
    <row r="643" spans="4:29" ht="15" customHeight="1" x14ac:dyDescent="0.35">
      <c r="D643" s="45"/>
      <c r="E643" s="45"/>
      <c r="F643" s="45"/>
      <c r="G643" s="45"/>
      <c r="H643" s="45"/>
      <c r="I643" s="45"/>
      <c r="J643" s="45"/>
      <c r="K643" s="45"/>
      <c r="L643" s="45"/>
      <c r="M643" s="45"/>
      <c r="N643" s="45"/>
      <c r="O643" s="45"/>
      <c r="P643" s="45"/>
      <c r="Q643" s="45"/>
      <c r="R643" s="45"/>
      <c r="S643" s="45"/>
      <c r="T643" s="45"/>
      <c r="U643" s="45"/>
      <c r="V643" s="45"/>
      <c r="W643" s="45"/>
      <c r="X643" s="45"/>
      <c r="Y643" s="45"/>
      <c r="Z643" s="45"/>
      <c r="AA643" s="45"/>
      <c r="AB643" s="45"/>
      <c r="AC643" s="45"/>
    </row>
    <row r="644" spans="4:29" ht="15" customHeight="1" x14ac:dyDescent="0.35">
      <c r="D644" s="45"/>
      <c r="E644" s="45"/>
      <c r="F644" s="45"/>
      <c r="G644" s="45"/>
      <c r="H644" s="45"/>
      <c r="I644" s="45"/>
      <c r="J644" s="45"/>
      <c r="K644" s="45"/>
      <c r="L644" s="45"/>
      <c r="M644" s="45"/>
      <c r="N644" s="45"/>
      <c r="O644" s="45"/>
      <c r="P644" s="45"/>
      <c r="Q644" s="45"/>
      <c r="R644" s="45"/>
      <c r="S644" s="45"/>
      <c r="T644" s="45"/>
      <c r="U644" s="45"/>
      <c r="V644" s="45"/>
      <c r="W644" s="45"/>
      <c r="X644" s="45"/>
      <c r="Y644" s="45"/>
      <c r="Z644" s="45"/>
      <c r="AA644" s="45"/>
      <c r="AB644" s="45"/>
      <c r="AC644" s="45"/>
    </row>
    <row r="645" spans="4:29" ht="15" customHeight="1" x14ac:dyDescent="0.35">
      <c r="D645" s="45"/>
      <c r="E645" s="45"/>
      <c r="F645" s="45"/>
      <c r="G645" s="45"/>
      <c r="H645" s="45"/>
      <c r="I645" s="45"/>
      <c r="J645" s="45"/>
      <c r="K645" s="45"/>
      <c r="L645" s="45"/>
      <c r="M645" s="45"/>
      <c r="N645" s="45"/>
      <c r="O645" s="45"/>
      <c r="P645" s="45"/>
      <c r="Q645" s="45"/>
      <c r="R645" s="45"/>
      <c r="S645" s="45"/>
      <c r="T645" s="45"/>
      <c r="U645" s="45"/>
      <c r="V645" s="45"/>
      <c r="W645" s="45"/>
      <c r="X645" s="45"/>
      <c r="Y645" s="45"/>
      <c r="Z645" s="45"/>
      <c r="AA645" s="45"/>
      <c r="AB645" s="45"/>
      <c r="AC645" s="45"/>
    </row>
    <row r="646" spans="4:29" ht="15" customHeight="1" x14ac:dyDescent="0.35">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45"/>
      <c r="AB646" s="45"/>
      <c r="AC646" s="45"/>
    </row>
    <row r="647" spans="4:29" ht="15" customHeight="1" x14ac:dyDescent="0.35">
      <c r="D647" s="45"/>
      <c r="E647" s="45"/>
      <c r="F647" s="45"/>
      <c r="G647" s="45"/>
      <c r="H647" s="45"/>
      <c r="I647" s="45"/>
      <c r="J647" s="45"/>
      <c r="K647" s="45"/>
      <c r="L647" s="45"/>
      <c r="M647" s="45"/>
      <c r="N647" s="45"/>
      <c r="O647" s="45"/>
      <c r="P647" s="45"/>
      <c r="Q647" s="45"/>
      <c r="R647" s="45"/>
      <c r="S647" s="45"/>
      <c r="T647" s="45"/>
      <c r="U647" s="45"/>
      <c r="V647" s="45"/>
      <c r="W647" s="45"/>
      <c r="X647" s="45"/>
      <c r="Y647" s="45"/>
      <c r="Z647" s="45"/>
      <c r="AA647" s="45"/>
      <c r="AB647" s="45"/>
      <c r="AC647" s="45"/>
    </row>
    <row r="648" spans="4:29" ht="15" customHeight="1" x14ac:dyDescent="0.35">
      <c r="D648" s="45"/>
      <c r="E648" s="45"/>
      <c r="F648" s="45"/>
      <c r="G648" s="45"/>
      <c r="H648" s="45"/>
      <c r="I648" s="45"/>
      <c r="J648" s="45"/>
      <c r="K648" s="45"/>
      <c r="L648" s="45"/>
      <c r="M648" s="45"/>
      <c r="N648" s="45"/>
      <c r="O648" s="45"/>
      <c r="P648" s="45"/>
      <c r="Q648" s="45"/>
      <c r="R648" s="45"/>
      <c r="S648" s="45"/>
      <c r="T648" s="45"/>
      <c r="U648" s="45"/>
      <c r="V648" s="45"/>
      <c r="W648" s="45"/>
      <c r="X648" s="45"/>
      <c r="Y648" s="45"/>
      <c r="Z648" s="45"/>
      <c r="AA648" s="45"/>
      <c r="AB648" s="45"/>
      <c r="AC648" s="45"/>
    </row>
    <row r="649" spans="4:29" ht="15" customHeight="1" x14ac:dyDescent="0.35">
      <c r="D649" s="45"/>
      <c r="E649" s="45"/>
      <c r="F649" s="45"/>
      <c r="G649" s="45"/>
      <c r="H649" s="45"/>
      <c r="I649" s="45"/>
      <c r="J649" s="45"/>
      <c r="K649" s="45"/>
      <c r="L649" s="45"/>
      <c r="M649" s="45"/>
      <c r="N649" s="45"/>
      <c r="O649" s="45"/>
      <c r="P649" s="45"/>
      <c r="Q649" s="45"/>
      <c r="R649" s="45"/>
      <c r="S649" s="45"/>
      <c r="T649" s="45"/>
      <c r="U649" s="45"/>
      <c r="V649" s="45"/>
      <c r="W649" s="45"/>
      <c r="X649" s="45"/>
      <c r="Y649" s="45"/>
      <c r="Z649" s="45"/>
      <c r="AA649" s="45"/>
      <c r="AB649" s="45"/>
      <c r="AC649" s="45"/>
    </row>
    <row r="650" spans="4:29" ht="15" customHeight="1" x14ac:dyDescent="0.35">
      <c r="D650" s="45"/>
      <c r="E650" s="45"/>
      <c r="F650" s="45"/>
      <c r="G650" s="45"/>
      <c r="H650" s="45"/>
      <c r="I650" s="45"/>
      <c r="J650" s="45"/>
      <c r="K650" s="45"/>
      <c r="L650" s="45"/>
      <c r="M650" s="45"/>
      <c r="N650" s="45"/>
      <c r="O650" s="45"/>
      <c r="P650" s="45"/>
      <c r="Q650" s="45"/>
      <c r="R650" s="45"/>
      <c r="S650" s="45"/>
      <c r="T650" s="45"/>
      <c r="U650" s="45"/>
      <c r="V650" s="45"/>
      <c r="W650" s="45"/>
      <c r="X650" s="45"/>
      <c r="Y650" s="45"/>
      <c r="Z650" s="45"/>
      <c r="AA650" s="45"/>
      <c r="AB650" s="45"/>
      <c r="AC650" s="45"/>
    </row>
    <row r="651" spans="4:29" ht="15" customHeight="1" x14ac:dyDescent="0.35">
      <c r="D651" s="45"/>
      <c r="E651" s="45"/>
      <c r="F651" s="45"/>
      <c r="G651" s="45"/>
      <c r="H651" s="45"/>
      <c r="I651" s="45"/>
      <c r="J651" s="45"/>
      <c r="K651" s="45"/>
      <c r="L651" s="45"/>
      <c r="M651" s="45"/>
      <c r="N651" s="45"/>
      <c r="O651" s="45"/>
      <c r="P651" s="45"/>
      <c r="Q651" s="45"/>
      <c r="R651" s="45"/>
      <c r="S651" s="45"/>
      <c r="T651" s="45"/>
      <c r="U651" s="45"/>
      <c r="V651" s="45"/>
      <c r="W651" s="45"/>
      <c r="X651" s="45"/>
      <c r="Y651" s="45"/>
      <c r="Z651" s="45"/>
      <c r="AA651" s="45"/>
      <c r="AB651" s="45"/>
      <c r="AC651" s="45"/>
    </row>
    <row r="652" spans="4:29" ht="15" customHeight="1" x14ac:dyDescent="0.35">
      <c r="D652" s="45"/>
      <c r="E652" s="45"/>
      <c r="F652" s="45"/>
      <c r="G652" s="45"/>
      <c r="H652" s="45"/>
      <c r="I652" s="45"/>
      <c r="J652" s="45"/>
      <c r="K652" s="45"/>
      <c r="L652" s="45"/>
      <c r="M652" s="45"/>
      <c r="N652" s="45"/>
      <c r="O652" s="45"/>
      <c r="P652" s="45"/>
      <c r="Q652" s="45"/>
      <c r="R652" s="45"/>
      <c r="S652" s="45"/>
      <c r="T652" s="45"/>
      <c r="U652" s="45"/>
      <c r="V652" s="45"/>
      <c r="W652" s="45"/>
      <c r="X652" s="45"/>
      <c r="Y652" s="45"/>
      <c r="Z652" s="45"/>
      <c r="AA652" s="45"/>
      <c r="AB652" s="45"/>
      <c r="AC652" s="45"/>
    </row>
    <row r="653" spans="4:29" ht="15" customHeight="1" x14ac:dyDescent="0.35">
      <c r="D653" s="45"/>
      <c r="E653" s="45"/>
      <c r="F653" s="45"/>
      <c r="G653" s="45"/>
      <c r="H653" s="45"/>
      <c r="I653" s="45"/>
      <c r="J653" s="45"/>
      <c r="K653" s="45"/>
      <c r="L653" s="45"/>
      <c r="M653" s="45"/>
      <c r="N653" s="45"/>
      <c r="O653" s="45"/>
      <c r="P653" s="45"/>
      <c r="Q653" s="45"/>
      <c r="R653" s="45"/>
      <c r="S653" s="45"/>
      <c r="T653" s="45"/>
      <c r="U653" s="45"/>
      <c r="V653" s="45"/>
      <c r="W653" s="45"/>
      <c r="X653" s="45"/>
      <c r="Y653" s="45"/>
      <c r="Z653" s="45"/>
      <c r="AA653" s="45"/>
      <c r="AB653" s="45"/>
      <c r="AC653" s="45"/>
    </row>
    <row r="654" spans="4:29" ht="15" customHeight="1" x14ac:dyDescent="0.35">
      <c r="D654" s="45"/>
      <c r="E654" s="45"/>
      <c r="F654" s="45"/>
      <c r="G654" s="45"/>
      <c r="H654" s="45"/>
      <c r="I654" s="45"/>
      <c r="J654" s="45"/>
      <c r="K654" s="45"/>
      <c r="L654" s="45"/>
      <c r="M654" s="45"/>
      <c r="N654" s="45"/>
      <c r="O654" s="45"/>
      <c r="P654" s="45"/>
      <c r="Q654" s="45"/>
      <c r="R654" s="45"/>
      <c r="S654" s="45"/>
      <c r="T654" s="45"/>
      <c r="U654" s="45"/>
      <c r="V654" s="45"/>
      <c r="W654" s="45"/>
      <c r="X654" s="45"/>
      <c r="Y654" s="45"/>
      <c r="Z654" s="45"/>
      <c r="AA654" s="45"/>
      <c r="AB654" s="45"/>
      <c r="AC654" s="45"/>
    </row>
    <row r="655" spans="4:29" ht="15" customHeight="1" x14ac:dyDescent="0.35">
      <c r="D655" s="45"/>
      <c r="E655" s="45"/>
      <c r="F655" s="45"/>
      <c r="G655" s="45"/>
      <c r="H655" s="45"/>
      <c r="I655" s="45"/>
      <c r="J655" s="45"/>
      <c r="K655" s="45"/>
      <c r="L655" s="45"/>
      <c r="M655" s="45"/>
      <c r="N655" s="45"/>
      <c r="O655" s="45"/>
      <c r="P655" s="45"/>
      <c r="Q655" s="45"/>
      <c r="R655" s="45"/>
      <c r="S655" s="45"/>
      <c r="T655" s="45"/>
      <c r="U655" s="45"/>
      <c r="V655" s="45"/>
      <c r="W655" s="45"/>
      <c r="X655" s="45"/>
      <c r="Y655" s="45"/>
      <c r="Z655" s="45"/>
      <c r="AA655" s="45"/>
      <c r="AB655" s="45"/>
      <c r="AC655" s="45"/>
    </row>
    <row r="656" spans="4:29" ht="15" customHeight="1" x14ac:dyDescent="0.35">
      <c r="D656" s="45"/>
      <c r="E656" s="45"/>
      <c r="F656" s="45"/>
      <c r="G656" s="45"/>
      <c r="H656" s="45"/>
      <c r="I656" s="45"/>
      <c r="J656" s="45"/>
      <c r="K656" s="45"/>
      <c r="L656" s="45"/>
      <c r="M656" s="45"/>
      <c r="N656" s="45"/>
      <c r="O656" s="45"/>
      <c r="P656" s="45"/>
      <c r="Q656" s="45"/>
      <c r="R656" s="45"/>
      <c r="S656" s="45"/>
      <c r="T656" s="45"/>
      <c r="U656" s="45"/>
      <c r="V656" s="45"/>
      <c r="W656" s="45"/>
      <c r="X656" s="45"/>
      <c r="Y656" s="45"/>
      <c r="Z656" s="45"/>
      <c r="AA656" s="45"/>
      <c r="AB656" s="45"/>
      <c r="AC656" s="45"/>
    </row>
    <row r="657" spans="4:29" ht="15" customHeight="1" x14ac:dyDescent="0.35">
      <c r="D657" s="45"/>
      <c r="E657" s="45"/>
      <c r="F657" s="45"/>
      <c r="G657" s="45"/>
      <c r="H657" s="45"/>
      <c r="I657" s="45"/>
      <c r="J657" s="45"/>
      <c r="K657" s="45"/>
      <c r="L657" s="45"/>
      <c r="M657" s="45"/>
      <c r="N657" s="45"/>
      <c r="O657" s="45"/>
      <c r="P657" s="45"/>
      <c r="Q657" s="45"/>
      <c r="R657" s="45"/>
      <c r="S657" s="45"/>
      <c r="T657" s="45"/>
      <c r="U657" s="45"/>
      <c r="V657" s="45"/>
      <c r="W657" s="45"/>
      <c r="X657" s="45"/>
      <c r="Y657" s="45"/>
      <c r="Z657" s="45"/>
      <c r="AA657" s="45"/>
      <c r="AB657" s="45"/>
      <c r="AC657" s="45"/>
    </row>
    <row r="658" spans="4:29" ht="15" customHeight="1" x14ac:dyDescent="0.35">
      <c r="D658" s="45"/>
      <c r="E658" s="45"/>
      <c r="F658" s="45"/>
      <c r="G658" s="45"/>
      <c r="H658" s="45"/>
      <c r="I658" s="45"/>
      <c r="J658" s="45"/>
      <c r="K658" s="45"/>
      <c r="L658" s="45"/>
      <c r="M658" s="45"/>
      <c r="N658" s="45"/>
      <c r="O658" s="45"/>
      <c r="P658" s="45"/>
      <c r="Q658" s="45"/>
      <c r="R658" s="45"/>
      <c r="S658" s="45"/>
      <c r="T658" s="45"/>
      <c r="U658" s="45"/>
      <c r="V658" s="45"/>
      <c r="W658" s="45"/>
      <c r="X658" s="45"/>
      <c r="Y658" s="45"/>
      <c r="Z658" s="45"/>
      <c r="AA658" s="45"/>
      <c r="AB658" s="45"/>
      <c r="AC658" s="45"/>
    </row>
    <row r="659" spans="4:29" ht="15" customHeight="1" x14ac:dyDescent="0.35">
      <c r="D659" s="45"/>
      <c r="E659" s="45"/>
      <c r="F659" s="45"/>
      <c r="G659" s="45"/>
      <c r="H659" s="45"/>
      <c r="I659" s="45"/>
      <c r="J659" s="45"/>
      <c r="K659" s="45"/>
      <c r="L659" s="45"/>
      <c r="M659" s="45"/>
      <c r="N659" s="45"/>
      <c r="O659" s="45"/>
      <c r="P659" s="45"/>
      <c r="Q659" s="45"/>
      <c r="R659" s="45"/>
      <c r="S659" s="45"/>
      <c r="T659" s="45"/>
      <c r="U659" s="45"/>
      <c r="V659" s="45"/>
      <c r="W659" s="45"/>
      <c r="X659" s="45"/>
      <c r="Y659" s="45"/>
      <c r="Z659" s="45"/>
      <c r="AA659" s="45"/>
      <c r="AB659" s="45"/>
      <c r="AC659" s="45"/>
    </row>
    <row r="660" spans="4:29" ht="15" customHeight="1" x14ac:dyDescent="0.35">
      <c r="D660" s="45"/>
      <c r="E660" s="45"/>
      <c r="F660" s="45"/>
      <c r="G660" s="45"/>
      <c r="H660" s="45"/>
      <c r="I660" s="45"/>
      <c r="J660" s="45"/>
      <c r="K660" s="45"/>
      <c r="L660" s="45"/>
      <c r="M660" s="45"/>
      <c r="N660" s="45"/>
      <c r="O660" s="45"/>
      <c r="P660" s="45"/>
      <c r="Q660" s="45"/>
      <c r="R660" s="45"/>
      <c r="S660" s="45"/>
      <c r="T660" s="45"/>
      <c r="U660" s="45"/>
      <c r="V660" s="45"/>
      <c r="W660" s="45"/>
      <c r="X660" s="45"/>
      <c r="Y660" s="45"/>
      <c r="Z660" s="45"/>
      <c r="AA660" s="45"/>
      <c r="AB660" s="45"/>
      <c r="AC660" s="45"/>
    </row>
    <row r="661" spans="4:29" ht="15" customHeight="1" x14ac:dyDescent="0.35">
      <c r="D661" s="45"/>
      <c r="E661" s="45"/>
      <c r="F661" s="45"/>
      <c r="G661" s="45"/>
      <c r="H661" s="45"/>
      <c r="I661" s="45"/>
      <c r="J661" s="45"/>
      <c r="K661" s="45"/>
      <c r="L661" s="45"/>
      <c r="M661" s="45"/>
      <c r="N661" s="45"/>
      <c r="O661" s="45"/>
      <c r="P661" s="45"/>
      <c r="Q661" s="45"/>
      <c r="R661" s="45"/>
      <c r="S661" s="45"/>
      <c r="T661" s="45"/>
      <c r="U661" s="45"/>
      <c r="V661" s="45"/>
      <c r="W661" s="45"/>
      <c r="X661" s="45"/>
      <c r="Y661" s="45"/>
      <c r="Z661" s="45"/>
      <c r="AA661" s="45"/>
      <c r="AB661" s="45"/>
      <c r="AC661" s="45"/>
    </row>
    <row r="662" spans="4:29" ht="15" customHeight="1" x14ac:dyDescent="0.35">
      <c r="D662" s="45"/>
      <c r="E662" s="45"/>
      <c r="F662" s="45"/>
      <c r="G662" s="45"/>
      <c r="H662" s="45"/>
      <c r="I662" s="45"/>
      <c r="J662" s="45"/>
      <c r="K662" s="45"/>
      <c r="L662" s="45"/>
      <c r="M662" s="45"/>
      <c r="N662" s="45"/>
      <c r="O662" s="45"/>
      <c r="P662" s="45"/>
      <c r="Q662" s="45"/>
      <c r="R662" s="45"/>
      <c r="S662" s="45"/>
      <c r="T662" s="45"/>
      <c r="U662" s="45"/>
      <c r="V662" s="45"/>
      <c r="W662" s="45"/>
      <c r="X662" s="45"/>
      <c r="Y662" s="45"/>
      <c r="Z662" s="45"/>
      <c r="AA662" s="45"/>
      <c r="AB662" s="45"/>
      <c r="AC662" s="45"/>
    </row>
    <row r="663" spans="4:29" ht="15" customHeight="1" x14ac:dyDescent="0.35">
      <c r="D663" s="45"/>
      <c r="E663" s="45"/>
      <c r="F663" s="45"/>
      <c r="G663" s="45"/>
      <c r="H663" s="45"/>
      <c r="I663" s="45"/>
      <c r="J663" s="45"/>
      <c r="K663" s="45"/>
      <c r="L663" s="45"/>
      <c r="M663" s="45"/>
      <c r="N663" s="45"/>
      <c r="O663" s="45"/>
      <c r="P663" s="45"/>
      <c r="Q663" s="45"/>
      <c r="R663" s="45"/>
      <c r="S663" s="45"/>
      <c r="T663" s="45"/>
      <c r="U663" s="45"/>
      <c r="V663" s="45"/>
      <c r="W663" s="45"/>
      <c r="X663" s="45"/>
      <c r="Y663" s="45"/>
      <c r="Z663" s="45"/>
      <c r="AA663" s="45"/>
      <c r="AB663" s="45"/>
      <c r="AC663" s="45"/>
    </row>
    <row r="664" spans="4:29" ht="15" customHeight="1" x14ac:dyDescent="0.35">
      <c r="D664" s="45"/>
      <c r="E664" s="45"/>
      <c r="F664" s="45"/>
      <c r="G664" s="45"/>
      <c r="H664" s="45"/>
      <c r="I664" s="45"/>
      <c r="J664" s="45"/>
      <c r="K664" s="45"/>
      <c r="L664" s="45"/>
      <c r="M664" s="45"/>
      <c r="N664" s="45"/>
      <c r="O664" s="45"/>
      <c r="P664" s="45"/>
      <c r="Q664" s="45"/>
      <c r="R664" s="45"/>
      <c r="S664" s="45"/>
      <c r="T664" s="45"/>
      <c r="U664" s="45"/>
      <c r="V664" s="45"/>
      <c r="W664" s="45"/>
      <c r="X664" s="45"/>
      <c r="Y664" s="45"/>
      <c r="Z664" s="45"/>
      <c r="AA664" s="45"/>
      <c r="AB664" s="45"/>
      <c r="AC664" s="45"/>
    </row>
    <row r="665" spans="4:29" ht="15" customHeight="1" x14ac:dyDescent="0.35">
      <c r="D665" s="45"/>
      <c r="E665" s="45"/>
      <c r="F665" s="45"/>
      <c r="G665" s="45"/>
      <c r="H665" s="45"/>
      <c r="I665" s="45"/>
      <c r="J665" s="45"/>
      <c r="K665" s="45"/>
      <c r="L665" s="45"/>
      <c r="M665" s="45"/>
      <c r="N665" s="45"/>
      <c r="O665" s="45"/>
      <c r="P665" s="45"/>
      <c r="Q665" s="45"/>
      <c r="R665" s="45"/>
      <c r="S665" s="45"/>
      <c r="T665" s="45"/>
      <c r="U665" s="45"/>
      <c r="V665" s="45"/>
      <c r="W665" s="45"/>
      <c r="X665" s="45"/>
      <c r="Y665" s="45"/>
      <c r="Z665" s="45"/>
      <c r="AA665" s="45"/>
      <c r="AB665" s="45"/>
      <c r="AC665" s="45"/>
    </row>
    <row r="666" spans="4:29" ht="15" customHeight="1" x14ac:dyDescent="0.35">
      <c r="D666" s="45"/>
      <c r="E666" s="45"/>
      <c r="F666" s="45"/>
      <c r="G666" s="45"/>
      <c r="H666" s="45"/>
      <c r="I666" s="45"/>
      <c r="J666" s="45"/>
      <c r="K666" s="45"/>
      <c r="L666" s="45"/>
      <c r="M666" s="45"/>
      <c r="N666" s="45"/>
      <c r="O666" s="45"/>
      <c r="P666" s="45"/>
      <c r="Q666" s="45"/>
      <c r="R666" s="45"/>
      <c r="S666" s="45"/>
      <c r="T666" s="45"/>
      <c r="U666" s="45"/>
      <c r="V666" s="45"/>
      <c r="W666" s="45"/>
      <c r="X666" s="45"/>
      <c r="Y666" s="45"/>
      <c r="Z666" s="45"/>
      <c r="AA666" s="45"/>
      <c r="AB666" s="45"/>
      <c r="AC666" s="45"/>
    </row>
    <row r="667" spans="4:29" ht="15" customHeight="1" x14ac:dyDescent="0.35">
      <c r="D667" s="45"/>
      <c r="E667" s="45"/>
      <c r="F667" s="45"/>
      <c r="G667" s="45"/>
      <c r="H667" s="45"/>
      <c r="I667" s="45"/>
      <c r="J667" s="45"/>
      <c r="K667" s="45"/>
      <c r="L667" s="45"/>
      <c r="M667" s="45"/>
      <c r="N667" s="45"/>
      <c r="O667" s="45"/>
      <c r="P667" s="45"/>
      <c r="Q667" s="45"/>
      <c r="R667" s="45"/>
      <c r="S667" s="45"/>
      <c r="T667" s="45"/>
      <c r="U667" s="45"/>
      <c r="V667" s="45"/>
      <c r="W667" s="45"/>
      <c r="X667" s="45"/>
      <c r="Y667" s="45"/>
      <c r="Z667" s="45"/>
      <c r="AA667" s="45"/>
      <c r="AB667" s="45"/>
      <c r="AC667" s="45"/>
    </row>
    <row r="668" spans="4:29" ht="15" customHeight="1" x14ac:dyDescent="0.35">
      <c r="D668" s="45"/>
      <c r="E668" s="45"/>
      <c r="F668" s="45"/>
      <c r="G668" s="45"/>
      <c r="H668" s="45"/>
      <c r="I668" s="45"/>
      <c r="J668" s="45"/>
      <c r="K668" s="45"/>
      <c r="L668" s="45"/>
      <c r="M668" s="45"/>
      <c r="N668" s="45"/>
      <c r="O668" s="45"/>
      <c r="P668" s="45"/>
      <c r="Q668" s="45"/>
      <c r="R668" s="45"/>
      <c r="S668" s="45"/>
      <c r="T668" s="45"/>
      <c r="U668" s="45"/>
      <c r="V668" s="45"/>
      <c r="W668" s="45"/>
      <c r="X668" s="45"/>
      <c r="Y668" s="45"/>
      <c r="Z668" s="45"/>
      <c r="AA668" s="45"/>
      <c r="AB668" s="45"/>
      <c r="AC668" s="45"/>
    </row>
    <row r="669" spans="4:29" ht="15" customHeight="1" x14ac:dyDescent="0.35">
      <c r="D669" s="45"/>
      <c r="E669" s="45"/>
      <c r="F669" s="45"/>
      <c r="G669" s="45"/>
      <c r="H669" s="45"/>
      <c r="I669" s="45"/>
      <c r="J669" s="45"/>
      <c r="K669" s="45"/>
      <c r="L669" s="45"/>
      <c r="M669" s="45"/>
      <c r="N669" s="45"/>
      <c r="O669" s="45"/>
      <c r="P669" s="45"/>
      <c r="Q669" s="45"/>
      <c r="R669" s="45"/>
      <c r="S669" s="45"/>
      <c r="T669" s="45"/>
      <c r="U669" s="45"/>
      <c r="V669" s="45"/>
      <c r="W669" s="45"/>
      <c r="X669" s="45"/>
      <c r="Y669" s="45"/>
      <c r="Z669" s="45"/>
      <c r="AA669" s="45"/>
      <c r="AB669" s="45"/>
      <c r="AC669" s="45"/>
    </row>
    <row r="670" spans="4:29" ht="15" customHeight="1" x14ac:dyDescent="0.35">
      <c r="D670" s="45"/>
      <c r="E670" s="45"/>
      <c r="F670" s="45"/>
      <c r="G670" s="45"/>
      <c r="H670" s="45"/>
      <c r="I670" s="45"/>
      <c r="J670" s="45"/>
      <c r="K670" s="45"/>
      <c r="L670" s="45"/>
      <c r="M670" s="45"/>
      <c r="N670" s="45"/>
      <c r="O670" s="45"/>
      <c r="P670" s="45"/>
      <c r="Q670" s="45"/>
      <c r="R670" s="45"/>
      <c r="S670" s="45"/>
      <c r="T670" s="45"/>
      <c r="U670" s="45"/>
      <c r="V670" s="45"/>
      <c r="W670" s="45"/>
      <c r="X670" s="45"/>
      <c r="Y670" s="45"/>
      <c r="Z670" s="45"/>
      <c r="AA670" s="45"/>
      <c r="AB670" s="45"/>
      <c r="AC670" s="45"/>
    </row>
    <row r="671" spans="4:29" ht="15" customHeight="1" x14ac:dyDescent="0.35">
      <c r="D671" s="45"/>
      <c r="E671" s="45"/>
      <c r="F671" s="45"/>
      <c r="G671" s="45"/>
      <c r="H671" s="45"/>
      <c r="I671" s="45"/>
      <c r="J671" s="45"/>
      <c r="K671" s="45"/>
      <c r="L671" s="45"/>
      <c r="M671" s="45"/>
      <c r="N671" s="45"/>
      <c r="O671" s="45"/>
      <c r="P671" s="45"/>
      <c r="Q671" s="45"/>
      <c r="R671" s="45"/>
      <c r="S671" s="45"/>
      <c r="T671" s="45"/>
      <c r="U671" s="45"/>
      <c r="V671" s="45"/>
      <c r="W671" s="45"/>
      <c r="X671" s="45"/>
      <c r="Y671" s="45"/>
      <c r="Z671" s="45"/>
      <c r="AA671" s="45"/>
      <c r="AB671" s="45"/>
      <c r="AC671" s="45"/>
    </row>
    <row r="672" spans="4:29" ht="15" customHeight="1" x14ac:dyDescent="0.35">
      <c r="D672" s="45"/>
      <c r="E672" s="45"/>
      <c r="F672" s="45"/>
      <c r="G672" s="45"/>
      <c r="H672" s="45"/>
      <c r="I672" s="45"/>
      <c r="J672" s="45"/>
      <c r="K672" s="45"/>
      <c r="L672" s="45"/>
      <c r="M672" s="45"/>
      <c r="N672" s="45"/>
      <c r="O672" s="45"/>
      <c r="P672" s="45"/>
      <c r="Q672" s="45"/>
      <c r="R672" s="45"/>
      <c r="S672" s="45"/>
      <c r="T672" s="45"/>
      <c r="U672" s="45"/>
      <c r="V672" s="45"/>
      <c r="W672" s="45"/>
      <c r="X672" s="45"/>
      <c r="Y672" s="45"/>
      <c r="Z672" s="45"/>
      <c r="AA672" s="45"/>
      <c r="AB672" s="45"/>
      <c r="AC672" s="45"/>
    </row>
    <row r="673" spans="4:29" ht="15" customHeight="1" x14ac:dyDescent="0.35">
      <c r="D673" s="45"/>
      <c r="E673" s="45"/>
      <c r="F673" s="45"/>
      <c r="G673" s="45"/>
      <c r="H673" s="45"/>
      <c r="I673" s="45"/>
      <c r="J673" s="45"/>
      <c r="K673" s="45"/>
      <c r="L673" s="45"/>
      <c r="M673" s="45"/>
      <c r="N673" s="45"/>
      <c r="O673" s="45"/>
      <c r="P673" s="45"/>
      <c r="Q673" s="45"/>
      <c r="R673" s="45"/>
      <c r="S673" s="45"/>
      <c r="T673" s="45"/>
      <c r="U673" s="45"/>
      <c r="V673" s="45"/>
      <c r="W673" s="45"/>
      <c r="X673" s="45"/>
      <c r="Y673" s="45"/>
      <c r="Z673" s="45"/>
      <c r="AA673" s="45"/>
      <c r="AB673" s="45"/>
      <c r="AC673" s="45"/>
    </row>
    <row r="674" spans="4:29" ht="15" customHeight="1" x14ac:dyDescent="0.35">
      <c r="D674" s="45"/>
      <c r="E674" s="45"/>
      <c r="F674" s="45"/>
      <c r="G674" s="45"/>
      <c r="H674" s="45"/>
      <c r="I674" s="45"/>
      <c r="J674" s="45"/>
      <c r="K674" s="45"/>
      <c r="L674" s="45"/>
      <c r="M674" s="45"/>
      <c r="N674" s="45"/>
      <c r="O674" s="45"/>
      <c r="P674" s="45"/>
      <c r="Q674" s="45"/>
      <c r="R674" s="45"/>
      <c r="S674" s="45"/>
      <c r="T674" s="45"/>
      <c r="U674" s="45"/>
      <c r="V674" s="45"/>
      <c r="W674" s="45"/>
      <c r="X674" s="45"/>
      <c r="Y674" s="45"/>
      <c r="Z674" s="45"/>
      <c r="AA674" s="45"/>
      <c r="AB674" s="45"/>
      <c r="AC674" s="45"/>
    </row>
    <row r="675" spans="4:29" ht="15" customHeight="1" x14ac:dyDescent="0.35">
      <c r="D675" s="45"/>
      <c r="E675" s="45"/>
      <c r="F675" s="45"/>
      <c r="G675" s="45"/>
      <c r="H675" s="45"/>
      <c r="I675" s="45"/>
      <c r="J675" s="45"/>
      <c r="K675" s="45"/>
      <c r="L675" s="45"/>
      <c r="M675" s="45"/>
      <c r="N675" s="45"/>
      <c r="O675" s="45"/>
      <c r="P675" s="45"/>
      <c r="Q675" s="45"/>
      <c r="R675" s="45"/>
      <c r="S675" s="45"/>
      <c r="T675" s="45"/>
      <c r="U675" s="45"/>
      <c r="V675" s="45"/>
      <c r="W675" s="45"/>
      <c r="X675" s="45"/>
      <c r="Y675" s="45"/>
      <c r="Z675" s="45"/>
      <c r="AA675" s="45"/>
      <c r="AB675" s="45"/>
      <c r="AC675" s="45"/>
    </row>
    <row r="676" spans="4:29" ht="15" customHeight="1" x14ac:dyDescent="0.35">
      <c r="D676" s="45"/>
      <c r="E676" s="45"/>
      <c r="F676" s="45"/>
      <c r="G676" s="45"/>
      <c r="H676" s="45"/>
      <c r="I676" s="45"/>
      <c r="J676" s="45"/>
      <c r="K676" s="45"/>
      <c r="L676" s="45"/>
      <c r="M676" s="45"/>
      <c r="N676" s="45"/>
      <c r="O676" s="45"/>
      <c r="P676" s="45"/>
      <c r="Q676" s="45"/>
      <c r="R676" s="45"/>
      <c r="S676" s="45"/>
      <c r="T676" s="45"/>
      <c r="U676" s="45"/>
      <c r="V676" s="45"/>
      <c r="W676" s="45"/>
      <c r="X676" s="45"/>
      <c r="Y676" s="45"/>
      <c r="Z676" s="45"/>
      <c r="AA676" s="45"/>
      <c r="AB676" s="45"/>
      <c r="AC676" s="45"/>
    </row>
    <row r="677" spans="4:29" ht="15" customHeight="1" x14ac:dyDescent="0.35">
      <c r="D677" s="45"/>
      <c r="E677" s="45"/>
      <c r="F677" s="45"/>
      <c r="G677" s="45"/>
      <c r="H677" s="45"/>
      <c r="I677" s="45"/>
      <c r="J677" s="45"/>
      <c r="K677" s="45"/>
      <c r="L677" s="45"/>
      <c r="M677" s="45"/>
      <c r="N677" s="45"/>
      <c r="O677" s="45"/>
      <c r="P677" s="45"/>
      <c r="Q677" s="45"/>
      <c r="R677" s="45"/>
      <c r="S677" s="45"/>
      <c r="T677" s="45"/>
      <c r="U677" s="45"/>
      <c r="V677" s="45"/>
      <c r="W677" s="45"/>
      <c r="X677" s="45"/>
      <c r="Y677" s="45"/>
      <c r="Z677" s="45"/>
      <c r="AA677" s="45"/>
      <c r="AB677" s="45"/>
      <c r="AC677" s="45"/>
    </row>
    <row r="678" spans="4:29" ht="15" customHeight="1" x14ac:dyDescent="0.35">
      <c r="D678" s="45"/>
      <c r="E678" s="45"/>
      <c r="F678" s="45"/>
      <c r="G678" s="45"/>
      <c r="H678" s="45"/>
      <c r="I678" s="45"/>
      <c r="J678" s="45"/>
      <c r="K678" s="45"/>
      <c r="L678" s="45"/>
      <c r="M678" s="45"/>
      <c r="N678" s="45"/>
      <c r="O678" s="45"/>
      <c r="P678" s="45"/>
      <c r="Q678" s="45"/>
      <c r="R678" s="45"/>
      <c r="S678" s="45"/>
      <c r="T678" s="45"/>
      <c r="U678" s="45"/>
      <c r="V678" s="45"/>
      <c r="W678" s="45"/>
      <c r="X678" s="45"/>
      <c r="Y678" s="45"/>
      <c r="Z678" s="45"/>
      <c r="AA678" s="45"/>
      <c r="AB678" s="45"/>
      <c r="AC678" s="45"/>
    </row>
    <row r="679" spans="4:29" ht="15" customHeight="1" x14ac:dyDescent="0.35">
      <c r="D679" s="45"/>
      <c r="E679" s="45"/>
      <c r="F679" s="45"/>
      <c r="G679" s="45"/>
      <c r="H679" s="45"/>
      <c r="I679" s="45"/>
      <c r="J679" s="45"/>
      <c r="K679" s="45"/>
      <c r="L679" s="45"/>
      <c r="M679" s="45"/>
      <c r="N679" s="45"/>
      <c r="O679" s="45"/>
      <c r="P679" s="45"/>
      <c r="Q679" s="45"/>
      <c r="R679" s="45"/>
      <c r="S679" s="45"/>
      <c r="T679" s="45"/>
      <c r="U679" s="45"/>
      <c r="V679" s="45"/>
      <c r="W679" s="45"/>
      <c r="X679" s="45"/>
      <c r="Y679" s="45"/>
      <c r="Z679" s="45"/>
      <c r="AA679" s="45"/>
      <c r="AB679" s="45"/>
      <c r="AC679" s="45"/>
    </row>
    <row r="680" spans="4:29" ht="15" customHeight="1" x14ac:dyDescent="0.35">
      <c r="D680" s="45"/>
      <c r="E680" s="45"/>
      <c r="F680" s="45"/>
      <c r="G680" s="45"/>
      <c r="H680" s="45"/>
      <c r="I680" s="45"/>
      <c r="J680" s="45"/>
      <c r="K680" s="45"/>
      <c r="L680" s="45"/>
      <c r="M680" s="45"/>
      <c r="N680" s="45"/>
      <c r="O680" s="45"/>
      <c r="P680" s="45"/>
      <c r="Q680" s="45"/>
      <c r="R680" s="45"/>
      <c r="S680" s="45"/>
      <c r="T680" s="45"/>
      <c r="U680" s="45"/>
      <c r="V680" s="45"/>
      <c r="W680" s="45"/>
      <c r="X680" s="45"/>
      <c r="Y680" s="45"/>
      <c r="Z680" s="45"/>
      <c r="AA680" s="45"/>
      <c r="AB680" s="45"/>
      <c r="AC680" s="45"/>
    </row>
    <row r="681" spans="4:29" ht="15" customHeight="1" x14ac:dyDescent="0.35">
      <c r="D681" s="45"/>
      <c r="E681" s="45"/>
      <c r="F681" s="45"/>
      <c r="G681" s="45"/>
      <c r="H681" s="45"/>
      <c r="I681" s="45"/>
      <c r="J681" s="45"/>
      <c r="K681" s="45"/>
      <c r="L681" s="45"/>
      <c r="M681" s="45"/>
      <c r="N681" s="45"/>
      <c r="O681" s="45"/>
      <c r="P681" s="45"/>
      <c r="Q681" s="45"/>
      <c r="R681" s="45"/>
      <c r="S681" s="45"/>
      <c r="T681" s="45"/>
      <c r="U681" s="45"/>
      <c r="V681" s="45"/>
      <c r="W681" s="45"/>
      <c r="X681" s="45"/>
      <c r="Y681" s="45"/>
      <c r="Z681" s="45"/>
      <c r="AA681" s="45"/>
      <c r="AB681" s="45"/>
      <c r="AC681" s="45"/>
    </row>
    <row r="682" spans="4:29" ht="15" customHeight="1" x14ac:dyDescent="0.35">
      <c r="D682" s="45"/>
      <c r="E682" s="45"/>
      <c r="F682" s="45"/>
      <c r="G682" s="45"/>
      <c r="H682" s="45"/>
      <c r="I682" s="45"/>
      <c r="J682" s="45"/>
      <c r="K682" s="45"/>
      <c r="L682" s="45"/>
      <c r="M682" s="45"/>
      <c r="N682" s="45"/>
      <c r="O682" s="45"/>
      <c r="P682" s="45"/>
      <c r="Q682" s="45"/>
      <c r="R682" s="45"/>
      <c r="S682" s="45"/>
      <c r="T682" s="45"/>
      <c r="U682" s="45"/>
      <c r="V682" s="45"/>
      <c r="W682" s="45"/>
      <c r="X682" s="45"/>
      <c r="Y682" s="45"/>
      <c r="Z682" s="45"/>
      <c r="AA682" s="45"/>
      <c r="AB682" s="45"/>
      <c r="AC682" s="45"/>
    </row>
    <row r="683" spans="4:29" ht="15" customHeight="1" x14ac:dyDescent="0.35">
      <c r="D683" s="45"/>
      <c r="E683" s="45"/>
      <c r="F683" s="45"/>
      <c r="G683" s="45"/>
      <c r="H683" s="45"/>
      <c r="I683" s="45"/>
      <c r="J683" s="45"/>
      <c r="K683" s="45"/>
      <c r="L683" s="45"/>
      <c r="M683" s="45"/>
      <c r="N683" s="45"/>
      <c r="O683" s="45"/>
      <c r="P683" s="45"/>
      <c r="Q683" s="45"/>
      <c r="R683" s="45"/>
      <c r="S683" s="45"/>
      <c r="T683" s="45"/>
      <c r="U683" s="45"/>
      <c r="V683" s="45"/>
      <c r="W683" s="45"/>
      <c r="X683" s="45"/>
      <c r="Y683" s="45"/>
      <c r="Z683" s="45"/>
      <c r="AA683" s="45"/>
      <c r="AB683" s="45"/>
      <c r="AC683" s="45"/>
    </row>
    <row r="684" spans="4:29" ht="15" customHeight="1" x14ac:dyDescent="0.35">
      <c r="D684" s="45"/>
      <c r="E684" s="45"/>
      <c r="F684" s="45"/>
      <c r="G684" s="45"/>
      <c r="H684" s="45"/>
      <c r="I684" s="45"/>
      <c r="J684" s="45"/>
      <c r="K684" s="45"/>
      <c r="L684" s="45"/>
      <c r="M684" s="45"/>
      <c r="N684" s="45"/>
      <c r="O684" s="45"/>
      <c r="P684" s="45"/>
      <c r="Q684" s="45"/>
      <c r="R684" s="45"/>
      <c r="S684" s="45"/>
      <c r="T684" s="45"/>
      <c r="U684" s="45"/>
      <c r="V684" s="45"/>
      <c r="W684" s="45"/>
      <c r="X684" s="45"/>
      <c r="Y684" s="45"/>
      <c r="Z684" s="45"/>
      <c r="AA684" s="45"/>
      <c r="AB684" s="45"/>
      <c r="AC684" s="45"/>
    </row>
    <row r="685" spans="4:29" ht="15" customHeight="1" x14ac:dyDescent="0.35">
      <c r="D685" s="45"/>
      <c r="E685" s="45"/>
      <c r="F685" s="45"/>
      <c r="G685" s="45"/>
      <c r="H685" s="45"/>
      <c r="I685" s="45"/>
      <c r="J685" s="45"/>
      <c r="K685" s="45"/>
      <c r="L685" s="45"/>
      <c r="M685" s="45"/>
      <c r="N685" s="45"/>
      <c r="O685" s="45"/>
      <c r="P685" s="45"/>
      <c r="Q685" s="45"/>
      <c r="R685" s="45"/>
      <c r="S685" s="45"/>
      <c r="T685" s="45"/>
      <c r="U685" s="45"/>
      <c r="V685" s="45"/>
      <c r="W685" s="45"/>
      <c r="X685" s="45"/>
      <c r="Y685" s="45"/>
      <c r="Z685" s="45"/>
      <c r="AA685" s="45"/>
      <c r="AB685" s="45"/>
      <c r="AC685" s="45"/>
    </row>
    <row r="686" spans="4:29" ht="15" customHeight="1" x14ac:dyDescent="0.35">
      <c r="D686" s="45"/>
      <c r="E686" s="45"/>
      <c r="F686" s="45"/>
      <c r="G686" s="45"/>
      <c r="H686" s="45"/>
      <c r="I686" s="45"/>
      <c r="J686" s="45"/>
      <c r="K686" s="45"/>
      <c r="L686" s="45"/>
      <c r="M686" s="45"/>
      <c r="N686" s="45"/>
      <c r="O686" s="45"/>
      <c r="P686" s="45"/>
      <c r="Q686" s="45"/>
      <c r="R686" s="45"/>
      <c r="S686" s="45"/>
      <c r="T686" s="45"/>
      <c r="U686" s="45"/>
      <c r="V686" s="45"/>
      <c r="W686" s="45"/>
      <c r="X686" s="45"/>
      <c r="Y686" s="45"/>
      <c r="Z686" s="45"/>
      <c r="AA686" s="45"/>
      <c r="AB686" s="45"/>
      <c r="AC686" s="45"/>
    </row>
    <row r="687" spans="4:29" ht="15" customHeight="1" x14ac:dyDescent="0.35">
      <c r="D687" s="45"/>
      <c r="E687" s="45"/>
      <c r="F687" s="45"/>
      <c r="G687" s="45"/>
      <c r="H687" s="45"/>
      <c r="I687" s="45"/>
      <c r="J687" s="45"/>
      <c r="K687" s="45"/>
      <c r="L687" s="45"/>
      <c r="M687" s="45"/>
      <c r="N687" s="45"/>
      <c r="O687" s="45"/>
      <c r="P687" s="45"/>
      <c r="Q687" s="45"/>
      <c r="R687" s="45"/>
      <c r="S687" s="45"/>
      <c r="T687" s="45"/>
      <c r="U687" s="45"/>
      <c r="V687" s="45"/>
      <c r="W687" s="45"/>
      <c r="X687" s="45"/>
      <c r="Y687" s="45"/>
      <c r="Z687" s="45"/>
      <c r="AA687" s="45"/>
      <c r="AB687" s="45"/>
      <c r="AC687" s="45"/>
    </row>
    <row r="688" spans="4:29" ht="15" customHeight="1" x14ac:dyDescent="0.35">
      <c r="D688" s="45"/>
      <c r="E688" s="45"/>
      <c r="F688" s="45"/>
      <c r="G688" s="45"/>
      <c r="H688" s="45"/>
      <c r="I688" s="45"/>
      <c r="J688" s="45"/>
      <c r="K688" s="45"/>
      <c r="L688" s="45"/>
      <c r="M688" s="45"/>
      <c r="N688" s="45"/>
      <c r="O688" s="45"/>
      <c r="P688" s="45"/>
      <c r="Q688" s="45"/>
      <c r="R688" s="45"/>
      <c r="S688" s="45"/>
      <c r="T688" s="45"/>
      <c r="U688" s="45"/>
      <c r="V688" s="45"/>
      <c r="W688" s="45"/>
      <c r="X688" s="45"/>
      <c r="Y688" s="45"/>
      <c r="Z688" s="45"/>
      <c r="AA688" s="45"/>
      <c r="AB688" s="45"/>
      <c r="AC688" s="45"/>
    </row>
    <row r="689" spans="4:29" ht="15" customHeight="1" x14ac:dyDescent="0.35">
      <c r="D689" s="45"/>
      <c r="E689" s="45"/>
      <c r="F689" s="45"/>
      <c r="G689" s="45"/>
      <c r="H689" s="45"/>
      <c r="I689" s="45"/>
      <c r="J689" s="45"/>
      <c r="K689" s="45"/>
      <c r="L689" s="45"/>
      <c r="M689" s="45"/>
      <c r="N689" s="45"/>
      <c r="O689" s="45"/>
      <c r="P689" s="45"/>
      <c r="Q689" s="45"/>
      <c r="R689" s="45"/>
      <c r="S689" s="45"/>
      <c r="T689" s="45"/>
      <c r="U689" s="45"/>
      <c r="V689" s="45"/>
      <c r="W689" s="45"/>
      <c r="X689" s="45"/>
      <c r="Y689" s="45"/>
      <c r="Z689" s="45"/>
      <c r="AA689" s="45"/>
      <c r="AB689" s="45"/>
      <c r="AC689" s="45"/>
    </row>
    <row r="690" spans="4:29" ht="15" customHeight="1" x14ac:dyDescent="0.35">
      <c r="D690" s="45"/>
      <c r="E690" s="45"/>
      <c r="F690" s="45"/>
      <c r="G690" s="45"/>
      <c r="H690" s="45"/>
      <c r="I690" s="45"/>
      <c r="J690" s="45"/>
      <c r="K690" s="45"/>
      <c r="L690" s="45"/>
      <c r="M690" s="45"/>
      <c r="N690" s="45"/>
      <c r="O690" s="45"/>
      <c r="P690" s="45"/>
      <c r="Q690" s="45"/>
      <c r="R690" s="45"/>
      <c r="S690" s="45"/>
      <c r="T690" s="45"/>
      <c r="U690" s="45"/>
      <c r="V690" s="45"/>
      <c r="W690" s="45"/>
      <c r="X690" s="45"/>
      <c r="Y690" s="45"/>
      <c r="Z690" s="45"/>
      <c r="AA690" s="45"/>
      <c r="AB690" s="45"/>
      <c r="AC690" s="45"/>
    </row>
    <row r="691" spans="4:29" ht="15" customHeight="1" x14ac:dyDescent="0.35">
      <c r="D691" s="45"/>
      <c r="E691" s="45"/>
      <c r="F691" s="45"/>
      <c r="G691" s="45"/>
      <c r="H691" s="45"/>
      <c r="I691" s="45"/>
      <c r="J691" s="45"/>
      <c r="K691" s="45"/>
      <c r="L691" s="45"/>
      <c r="M691" s="45"/>
      <c r="N691" s="45"/>
      <c r="O691" s="45"/>
      <c r="P691" s="45"/>
      <c r="Q691" s="45"/>
      <c r="R691" s="45"/>
      <c r="S691" s="45"/>
      <c r="T691" s="45"/>
      <c r="U691" s="45"/>
      <c r="V691" s="45"/>
      <c r="W691" s="45"/>
      <c r="X691" s="45"/>
      <c r="Y691" s="45"/>
      <c r="Z691" s="45"/>
      <c r="AA691" s="45"/>
      <c r="AB691" s="45"/>
      <c r="AC691" s="45"/>
    </row>
    <row r="692" spans="4:29" ht="15" customHeight="1" x14ac:dyDescent="0.35">
      <c r="D692" s="45"/>
      <c r="E692" s="45"/>
      <c r="F692" s="45"/>
      <c r="G692" s="45"/>
      <c r="H692" s="45"/>
      <c r="I692" s="45"/>
      <c r="J692" s="45"/>
      <c r="K692" s="45"/>
      <c r="L692" s="45"/>
      <c r="M692" s="45"/>
      <c r="N692" s="45"/>
      <c r="O692" s="45"/>
      <c r="P692" s="45"/>
      <c r="Q692" s="45"/>
      <c r="R692" s="45"/>
      <c r="S692" s="45"/>
      <c r="T692" s="45"/>
      <c r="U692" s="45"/>
      <c r="V692" s="45"/>
      <c r="W692" s="45"/>
      <c r="X692" s="45"/>
      <c r="Y692" s="45"/>
      <c r="Z692" s="45"/>
      <c r="AA692" s="45"/>
      <c r="AB692" s="45"/>
      <c r="AC692" s="45"/>
    </row>
    <row r="693" spans="4:29" ht="15" customHeight="1" x14ac:dyDescent="0.35">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45"/>
      <c r="AB693" s="45"/>
      <c r="AC693" s="45"/>
    </row>
    <row r="694" spans="4:29" ht="15" customHeight="1" x14ac:dyDescent="0.35">
      <c r="D694" s="45"/>
      <c r="E694" s="45"/>
      <c r="F694" s="45"/>
      <c r="G694" s="45"/>
      <c r="H694" s="45"/>
      <c r="I694" s="45"/>
      <c r="J694" s="45"/>
      <c r="K694" s="45"/>
      <c r="L694" s="45"/>
      <c r="M694" s="45"/>
      <c r="N694" s="45"/>
      <c r="O694" s="45"/>
      <c r="P694" s="45"/>
      <c r="Q694" s="45"/>
      <c r="R694" s="45"/>
      <c r="S694" s="45"/>
      <c r="T694" s="45"/>
      <c r="U694" s="45"/>
      <c r="V694" s="45"/>
      <c r="W694" s="45"/>
      <c r="X694" s="45"/>
      <c r="Y694" s="45"/>
      <c r="Z694" s="45"/>
      <c r="AA694" s="45"/>
      <c r="AB694" s="45"/>
      <c r="AC694" s="45"/>
    </row>
    <row r="695" spans="4:29" ht="15" customHeight="1" x14ac:dyDescent="0.35">
      <c r="D695" s="45"/>
      <c r="E695" s="45"/>
      <c r="F695" s="45"/>
      <c r="G695" s="45"/>
      <c r="H695" s="45"/>
      <c r="I695" s="45"/>
      <c r="J695" s="45"/>
      <c r="K695" s="45"/>
      <c r="L695" s="45"/>
      <c r="M695" s="45"/>
      <c r="N695" s="45"/>
      <c r="O695" s="45"/>
      <c r="P695" s="45"/>
      <c r="Q695" s="45"/>
      <c r="R695" s="45"/>
      <c r="S695" s="45"/>
      <c r="T695" s="45"/>
      <c r="U695" s="45"/>
      <c r="V695" s="45"/>
      <c r="W695" s="45"/>
      <c r="X695" s="45"/>
      <c r="Y695" s="45"/>
      <c r="Z695" s="45"/>
      <c r="AA695" s="45"/>
      <c r="AB695" s="45"/>
      <c r="AC695" s="45"/>
    </row>
    <row r="696" spans="4:29" ht="15" customHeight="1" x14ac:dyDescent="0.35">
      <c r="D696" s="45"/>
      <c r="E696" s="45"/>
      <c r="F696" s="45"/>
      <c r="G696" s="45"/>
      <c r="H696" s="45"/>
      <c r="I696" s="45"/>
      <c r="J696" s="45"/>
      <c r="K696" s="45"/>
      <c r="L696" s="45"/>
      <c r="M696" s="45"/>
      <c r="N696" s="45"/>
      <c r="O696" s="45"/>
      <c r="P696" s="45"/>
      <c r="Q696" s="45"/>
      <c r="R696" s="45"/>
      <c r="S696" s="45"/>
      <c r="T696" s="45"/>
      <c r="U696" s="45"/>
      <c r="V696" s="45"/>
      <c r="W696" s="45"/>
      <c r="X696" s="45"/>
      <c r="Y696" s="45"/>
      <c r="Z696" s="45"/>
      <c r="AA696" s="45"/>
      <c r="AB696" s="45"/>
      <c r="AC696" s="45"/>
    </row>
    <row r="697" spans="4:29" ht="15" customHeight="1" x14ac:dyDescent="0.35">
      <c r="D697" s="45"/>
      <c r="E697" s="45"/>
      <c r="F697" s="45"/>
      <c r="G697" s="45"/>
      <c r="H697" s="45"/>
      <c r="I697" s="45"/>
      <c r="J697" s="45"/>
      <c r="K697" s="45"/>
      <c r="L697" s="45"/>
      <c r="M697" s="45"/>
      <c r="N697" s="45"/>
      <c r="O697" s="45"/>
      <c r="P697" s="45"/>
      <c r="Q697" s="45"/>
      <c r="R697" s="45"/>
      <c r="S697" s="45"/>
      <c r="T697" s="45"/>
      <c r="U697" s="45"/>
      <c r="V697" s="45"/>
      <c r="W697" s="45"/>
      <c r="X697" s="45"/>
      <c r="Y697" s="45"/>
      <c r="Z697" s="45"/>
      <c r="AA697" s="45"/>
      <c r="AB697" s="45"/>
      <c r="AC697" s="45"/>
    </row>
    <row r="698" spans="4:29" x14ac:dyDescent="0.35">
      <c r="D698" s="45"/>
      <c r="E698" s="45"/>
      <c r="F698" s="45"/>
      <c r="G698" s="45"/>
      <c r="H698" s="45"/>
      <c r="I698" s="45"/>
      <c r="J698" s="45"/>
      <c r="K698" s="45"/>
      <c r="L698" s="45"/>
      <c r="M698" s="45"/>
      <c r="N698" s="45"/>
      <c r="O698" s="45"/>
      <c r="P698" s="45"/>
      <c r="Q698" s="45"/>
      <c r="R698" s="45"/>
      <c r="S698" s="45"/>
      <c r="T698" s="45"/>
      <c r="U698" s="45"/>
      <c r="V698" s="45"/>
      <c r="W698" s="45"/>
      <c r="X698" s="45"/>
      <c r="Y698" s="45"/>
      <c r="Z698" s="45"/>
      <c r="AA698" s="45"/>
      <c r="AB698" s="45"/>
      <c r="AC698" s="45"/>
    </row>
    <row r="699" spans="4:29" x14ac:dyDescent="0.35">
      <c r="D699" s="45"/>
      <c r="E699" s="45"/>
      <c r="F699" s="45"/>
      <c r="G699" s="45"/>
      <c r="H699" s="45"/>
      <c r="I699" s="45"/>
      <c r="J699" s="45"/>
      <c r="K699" s="45"/>
      <c r="L699" s="45"/>
      <c r="M699" s="45"/>
      <c r="N699" s="45"/>
      <c r="O699" s="45"/>
      <c r="P699" s="45"/>
      <c r="Q699" s="45"/>
      <c r="R699" s="45"/>
      <c r="S699" s="45"/>
      <c r="T699" s="45"/>
      <c r="U699" s="45"/>
      <c r="V699" s="45"/>
      <c r="W699" s="45"/>
      <c r="X699" s="45"/>
      <c r="Y699" s="45"/>
      <c r="Z699" s="45"/>
      <c r="AA699" s="45"/>
      <c r="AB699" s="45"/>
      <c r="AC699" s="45"/>
    </row>
    <row r="700" spans="4:29" x14ac:dyDescent="0.35">
      <c r="D700" s="45"/>
      <c r="E700" s="45"/>
      <c r="F700" s="45"/>
      <c r="G700" s="45"/>
      <c r="H700" s="45"/>
      <c r="I700" s="45"/>
      <c r="J700" s="45"/>
      <c r="K700" s="45"/>
      <c r="L700" s="45"/>
      <c r="M700" s="45"/>
      <c r="N700" s="45"/>
      <c r="O700" s="45"/>
      <c r="P700" s="45"/>
      <c r="Q700" s="45"/>
      <c r="R700" s="45"/>
      <c r="S700" s="45"/>
      <c r="T700" s="45"/>
      <c r="U700" s="45"/>
      <c r="V700" s="45"/>
      <c r="W700" s="45"/>
      <c r="X700" s="45"/>
      <c r="Y700" s="45"/>
      <c r="Z700" s="45"/>
      <c r="AA700" s="45"/>
      <c r="AB700" s="45"/>
      <c r="AC700" s="45"/>
    </row>
    <row r="701" spans="4:29" x14ac:dyDescent="0.35">
      <c r="D701" s="45"/>
      <c r="E701" s="45"/>
      <c r="F701" s="45"/>
      <c r="G701" s="45"/>
      <c r="H701" s="45"/>
      <c r="I701" s="45"/>
      <c r="J701" s="45"/>
      <c r="K701" s="45"/>
      <c r="L701" s="45"/>
      <c r="M701" s="45"/>
      <c r="N701" s="45"/>
      <c r="O701" s="45"/>
      <c r="P701" s="45"/>
      <c r="Q701" s="45"/>
      <c r="R701" s="45"/>
      <c r="S701" s="45"/>
      <c r="T701" s="45"/>
      <c r="U701" s="45"/>
      <c r="V701" s="45"/>
      <c r="W701" s="45"/>
      <c r="X701" s="45"/>
      <c r="Y701" s="45"/>
      <c r="Z701" s="45"/>
      <c r="AA701" s="45"/>
      <c r="AB701" s="45"/>
      <c r="AC701" s="45"/>
    </row>
    <row r="702" spans="4:29" x14ac:dyDescent="0.35">
      <c r="D702" s="45"/>
      <c r="E702" s="45"/>
      <c r="F702" s="45"/>
      <c r="G702" s="45"/>
      <c r="H702" s="45"/>
      <c r="I702" s="45"/>
      <c r="J702" s="45"/>
      <c r="K702" s="45"/>
      <c r="L702" s="45"/>
      <c r="M702" s="45"/>
      <c r="N702" s="45"/>
      <c r="O702" s="45"/>
      <c r="P702" s="45"/>
      <c r="Q702" s="45"/>
      <c r="R702" s="45"/>
      <c r="S702" s="45"/>
      <c r="T702" s="45"/>
      <c r="U702" s="45"/>
      <c r="V702" s="45"/>
      <c r="W702" s="45"/>
      <c r="X702" s="45"/>
      <c r="Y702" s="45"/>
      <c r="Z702" s="45"/>
      <c r="AA702" s="45"/>
      <c r="AB702" s="45"/>
      <c r="AC702" s="45"/>
    </row>
    <row r="703" spans="4:29" x14ac:dyDescent="0.35">
      <c r="D703" s="45"/>
      <c r="E703" s="45"/>
      <c r="F703" s="45"/>
      <c r="G703" s="45"/>
      <c r="H703" s="45"/>
      <c r="I703" s="45"/>
      <c r="J703" s="45"/>
      <c r="K703" s="45"/>
      <c r="L703" s="45"/>
      <c r="M703" s="45"/>
      <c r="N703" s="45"/>
      <c r="O703" s="45"/>
      <c r="P703" s="45"/>
      <c r="Q703" s="45"/>
      <c r="R703" s="45"/>
      <c r="S703" s="45"/>
      <c r="T703" s="45"/>
      <c r="U703" s="45"/>
      <c r="V703" s="45"/>
      <c r="W703" s="45"/>
      <c r="X703" s="45"/>
      <c r="Y703" s="45"/>
      <c r="Z703" s="45"/>
      <c r="AA703" s="45"/>
      <c r="AB703" s="45"/>
      <c r="AC703" s="45"/>
    </row>
    <row r="704" spans="4:29" x14ac:dyDescent="0.35">
      <c r="D704" s="45"/>
      <c r="E704" s="45"/>
      <c r="F704" s="45"/>
      <c r="G704" s="45"/>
      <c r="H704" s="45"/>
      <c r="I704" s="45"/>
      <c r="J704" s="45"/>
      <c r="K704" s="45"/>
      <c r="L704" s="45"/>
      <c r="M704" s="45"/>
      <c r="N704" s="45"/>
      <c r="O704" s="45"/>
      <c r="P704" s="45"/>
      <c r="Q704" s="45"/>
      <c r="R704" s="45"/>
      <c r="S704" s="45"/>
      <c r="T704" s="45"/>
      <c r="U704" s="45"/>
      <c r="V704" s="45"/>
      <c r="W704" s="45"/>
      <c r="X704" s="45"/>
      <c r="Y704" s="45"/>
      <c r="Z704" s="45"/>
      <c r="AA704" s="45"/>
      <c r="AB704" s="45"/>
      <c r="AC704" s="45"/>
    </row>
    <row r="705" spans="4:29" x14ac:dyDescent="0.35">
      <c r="D705" s="45"/>
      <c r="E705" s="45"/>
      <c r="F705" s="45"/>
      <c r="G705" s="45"/>
      <c r="H705" s="45"/>
      <c r="I705" s="45"/>
      <c r="J705" s="45"/>
      <c r="K705" s="45"/>
      <c r="L705" s="45"/>
      <c r="M705" s="45"/>
      <c r="N705" s="45"/>
      <c r="O705" s="45"/>
      <c r="P705" s="45"/>
      <c r="Q705" s="45"/>
      <c r="R705" s="45"/>
      <c r="S705" s="45"/>
      <c r="T705" s="45"/>
      <c r="U705" s="45"/>
      <c r="V705" s="45"/>
      <c r="W705" s="45"/>
      <c r="X705" s="45"/>
      <c r="Y705" s="45"/>
      <c r="Z705" s="45"/>
      <c r="AA705" s="45"/>
      <c r="AB705" s="45"/>
      <c r="AC705" s="45"/>
    </row>
    <row r="706" spans="4:29" x14ac:dyDescent="0.35">
      <c r="D706" s="45"/>
      <c r="E706" s="45"/>
      <c r="F706" s="45"/>
      <c r="G706" s="45"/>
      <c r="H706" s="45"/>
      <c r="I706" s="45"/>
      <c r="J706" s="45"/>
      <c r="K706" s="45"/>
      <c r="L706" s="45"/>
      <c r="M706" s="45"/>
      <c r="N706" s="45"/>
      <c r="O706" s="45"/>
      <c r="P706" s="45"/>
      <c r="Q706" s="45"/>
      <c r="R706" s="45"/>
      <c r="S706" s="45"/>
      <c r="T706" s="45"/>
      <c r="U706" s="45"/>
      <c r="V706" s="45"/>
      <c r="W706" s="45"/>
      <c r="X706" s="45"/>
      <c r="Y706" s="45"/>
      <c r="Z706" s="45"/>
      <c r="AA706" s="45"/>
      <c r="AB706" s="45"/>
      <c r="AC706" s="45"/>
    </row>
    <row r="707" spans="4:29" x14ac:dyDescent="0.35">
      <c r="D707" s="45"/>
      <c r="E707" s="45"/>
      <c r="F707" s="45"/>
      <c r="G707" s="45"/>
      <c r="H707" s="45"/>
      <c r="I707" s="45"/>
      <c r="J707" s="45"/>
      <c r="K707" s="45"/>
      <c r="L707" s="45"/>
      <c r="M707" s="45"/>
      <c r="N707" s="45"/>
      <c r="O707" s="45"/>
      <c r="P707" s="45"/>
      <c r="Q707" s="45"/>
      <c r="R707" s="45"/>
      <c r="S707" s="45"/>
      <c r="T707" s="45"/>
      <c r="U707" s="45"/>
      <c r="V707" s="45"/>
      <c r="W707" s="45"/>
      <c r="X707" s="45"/>
      <c r="Y707" s="45"/>
      <c r="Z707" s="45"/>
      <c r="AA707" s="45"/>
      <c r="AB707" s="45"/>
      <c r="AC707" s="45"/>
    </row>
    <row r="708" spans="4:29" x14ac:dyDescent="0.35">
      <c r="D708" s="45"/>
      <c r="E708" s="45"/>
      <c r="F708" s="45"/>
      <c r="G708" s="45"/>
      <c r="H708" s="45"/>
      <c r="I708" s="45"/>
      <c r="J708" s="45"/>
      <c r="K708" s="45"/>
      <c r="L708" s="45"/>
      <c r="M708" s="45"/>
      <c r="N708" s="45"/>
      <c r="O708" s="45"/>
      <c r="P708" s="45"/>
      <c r="Q708" s="45"/>
      <c r="R708" s="45"/>
      <c r="S708" s="45"/>
      <c r="T708" s="45"/>
      <c r="U708" s="45"/>
      <c r="V708" s="45"/>
      <c r="W708" s="45"/>
      <c r="X708" s="45"/>
      <c r="Y708" s="45"/>
      <c r="Z708" s="45"/>
      <c r="AA708" s="45"/>
      <c r="AB708" s="45"/>
      <c r="AC708" s="45"/>
    </row>
    <row r="709" spans="4:29" x14ac:dyDescent="0.35">
      <c r="D709" s="45"/>
      <c r="E709" s="45"/>
      <c r="F709" s="45"/>
      <c r="G709" s="45"/>
      <c r="H709" s="45"/>
      <c r="I709" s="45"/>
      <c r="J709" s="45"/>
      <c r="K709" s="45"/>
      <c r="L709" s="45"/>
      <c r="M709" s="45"/>
      <c r="N709" s="45"/>
      <c r="O709" s="45"/>
      <c r="P709" s="45"/>
      <c r="Q709" s="45"/>
      <c r="R709" s="45"/>
      <c r="S709" s="45"/>
      <c r="T709" s="45"/>
      <c r="U709" s="45"/>
      <c r="V709" s="45"/>
      <c r="W709" s="45"/>
      <c r="X709" s="45"/>
      <c r="Y709" s="45"/>
      <c r="Z709" s="45"/>
      <c r="AA709" s="45"/>
      <c r="AB709" s="45"/>
      <c r="AC709" s="45"/>
    </row>
    <row r="710" spans="4:29" x14ac:dyDescent="0.35">
      <c r="D710" s="45"/>
      <c r="E710" s="45"/>
      <c r="F710" s="45"/>
      <c r="G710" s="45"/>
      <c r="H710" s="45"/>
      <c r="I710" s="45"/>
      <c r="J710" s="45"/>
      <c r="K710" s="45"/>
      <c r="L710" s="45"/>
      <c r="M710" s="45"/>
      <c r="N710" s="45"/>
      <c r="O710" s="45"/>
      <c r="P710" s="45"/>
      <c r="Q710" s="45"/>
      <c r="R710" s="45"/>
      <c r="S710" s="45"/>
      <c r="T710" s="45"/>
      <c r="U710" s="45"/>
      <c r="V710" s="45"/>
      <c r="W710" s="45"/>
      <c r="X710" s="45"/>
      <c r="Y710" s="45"/>
      <c r="Z710" s="45"/>
      <c r="AA710" s="45"/>
      <c r="AB710" s="45"/>
      <c r="AC710" s="45"/>
    </row>
    <row r="711" spans="4:29" x14ac:dyDescent="0.35">
      <c r="D711" s="45"/>
      <c r="E711" s="45"/>
      <c r="F711" s="45"/>
      <c r="G711" s="45"/>
      <c r="H711" s="45"/>
      <c r="I711" s="45"/>
      <c r="J711" s="45"/>
      <c r="K711" s="45"/>
      <c r="L711" s="45"/>
      <c r="M711" s="45"/>
      <c r="N711" s="45"/>
      <c r="O711" s="45"/>
      <c r="P711" s="45"/>
      <c r="Q711" s="45"/>
      <c r="R711" s="45"/>
      <c r="S711" s="45"/>
      <c r="T711" s="45"/>
      <c r="U711" s="45"/>
      <c r="V711" s="45"/>
      <c r="W711" s="45"/>
      <c r="X711" s="45"/>
      <c r="Y711" s="45"/>
      <c r="Z711" s="45"/>
      <c r="AA711" s="45"/>
      <c r="AB711" s="45"/>
      <c r="AC711" s="45"/>
    </row>
    <row r="712" spans="4:29" x14ac:dyDescent="0.35">
      <c r="D712" s="45"/>
      <c r="E712" s="45"/>
      <c r="F712" s="45"/>
      <c r="G712" s="45"/>
      <c r="H712" s="45"/>
      <c r="I712" s="45"/>
      <c r="J712" s="45"/>
      <c r="K712" s="45"/>
      <c r="L712" s="45"/>
      <c r="M712" s="45"/>
      <c r="N712" s="45"/>
      <c r="O712" s="45"/>
      <c r="P712" s="45"/>
      <c r="Q712" s="45"/>
      <c r="R712" s="45"/>
      <c r="S712" s="45"/>
      <c r="T712" s="45"/>
      <c r="U712" s="45"/>
      <c r="V712" s="45"/>
      <c r="W712" s="45"/>
      <c r="X712" s="45"/>
      <c r="Y712" s="45"/>
      <c r="Z712" s="45"/>
      <c r="AA712" s="45"/>
      <c r="AB712" s="45"/>
      <c r="AC712" s="45"/>
    </row>
    <row r="713" spans="4:29" x14ac:dyDescent="0.35">
      <c r="D713" s="45"/>
      <c r="E713" s="45"/>
      <c r="F713" s="45"/>
      <c r="G713" s="45"/>
      <c r="H713" s="45"/>
      <c r="I713" s="45"/>
      <c r="J713" s="45"/>
      <c r="K713" s="45"/>
      <c r="L713" s="45"/>
      <c r="M713" s="45"/>
      <c r="N713" s="45"/>
      <c r="O713" s="45"/>
      <c r="P713" s="45"/>
      <c r="Q713" s="45"/>
      <c r="R713" s="45"/>
      <c r="S713" s="45"/>
      <c r="T713" s="45"/>
      <c r="U713" s="45"/>
      <c r="V713" s="45"/>
      <c r="W713" s="45"/>
      <c r="X713" s="45"/>
      <c r="Y713" s="45"/>
      <c r="Z713" s="45"/>
      <c r="AA713" s="45"/>
      <c r="AB713" s="45"/>
      <c r="AC713" s="45"/>
    </row>
    <row r="714" spans="4:29" x14ac:dyDescent="0.35">
      <c r="D714" s="45"/>
      <c r="E714" s="45"/>
      <c r="F714" s="45"/>
      <c r="G714" s="45"/>
      <c r="H714" s="45"/>
      <c r="I714" s="45"/>
      <c r="J714" s="45"/>
      <c r="K714" s="45"/>
      <c r="L714" s="45"/>
      <c r="M714" s="45"/>
      <c r="N714" s="45"/>
      <c r="O714" s="45"/>
      <c r="P714" s="45"/>
      <c r="Q714" s="45"/>
      <c r="R714" s="45"/>
      <c r="S714" s="45"/>
      <c r="T714" s="45"/>
      <c r="U714" s="45"/>
      <c r="V714" s="45"/>
      <c r="W714" s="45"/>
      <c r="X714" s="45"/>
      <c r="Y714" s="45"/>
      <c r="Z714" s="45"/>
      <c r="AA714" s="45"/>
      <c r="AB714" s="45"/>
      <c r="AC714" s="45"/>
    </row>
    <row r="715" spans="4:29" x14ac:dyDescent="0.35">
      <c r="D715" s="45"/>
      <c r="E715" s="45"/>
      <c r="F715" s="45"/>
      <c r="G715" s="45"/>
      <c r="H715" s="45"/>
      <c r="I715" s="45"/>
      <c r="J715" s="45"/>
      <c r="K715" s="45"/>
      <c r="L715" s="45"/>
      <c r="M715" s="45"/>
      <c r="N715" s="45"/>
      <c r="O715" s="45"/>
      <c r="P715" s="45"/>
      <c r="Q715" s="45"/>
      <c r="R715" s="45"/>
      <c r="S715" s="45"/>
      <c r="T715" s="45"/>
      <c r="U715" s="45"/>
      <c r="V715" s="45"/>
      <c r="W715" s="45"/>
      <c r="X715" s="45"/>
      <c r="Y715" s="45"/>
      <c r="Z715" s="45"/>
      <c r="AA715" s="45"/>
      <c r="AB715" s="45"/>
      <c r="AC715" s="45"/>
    </row>
    <row r="716" spans="4:29" x14ac:dyDescent="0.35">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45"/>
      <c r="AB716" s="45"/>
      <c r="AC716" s="45"/>
    </row>
    <row r="717" spans="4:29" x14ac:dyDescent="0.35">
      <c r="D717" s="45"/>
      <c r="E717" s="45"/>
      <c r="F717" s="45"/>
      <c r="G717" s="45"/>
      <c r="H717" s="45"/>
      <c r="I717" s="45"/>
      <c r="J717" s="45"/>
      <c r="K717" s="45"/>
      <c r="L717" s="45"/>
      <c r="M717" s="45"/>
      <c r="N717" s="45"/>
      <c r="O717" s="45"/>
      <c r="P717" s="45"/>
      <c r="Q717" s="45"/>
      <c r="R717" s="45"/>
      <c r="S717" s="45"/>
      <c r="T717" s="45"/>
      <c r="U717" s="45"/>
      <c r="V717" s="45"/>
      <c r="W717" s="45"/>
      <c r="X717" s="45"/>
      <c r="Y717" s="45"/>
      <c r="Z717" s="45"/>
      <c r="AA717" s="45"/>
      <c r="AB717" s="45"/>
      <c r="AC717" s="45"/>
    </row>
    <row r="718" spans="4:29" x14ac:dyDescent="0.35">
      <c r="D718" s="45"/>
      <c r="E718" s="45"/>
      <c r="F718" s="45"/>
      <c r="G718" s="45"/>
      <c r="H718" s="45"/>
      <c r="I718" s="45"/>
      <c r="J718" s="45"/>
      <c r="K718" s="45"/>
      <c r="L718" s="45"/>
      <c r="M718" s="45"/>
      <c r="N718" s="45"/>
      <c r="O718" s="45"/>
      <c r="P718" s="45"/>
      <c r="Q718" s="45"/>
      <c r="R718" s="45"/>
      <c r="S718" s="45"/>
      <c r="T718" s="45"/>
      <c r="U718" s="45"/>
      <c r="V718" s="45"/>
      <c r="W718" s="45"/>
      <c r="X718" s="45"/>
      <c r="Y718" s="45"/>
      <c r="Z718" s="45"/>
      <c r="AA718" s="45"/>
      <c r="AB718" s="45"/>
      <c r="AC718" s="45"/>
    </row>
    <row r="719" spans="4:29" x14ac:dyDescent="0.35">
      <c r="D719" s="45"/>
      <c r="E719" s="45"/>
      <c r="F719" s="45"/>
      <c r="G719" s="45"/>
      <c r="H719" s="45"/>
      <c r="I719" s="45"/>
      <c r="J719" s="45"/>
      <c r="K719" s="45"/>
      <c r="L719" s="45"/>
      <c r="M719" s="45"/>
      <c r="N719" s="45"/>
      <c r="O719" s="45"/>
      <c r="P719" s="45"/>
      <c r="Q719" s="45"/>
      <c r="R719" s="45"/>
      <c r="S719" s="45"/>
      <c r="T719" s="45"/>
      <c r="U719" s="45"/>
      <c r="V719" s="45"/>
      <c r="W719" s="45"/>
      <c r="X719" s="45"/>
      <c r="Y719" s="45"/>
      <c r="Z719" s="45"/>
      <c r="AA719" s="45"/>
      <c r="AB719" s="45"/>
      <c r="AC719" s="45"/>
    </row>
    <row r="720" spans="4:29" x14ac:dyDescent="0.35">
      <c r="D720" s="45"/>
      <c r="E720" s="45"/>
      <c r="F720" s="45"/>
      <c r="G720" s="45"/>
      <c r="H720" s="45"/>
      <c r="I720" s="45"/>
      <c r="J720" s="45"/>
      <c r="K720" s="45"/>
      <c r="L720" s="45"/>
      <c r="M720" s="45"/>
      <c r="N720" s="45"/>
      <c r="O720" s="45"/>
      <c r="P720" s="45"/>
      <c r="Q720" s="45"/>
      <c r="R720" s="45"/>
      <c r="S720" s="45"/>
      <c r="T720" s="45"/>
      <c r="U720" s="45"/>
      <c r="V720" s="45"/>
      <c r="W720" s="45"/>
      <c r="X720" s="45"/>
      <c r="Y720" s="45"/>
      <c r="Z720" s="45"/>
      <c r="AA720" s="45"/>
      <c r="AB720" s="45"/>
      <c r="AC720" s="45"/>
    </row>
    <row r="721" spans="4:29" x14ac:dyDescent="0.35">
      <c r="D721" s="45"/>
      <c r="E721" s="45"/>
      <c r="F721" s="45"/>
      <c r="G721" s="45"/>
      <c r="H721" s="45"/>
      <c r="I721" s="45"/>
      <c r="J721" s="45"/>
      <c r="K721" s="45"/>
      <c r="L721" s="45"/>
      <c r="M721" s="45"/>
      <c r="N721" s="45"/>
      <c r="O721" s="45"/>
      <c r="P721" s="45"/>
      <c r="Q721" s="45"/>
      <c r="R721" s="45"/>
      <c r="S721" s="45"/>
      <c r="T721" s="45"/>
      <c r="U721" s="45"/>
      <c r="V721" s="45"/>
      <c r="W721" s="45"/>
      <c r="X721" s="45"/>
      <c r="Y721" s="45"/>
      <c r="Z721" s="45"/>
      <c r="AA721" s="45"/>
      <c r="AB721" s="45"/>
      <c r="AC721" s="45"/>
    </row>
    <row r="722" spans="4:29" x14ac:dyDescent="0.35">
      <c r="D722" s="45"/>
      <c r="E722" s="45"/>
      <c r="F722" s="45"/>
      <c r="G722" s="45"/>
      <c r="H722" s="45"/>
      <c r="I722" s="45"/>
      <c r="J722" s="45"/>
      <c r="K722" s="45"/>
      <c r="L722" s="45"/>
      <c r="M722" s="45"/>
      <c r="N722" s="45"/>
      <c r="O722" s="45"/>
      <c r="P722" s="45"/>
      <c r="Q722" s="45"/>
      <c r="R722" s="45"/>
      <c r="S722" s="45"/>
      <c r="T722" s="45"/>
      <c r="U722" s="45"/>
      <c r="V722" s="45"/>
      <c r="W722" s="45"/>
      <c r="X722" s="45"/>
      <c r="Y722" s="45"/>
      <c r="Z722" s="45"/>
      <c r="AA722" s="45"/>
      <c r="AB722" s="45"/>
      <c r="AC722" s="45"/>
    </row>
    <row r="723" spans="4:29" x14ac:dyDescent="0.35">
      <c r="D723" s="45"/>
      <c r="E723" s="45"/>
      <c r="F723" s="45"/>
      <c r="G723" s="45"/>
      <c r="H723" s="45"/>
      <c r="I723" s="45"/>
      <c r="J723" s="45"/>
      <c r="K723" s="45"/>
      <c r="L723" s="45"/>
      <c r="M723" s="45"/>
      <c r="N723" s="45"/>
      <c r="O723" s="45"/>
      <c r="P723" s="45"/>
      <c r="Q723" s="45"/>
      <c r="R723" s="45"/>
      <c r="S723" s="45"/>
      <c r="T723" s="45"/>
      <c r="U723" s="45"/>
      <c r="V723" s="45"/>
      <c r="W723" s="45"/>
      <c r="X723" s="45"/>
      <c r="Y723" s="45"/>
      <c r="Z723" s="45"/>
      <c r="AA723" s="45"/>
      <c r="AB723" s="45"/>
      <c r="AC723" s="45"/>
    </row>
    <row r="724" spans="4:29" x14ac:dyDescent="0.35">
      <c r="D724" s="45"/>
      <c r="E724" s="45"/>
      <c r="F724" s="45"/>
      <c r="G724" s="45"/>
      <c r="H724" s="45"/>
      <c r="I724" s="45"/>
      <c r="J724" s="45"/>
      <c r="K724" s="45"/>
      <c r="L724" s="45"/>
      <c r="M724" s="45"/>
      <c r="N724" s="45"/>
      <c r="O724" s="45"/>
      <c r="P724" s="45"/>
      <c r="Q724" s="45"/>
      <c r="R724" s="45"/>
      <c r="S724" s="45"/>
      <c r="T724" s="45"/>
      <c r="U724" s="45"/>
      <c r="V724" s="45"/>
      <c r="W724" s="45"/>
      <c r="X724" s="45"/>
      <c r="Y724" s="45"/>
      <c r="Z724" s="45"/>
      <c r="AA724" s="45"/>
      <c r="AB724" s="45"/>
      <c r="AC724" s="45"/>
    </row>
    <row r="725" spans="4:29" x14ac:dyDescent="0.35">
      <c r="D725" s="45"/>
      <c r="E725" s="45"/>
      <c r="F725" s="45"/>
      <c r="G725" s="45"/>
      <c r="H725" s="45"/>
      <c r="I725" s="45"/>
      <c r="J725" s="45"/>
      <c r="K725" s="45"/>
      <c r="L725" s="45"/>
      <c r="M725" s="45"/>
      <c r="N725" s="45"/>
      <c r="O725" s="45"/>
      <c r="P725" s="45"/>
      <c r="Q725" s="45"/>
      <c r="R725" s="45"/>
      <c r="S725" s="45"/>
      <c r="T725" s="45"/>
      <c r="U725" s="45"/>
      <c r="V725" s="45"/>
      <c r="W725" s="45"/>
      <c r="X725" s="45"/>
      <c r="Y725" s="45"/>
      <c r="Z725" s="45"/>
      <c r="AA725" s="45"/>
      <c r="AB725" s="45"/>
      <c r="AC725" s="45"/>
    </row>
    <row r="726" spans="4:29" x14ac:dyDescent="0.35">
      <c r="D726" s="45"/>
      <c r="E726" s="45"/>
      <c r="F726" s="45"/>
      <c r="G726" s="45"/>
      <c r="H726" s="45"/>
      <c r="I726" s="45"/>
      <c r="J726" s="45"/>
      <c r="K726" s="45"/>
      <c r="L726" s="45"/>
      <c r="M726" s="45"/>
      <c r="N726" s="45"/>
      <c r="O726" s="45"/>
      <c r="P726" s="45"/>
      <c r="Q726" s="45"/>
      <c r="R726" s="45"/>
      <c r="S726" s="45"/>
      <c r="T726" s="45"/>
      <c r="U726" s="45"/>
      <c r="V726" s="45"/>
      <c r="W726" s="45"/>
      <c r="X726" s="45"/>
      <c r="Y726" s="45"/>
      <c r="Z726" s="45"/>
      <c r="AA726" s="45"/>
      <c r="AB726" s="45"/>
      <c r="AC726" s="45"/>
    </row>
    <row r="727" spans="4:29" x14ac:dyDescent="0.35">
      <c r="D727" s="45"/>
      <c r="E727" s="45"/>
      <c r="F727" s="45"/>
      <c r="G727" s="45"/>
      <c r="H727" s="45"/>
      <c r="I727" s="45"/>
      <c r="J727" s="45"/>
      <c r="K727" s="45"/>
      <c r="L727" s="45"/>
      <c r="M727" s="45"/>
      <c r="N727" s="45"/>
      <c r="O727" s="45"/>
      <c r="P727" s="45"/>
      <c r="Q727" s="45"/>
      <c r="R727" s="45"/>
      <c r="S727" s="45"/>
      <c r="T727" s="45"/>
      <c r="U727" s="45"/>
      <c r="V727" s="45"/>
      <c r="W727" s="45"/>
      <c r="X727" s="45"/>
      <c r="Y727" s="45"/>
      <c r="Z727" s="45"/>
      <c r="AA727" s="45"/>
      <c r="AB727" s="45"/>
      <c r="AC727" s="45"/>
    </row>
    <row r="728" spans="4:29" x14ac:dyDescent="0.35">
      <c r="D728" s="45"/>
      <c r="E728" s="45"/>
      <c r="F728" s="45"/>
      <c r="G728" s="45"/>
      <c r="H728" s="45"/>
      <c r="I728" s="45"/>
      <c r="J728" s="45"/>
      <c r="K728" s="45"/>
      <c r="L728" s="45"/>
      <c r="M728" s="45"/>
      <c r="N728" s="45"/>
      <c r="O728" s="45"/>
      <c r="P728" s="45"/>
      <c r="Q728" s="45"/>
      <c r="R728" s="45"/>
      <c r="S728" s="45"/>
      <c r="T728" s="45"/>
      <c r="U728" s="45"/>
      <c r="V728" s="45"/>
      <c r="W728" s="45"/>
      <c r="X728" s="45"/>
      <c r="Y728" s="45"/>
      <c r="Z728" s="45"/>
      <c r="AA728" s="45"/>
      <c r="AB728" s="45"/>
      <c r="AC728" s="45"/>
    </row>
    <row r="729" spans="4:29" x14ac:dyDescent="0.35">
      <c r="D729" s="45"/>
      <c r="E729" s="45"/>
      <c r="F729" s="45"/>
      <c r="G729" s="45"/>
      <c r="H729" s="45"/>
      <c r="I729" s="45"/>
      <c r="J729" s="45"/>
      <c r="K729" s="45"/>
      <c r="L729" s="45"/>
      <c r="M729" s="45"/>
      <c r="N729" s="45"/>
      <c r="O729" s="45"/>
      <c r="P729" s="45"/>
      <c r="Q729" s="45"/>
      <c r="R729" s="45"/>
      <c r="S729" s="45"/>
      <c r="T729" s="45"/>
      <c r="U729" s="45"/>
      <c r="V729" s="45"/>
      <c r="W729" s="45"/>
      <c r="X729" s="45"/>
      <c r="Y729" s="45"/>
      <c r="Z729" s="45"/>
      <c r="AA729" s="45"/>
      <c r="AB729" s="45"/>
      <c r="AC729" s="45"/>
    </row>
    <row r="730" spans="4:29" x14ac:dyDescent="0.35">
      <c r="D730" s="45"/>
      <c r="E730" s="45"/>
      <c r="F730" s="45"/>
      <c r="G730" s="45"/>
      <c r="H730" s="45"/>
      <c r="I730" s="45"/>
      <c r="J730" s="45"/>
      <c r="K730" s="45"/>
      <c r="L730" s="45"/>
      <c r="M730" s="45"/>
      <c r="N730" s="45"/>
      <c r="O730" s="45"/>
      <c r="P730" s="45"/>
      <c r="Q730" s="45"/>
      <c r="R730" s="45"/>
      <c r="S730" s="45"/>
      <c r="T730" s="45"/>
      <c r="U730" s="45"/>
      <c r="V730" s="45"/>
      <c r="W730" s="45"/>
      <c r="X730" s="45"/>
      <c r="Y730" s="45"/>
      <c r="Z730" s="45"/>
      <c r="AA730" s="45"/>
      <c r="AB730" s="45"/>
      <c r="AC730" s="45"/>
    </row>
    <row r="731" spans="4:29" x14ac:dyDescent="0.35">
      <c r="D731" s="45"/>
      <c r="E731" s="45"/>
      <c r="F731" s="45"/>
      <c r="G731" s="45"/>
      <c r="H731" s="45"/>
      <c r="I731" s="45"/>
      <c r="J731" s="45"/>
      <c r="K731" s="45"/>
      <c r="L731" s="45"/>
      <c r="M731" s="45"/>
      <c r="N731" s="45"/>
      <c r="O731" s="45"/>
      <c r="P731" s="45"/>
      <c r="Q731" s="45"/>
      <c r="R731" s="45"/>
      <c r="S731" s="45"/>
      <c r="T731" s="45"/>
      <c r="U731" s="45"/>
      <c r="V731" s="45"/>
      <c r="W731" s="45"/>
      <c r="X731" s="45"/>
      <c r="Y731" s="45"/>
      <c r="Z731" s="45"/>
      <c r="AA731" s="45"/>
      <c r="AB731" s="45"/>
      <c r="AC731" s="45"/>
    </row>
    <row r="732" spans="4:29" x14ac:dyDescent="0.35">
      <c r="D732" s="45"/>
      <c r="E732" s="45"/>
      <c r="F732" s="45"/>
      <c r="G732" s="45"/>
      <c r="H732" s="45"/>
      <c r="I732" s="45"/>
      <c r="J732" s="45"/>
      <c r="K732" s="45"/>
      <c r="L732" s="45"/>
      <c r="M732" s="45"/>
      <c r="N732" s="45"/>
      <c r="O732" s="45"/>
      <c r="P732" s="45"/>
      <c r="Q732" s="45"/>
      <c r="R732" s="45"/>
      <c r="S732" s="45"/>
      <c r="T732" s="45"/>
      <c r="U732" s="45"/>
      <c r="V732" s="45"/>
      <c r="W732" s="45"/>
      <c r="X732" s="45"/>
      <c r="Y732" s="45"/>
      <c r="Z732" s="45"/>
      <c r="AA732" s="45"/>
      <c r="AB732" s="45"/>
      <c r="AC732" s="45"/>
    </row>
    <row r="733" spans="4:29" x14ac:dyDescent="0.35">
      <c r="D733" s="45"/>
      <c r="E733" s="45"/>
      <c r="F733" s="45"/>
      <c r="G733" s="45"/>
      <c r="H733" s="45"/>
      <c r="I733" s="45"/>
      <c r="J733" s="45"/>
      <c r="K733" s="45"/>
      <c r="L733" s="45"/>
      <c r="M733" s="45"/>
      <c r="N733" s="45"/>
      <c r="O733" s="45"/>
      <c r="P733" s="45"/>
      <c r="Q733" s="45"/>
      <c r="R733" s="45"/>
      <c r="S733" s="45"/>
      <c r="T733" s="45"/>
      <c r="U733" s="45"/>
      <c r="V733" s="45"/>
      <c r="W733" s="45"/>
      <c r="X733" s="45"/>
      <c r="Y733" s="45"/>
      <c r="Z733" s="45"/>
      <c r="AA733" s="45"/>
      <c r="AB733" s="45"/>
      <c r="AC733" s="45"/>
    </row>
    <row r="734" spans="4:29" x14ac:dyDescent="0.35">
      <c r="D734" s="45"/>
      <c r="E734" s="45"/>
      <c r="F734" s="45"/>
      <c r="G734" s="45"/>
      <c r="H734" s="45"/>
      <c r="I734" s="45"/>
      <c r="J734" s="45"/>
      <c r="K734" s="45"/>
      <c r="L734" s="45"/>
      <c r="M734" s="45"/>
      <c r="N734" s="45"/>
      <c r="O734" s="45"/>
      <c r="P734" s="45"/>
      <c r="Q734" s="45"/>
      <c r="R734" s="45"/>
      <c r="S734" s="45"/>
      <c r="T734" s="45"/>
      <c r="U734" s="45"/>
      <c r="V734" s="45"/>
      <c r="W734" s="45"/>
      <c r="X734" s="45"/>
      <c r="Y734" s="45"/>
      <c r="Z734" s="45"/>
      <c r="AA734" s="45"/>
      <c r="AB734" s="45"/>
      <c r="AC734" s="45"/>
    </row>
    <row r="735" spans="4:29" x14ac:dyDescent="0.35">
      <c r="D735" s="45"/>
      <c r="E735" s="45"/>
      <c r="F735" s="45"/>
      <c r="G735" s="45"/>
      <c r="H735" s="45"/>
      <c r="I735" s="45"/>
      <c r="J735" s="45"/>
      <c r="K735" s="45"/>
      <c r="L735" s="45"/>
      <c r="M735" s="45"/>
      <c r="N735" s="45"/>
      <c r="O735" s="45"/>
      <c r="P735" s="45"/>
      <c r="Q735" s="45"/>
      <c r="R735" s="45"/>
      <c r="S735" s="45"/>
      <c r="T735" s="45"/>
      <c r="U735" s="45"/>
      <c r="V735" s="45"/>
      <c r="W735" s="45"/>
      <c r="X735" s="45"/>
      <c r="Y735" s="45"/>
      <c r="Z735" s="45"/>
      <c r="AA735" s="45"/>
      <c r="AB735" s="45"/>
      <c r="AC735" s="45"/>
    </row>
    <row r="736" spans="4:29" x14ac:dyDescent="0.35">
      <c r="D736" s="45"/>
      <c r="E736" s="45"/>
      <c r="F736" s="45"/>
      <c r="G736" s="45"/>
      <c r="H736" s="45"/>
      <c r="I736" s="45"/>
      <c r="J736" s="45"/>
      <c r="K736" s="45"/>
      <c r="L736" s="45"/>
      <c r="M736" s="45"/>
      <c r="N736" s="45"/>
      <c r="O736" s="45"/>
      <c r="P736" s="45"/>
      <c r="Q736" s="45"/>
      <c r="R736" s="45"/>
      <c r="S736" s="45"/>
      <c r="T736" s="45"/>
      <c r="U736" s="45"/>
      <c r="V736" s="45"/>
      <c r="W736" s="45"/>
      <c r="X736" s="45"/>
      <c r="Y736" s="45"/>
      <c r="Z736" s="45"/>
      <c r="AA736" s="45"/>
      <c r="AB736" s="45"/>
      <c r="AC736" s="45"/>
    </row>
    <row r="737" spans="4:29" x14ac:dyDescent="0.35">
      <c r="D737" s="45"/>
      <c r="E737" s="45"/>
      <c r="F737" s="45"/>
      <c r="G737" s="45"/>
      <c r="H737" s="45"/>
      <c r="I737" s="45"/>
      <c r="J737" s="45"/>
      <c r="K737" s="45"/>
      <c r="L737" s="45"/>
      <c r="M737" s="45"/>
      <c r="N737" s="45"/>
      <c r="O737" s="45"/>
      <c r="P737" s="45"/>
      <c r="Q737" s="45"/>
      <c r="R737" s="45"/>
      <c r="S737" s="45"/>
      <c r="T737" s="45"/>
      <c r="U737" s="45"/>
      <c r="V737" s="45"/>
      <c r="W737" s="45"/>
      <c r="X737" s="45"/>
      <c r="Y737" s="45"/>
      <c r="Z737" s="45"/>
      <c r="AA737" s="45"/>
      <c r="AB737" s="45"/>
      <c r="AC737" s="45"/>
    </row>
    <row r="738" spans="4:29" x14ac:dyDescent="0.35">
      <c r="D738" s="45"/>
      <c r="E738" s="45"/>
      <c r="F738" s="45"/>
      <c r="G738" s="45"/>
      <c r="H738" s="45"/>
      <c r="I738" s="45"/>
      <c r="J738" s="45"/>
      <c r="K738" s="45"/>
      <c r="L738" s="45"/>
      <c r="M738" s="45"/>
      <c r="N738" s="45"/>
      <c r="O738" s="45"/>
      <c r="P738" s="45"/>
      <c r="Q738" s="45"/>
      <c r="R738" s="45"/>
      <c r="S738" s="45"/>
      <c r="T738" s="45"/>
      <c r="U738" s="45"/>
      <c r="V738" s="45"/>
      <c r="W738" s="45"/>
      <c r="X738" s="45"/>
      <c r="Y738" s="45"/>
      <c r="Z738" s="45"/>
      <c r="AA738" s="45"/>
      <c r="AB738" s="45"/>
      <c r="AC738" s="45"/>
    </row>
    <row r="739" spans="4:29" x14ac:dyDescent="0.35">
      <c r="D739" s="45"/>
      <c r="E739" s="45"/>
      <c r="F739" s="45"/>
      <c r="G739" s="45"/>
      <c r="H739" s="45"/>
      <c r="I739" s="45"/>
      <c r="J739" s="45"/>
      <c r="K739" s="45"/>
      <c r="L739" s="45"/>
      <c r="M739" s="45"/>
      <c r="N739" s="45"/>
      <c r="O739" s="45"/>
      <c r="P739" s="45"/>
      <c r="Q739" s="45"/>
      <c r="R739" s="45"/>
      <c r="S739" s="45"/>
      <c r="T739" s="45"/>
      <c r="U739" s="45"/>
      <c r="V739" s="45"/>
      <c r="W739" s="45"/>
      <c r="X739" s="45"/>
      <c r="Y739" s="45"/>
      <c r="Z739" s="45"/>
      <c r="AA739" s="45"/>
      <c r="AB739" s="45"/>
      <c r="AC739" s="45"/>
    </row>
    <row r="740" spans="4:29" x14ac:dyDescent="0.35">
      <c r="D740" s="45"/>
      <c r="E740" s="45"/>
      <c r="F740" s="45"/>
      <c r="G740" s="45"/>
      <c r="H740" s="45"/>
      <c r="I740" s="45"/>
      <c r="J740" s="45"/>
      <c r="K740" s="45"/>
      <c r="L740" s="45"/>
      <c r="M740" s="45"/>
      <c r="N740" s="45"/>
      <c r="O740" s="45"/>
      <c r="P740" s="45"/>
      <c r="Q740" s="45"/>
      <c r="R740" s="45"/>
      <c r="S740" s="45"/>
      <c r="T740" s="45"/>
      <c r="U740" s="45"/>
      <c r="V740" s="45"/>
      <c r="W740" s="45"/>
      <c r="X740" s="45"/>
      <c r="Y740" s="45"/>
      <c r="Z740" s="45"/>
      <c r="AA740" s="45"/>
      <c r="AB740" s="45"/>
      <c r="AC740" s="45"/>
    </row>
    <row r="741" spans="4:29" x14ac:dyDescent="0.35">
      <c r="D741" s="45"/>
      <c r="E741" s="45"/>
      <c r="F741" s="45"/>
      <c r="G741" s="45"/>
      <c r="H741" s="45"/>
      <c r="I741" s="45"/>
      <c r="J741" s="45"/>
      <c r="K741" s="45"/>
      <c r="L741" s="45"/>
      <c r="M741" s="45"/>
      <c r="N741" s="45"/>
      <c r="O741" s="45"/>
      <c r="P741" s="45"/>
      <c r="Q741" s="45"/>
      <c r="R741" s="45"/>
      <c r="S741" s="45"/>
      <c r="T741" s="45"/>
      <c r="U741" s="45"/>
      <c r="V741" s="45"/>
      <c r="W741" s="45"/>
      <c r="X741" s="45"/>
      <c r="Y741" s="45"/>
      <c r="Z741" s="45"/>
      <c r="AA741" s="45"/>
      <c r="AB741" s="45"/>
      <c r="AC741" s="45"/>
    </row>
    <row r="742" spans="4:29" x14ac:dyDescent="0.35">
      <c r="D742" s="45"/>
      <c r="E742" s="45"/>
      <c r="F742" s="45"/>
      <c r="G742" s="45"/>
      <c r="H742" s="45"/>
      <c r="I742" s="45"/>
      <c r="J742" s="45"/>
      <c r="K742" s="45"/>
      <c r="L742" s="45"/>
      <c r="M742" s="45"/>
      <c r="N742" s="45"/>
      <c r="O742" s="45"/>
      <c r="P742" s="45"/>
      <c r="Q742" s="45"/>
      <c r="R742" s="45"/>
      <c r="S742" s="45"/>
      <c r="T742" s="45"/>
      <c r="U742" s="45"/>
      <c r="V742" s="45"/>
      <c r="W742" s="45"/>
      <c r="X742" s="45"/>
      <c r="Y742" s="45"/>
      <c r="Z742" s="45"/>
      <c r="AA742" s="45"/>
      <c r="AB742" s="45"/>
      <c r="AC742" s="45"/>
    </row>
    <row r="743" spans="4:29" x14ac:dyDescent="0.35">
      <c r="D743" s="45"/>
      <c r="E743" s="45"/>
      <c r="F743" s="45"/>
      <c r="G743" s="45"/>
      <c r="H743" s="45"/>
      <c r="I743" s="45"/>
      <c r="J743" s="45"/>
      <c r="K743" s="45"/>
      <c r="L743" s="45"/>
      <c r="M743" s="45"/>
      <c r="N743" s="45"/>
      <c r="O743" s="45"/>
      <c r="P743" s="45"/>
      <c r="Q743" s="45"/>
      <c r="R743" s="45"/>
      <c r="S743" s="45"/>
      <c r="T743" s="45"/>
      <c r="U743" s="45"/>
      <c r="V743" s="45"/>
      <c r="W743" s="45"/>
      <c r="X743" s="45"/>
      <c r="Y743" s="45"/>
      <c r="Z743" s="45"/>
      <c r="AA743" s="45"/>
      <c r="AB743" s="45"/>
      <c r="AC743" s="45"/>
    </row>
    <row r="744" spans="4:29" x14ac:dyDescent="0.35">
      <c r="D744" s="45"/>
      <c r="E744" s="45"/>
      <c r="F744" s="45"/>
      <c r="G744" s="45"/>
      <c r="H744" s="45"/>
      <c r="I744" s="45"/>
      <c r="J744" s="45"/>
      <c r="K744" s="45"/>
      <c r="L744" s="45"/>
      <c r="M744" s="45"/>
      <c r="N744" s="45"/>
      <c r="O744" s="45"/>
      <c r="P744" s="45"/>
      <c r="Q744" s="45"/>
      <c r="R744" s="45"/>
      <c r="S744" s="45"/>
      <c r="T744" s="45"/>
      <c r="U744" s="45"/>
      <c r="V744" s="45"/>
      <c r="W744" s="45"/>
      <c r="X744" s="45"/>
      <c r="Y744" s="45"/>
      <c r="Z744" s="45"/>
      <c r="AA744" s="45"/>
      <c r="AB744" s="45"/>
      <c r="AC744" s="45"/>
    </row>
    <row r="745" spans="4:29" x14ac:dyDescent="0.35">
      <c r="D745" s="45"/>
      <c r="E745" s="45"/>
      <c r="F745" s="45"/>
      <c r="G745" s="45"/>
      <c r="H745" s="45"/>
      <c r="I745" s="45"/>
      <c r="J745" s="45"/>
      <c r="K745" s="45"/>
      <c r="L745" s="45"/>
      <c r="M745" s="45"/>
      <c r="N745" s="45"/>
      <c r="O745" s="45"/>
      <c r="P745" s="45"/>
      <c r="Q745" s="45"/>
      <c r="R745" s="45"/>
      <c r="S745" s="45"/>
      <c r="T745" s="45"/>
      <c r="U745" s="45"/>
      <c r="V745" s="45"/>
      <c r="W745" s="45"/>
      <c r="X745" s="45"/>
      <c r="Y745" s="45"/>
      <c r="Z745" s="45"/>
      <c r="AA745" s="45"/>
      <c r="AB745" s="45"/>
      <c r="AC745" s="45"/>
    </row>
    <row r="746" spans="4:29" x14ac:dyDescent="0.35">
      <c r="D746" s="45"/>
      <c r="E746" s="45"/>
      <c r="F746" s="45"/>
      <c r="G746" s="45"/>
      <c r="H746" s="45"/>
      <c r="I746" s="45"/>
      <c r="J746" s="45"/>
      <c r="K746" s="45"/>
      <c r="L746" s="45"/>
      <c r="M746" s="45"/>
      <c r="N746" s="45"/>
      <c r="O746" s="45"/>
      <c r="P746" s="45"/>
      <c r="Q746" s="45"/>
      <c r="R746" s="45"/>
      <c r="S746" s="45"/>
      <c r="T746" s="45"/>
      <c r="U746" s="45"/>
      <c r="V746" s="45"/>
      <c r="W746" s="45"/>
      <c r="X746" s="45"/>
      <c r="Y746" s="45"/>
      <c r="Z746" s="45"/>
      <c r="AA746" s="45"/>
      <c r="AB746" s="45"/>
      <c r="AC746" s="45"/>
    </row>
    <row r="747" spans="4:29" x14ac:dyDescent="0.35">
      <c r="D747" s="45"/>
      <c r="E747" s="45"/>
      <c r="F747" s="45"/>
      <c r="G747" s="45"/>
      <c r="H747" s="45"/>
      <c r="I747" s="45"/>
      <c r="J747" s="45"/>
      <c r="K747" s="45"/>
      <c r="L747" s="45"/>
      <c r="M747" s="45"/>
      <c r="N747" s="45"/>
      <c r="O747" s="45"/>
      <c r="P747" s="45"/>
      <c r="Q747" s="45"/>
      <c r="R747" s="45"/>
      <c r="S747" s="45"/>
      <c r="T747" s="45"/>
      <c r="U747" s="45"/>
      <c r="V747" s="45"/>
      <c r="W747" s="45"/>
      <c r="X747" s="45"/>
      <c r="Y747" s="45"/>
      <c r="Z747" s="45"/>
      <c r="AA747" s="45"/>
      <c r="AB747" s="45"/>
      <c r="AC747" s="45"/>
    </row>
    <row r="748" spans="4:29" x14ac:dyDescent="0.35">
      <c r="D748" s="45"/>
      <c r="E748" s="45"/>
      <c r="F748" s="45"/>
      <c r="G748" s="45"/>
      <c r="H748" s="45"/>
      <c r="I748" s="45"/>
      <c r="J748" s="45"/>
      <c r="K748" s="45"/>
      <c r="L748" s="45"/>
      <c r="M748" s="45"/>
      <c r="N748" s="45"/>
      <c r="O748" s="45"/>
      <c r="P748" s="45"/>
      <c r="Q748" s="45"/>
      <c r="R748" s="45"/>
      <c r="S748" s="45"/>
      <c r="T748" s="45"/>
      <c r="U748" s="45"/>
      <c r="V748" s="45"/>
      <c r="W748" s="45"/>
      <c r="X748" s="45"/>
      <c r="Y748" s="45"/>
      <c r="Z748" s="45"/>
      <c r="AA748" s="45"/>
      <c r="AB748" s="45"/>
      <c r="AC748" s="45"/>
    </row>
    <row r="749" spans="4:29" x14ac:dyDescent="0.35">
      <c r="D749" s="45"/>
      <c r="E749" s="45"/>
      <c r="F749" s="45"/>
      <c r="G749" s="45"/>
      <c r="H749" s="45"/>
      <c r="I749" s="45"/>
      <c r="J749" s="45"/>
      <c r="K749" s="45"/>
      <c r="L749" s="45"/>
      <c r="M749" s="45"/>
      <c r="N749" s="45"/>
      <c r="O749" s="45"/>
      <c r="P749" s="45"/>
      <c r="Q749" s="45"/>
      <c r="R749" s="45"/>
      <c r="S749" s="45"/>
      <c r="T749" s="45"/>
      <c r="U749" s="45"/>
      <c r="V749" s="45"/>
      <c r="W749" s="45"/>
      <c r="X749" s="45"/>
      <c r="Y749" s="45"/>
      <c r="Z749" s="45"/>
      <c r="AA749" s="45"/>
      <c r="AB749" s="45"/>
      <c r="AC749" s="45"/>
    </row>
    <row r="750" spans="4:29" x14ac:dyDescent="0.35">
      <c r="D750" s="45"/>
      <c r="E750" s="45"/>
      <c r="F750" s="45"/>
      <c r="G750" s="45"/>
      <c r="H750" s="45"/>
      <c r="I750" s="45"/>
      <c r="J750" s="45"/>
      <c r="K750" s="45"/>
      <c r="L750" s="45"/>
      <c r="M750" s="45"/>
      <c r="N750" s="45"/>
      <c r="O750" s="45"/>
      <c r="P750" s="45"/>
      <c r="Q750" s="45"/>
      <c r="R750" s="45"/>
      <c r="S750" s="45"/>
      <c r="T750" s="45"/>
      <c r="U750" s="45"/>
      <c r="V750" s="45"/>
      <c r="W750" s="45"/>
      <c r="X750" s="45"/>
      <c r="Y750" s="45"/>
      <c r="Z750" s="45"/>
      <c r="AA750" s="45"/>
      <c r="AB750" s="45"/>
      <c r="AC750" s="45"/>
    </row>
    <row r="751" spans="4:29" x14ac:dyDescent="0.35">
      <c r="D751" s="45"/>
      <c r="E751" s="45"/>
      <c r="F751" s="45"/>
      <c r="G751" s="45"/>
      <c r="H751" s="45"/>
      <c r="I751" s="45"/>
      <c r="J751" s="45"/>
      <c r="K751" s="45"/>
      <c r="L751" s="45"/>
      <c r="M751" s="45"/>
      <c r="N751" s="45"/>
      <c r="O751" s="45"/>
      <c r="P751" s="45"/>
      <c r="Q751" s="45"/>
      <c r="R751" s="45"/>
      <c r="S751" s="45"/>
      <c r="T751" s="45"/>
      <c r="U751" s="45"/>
      <c r="V751" s="45"/>
      <c r="W751" s="45"/>
      <c r="X751" s="45"/>
      <c r="Y751" s="45"/>
      <c r="Z751" s="45"/>
      <c r="AA751" s="45"/>
      <c r="AB751" s="45"/>
      <c r="AC751" s="45"/>
    </row>
    <row r="752" spans="4:29" x14ac:dyDescent="0.35">
      <c r="D752" s="45"/>
      <c r="E752" s="45"/>
      <c r="F752" s="45"/>
      <c r="G752" s="45"/>
      <c r="H752" s="45"/>
      <c r="I752" s="45"/>
      <c r="J752" s="45"/>
      <c r="K752" s="45"/>
      <c r="L752" s="45"/>
      <c r="M752" s="45"/>
      <c r="N752" s="45"/>
      <c r="O752" s="45"/>
      <c r="P752" s="45"/>
      <c r="Q752" s="45"/>
      <c r="R752" s="45"/>
      <c r="S752" s="45"/>
      <c r="T752" s="45"/>
      <c r="U752" s="45"/>
      <c r="V752" s="45"/>
      <c r="W752" s="45"/>
      <c r="X752" s="45"/>
      <c r="Y752" s="45"/>
      <c r="Z752" s="45"/>
      <c r="AA752" s="45"/>
      <c r="AB752" s="45"/>
      <c r="AC752" s="45"/>
    </row>
    <row r="753" spans="4:29" x14ac:dyDescent="0.35">
      <c r="D753" s="45"/>
      <c r="E753" s="45"/>
      <c r="F753" s="45"/>
      <c r="G753" s="45"/>
      <c r="H753" s="45"/>
      <c r="I753" s="45"/>
      <c r="J753" s="45"/>
      <c r="K753" s="45"/>
      <c r="L753" s="45"/>
      <c r="M753" s="45"/>
      <c r="N753" s="45"/>
      <c r="O753" s="45"/>
      <c r="P753" s="45"/>
      <c r="Q753" s="45"/>
      <c r="R753" s="45"/>
      <c r="S753" s="45"/>
      <c r="T753" s="45"/>
      <c r="U753" s="45"/>
      <c r="V753" s="45"/>
      <c r="W753" s="45"/>
      <c r="X753" s="45"/>
      <c r="Y753" s="45"/>
      <c r="Z753" s="45"/>
      <c r="AA753" s="45"/>
      <c r="AB753" s="45"/>
      <c r="AC753" s="45"/>
    </row>
    <row r="754" spans="4:29" x14ac:dyDescent="0.35">
      <c r="D754" s="45"/>
      <c r="E754" s="45"/>
      <c r="F754" s="45"/>
      <c r="G754" s="45"/>
      <c r="H754" s="45"/>
      <c r="I754" s="45"/>
      <c r="J754" s="45"/>
      <c r="K754" s="45"/>
      <c r="L754" s="45"/>
      <c r="M754" s="45"/>
      <c r="N754" s="45"/>
      <c r="O754" s="45"/>
      <c r="P754" s="45"/>
      <c r="Q754" s="45"/>
      <c r="R754" s="45"/>
      <c r="S754" s="45"/>
      <c r="T754" s="45"/>
      <c r="U754" s="45"/>
      <c r="V754" s="45"/>
      <c r="W754" s="45"/>
      <c r="X754" s="45"/>
      <c r="Y754" s="45"/>
      <c r="Z754" s="45"/>
      <c r="AA754" s="45"/>
      <c r="AB754" s="45"/>
      <c r="AC754" s="45"/>
    </row>
    <row r="755" spans="4:29" x14ac:dyDescent="0.35">
      <c r="D755" s="45"/>
      <c r="E755" s="45"/>
      <c r="F755" s="45"/>
      <c r="G755" s="45"/>
      <c r="H755" s="45"/>
      <c r="I755" s="45"/>
      <c r="J755" s="45"/>
      <c r="K755" s="45"/>
      <c r="L755" s="45"/>
      <c r="M755" s="45"/>
      <c r="N755" s="45"/>
      <c r="O755" s="45"/>
      <c r="P755" s="45"/>
      <c r="Q755" s="45"/>
      <c r="R755" s="45"/>
      <c r="S755" s="45"/>
      <c r="T755" s="45"/>
      <c r="U755" s="45"/>
      <c r="V755" s="45"/>
      <c r="W755" s="45"/>
      <c r="X755" s="45"/>
      <c r="Y755" s="45"/>
      <c r="Z755" s="45"/>
      <c r="AA755" s="45"/>
      <c r="AB755" s="45"/>
      <c r="AC755" s="45"/>
    </row>
    <row r="756" spans="4:29" x14ac:dyDescent="0.35">
      <c r="D756" s="45"/>
      <c r="E756" s="45"/>
      <c r="F756" s="45"/>
      <c r="G756" s="45"/>
      <c r="H756" s="45"/>
      <c r="I756" s="45"/>
      <c r="J756" s="45"/>
      <c r="K756" s="45"/>
      <c r="L756" s="45"/>
      <c r="M756" s="45"/>
      <c r="N756" s="45"/>
      <c r="O756" s="45"/>
      <c r="P756" s="45"/>
      <c r="Q756" s="45"/>
      <c r="R756" s="45"/>
      <c r="S756" s="45"/>
      <c r="T756" s="45"/>
      <c r="U756" s="45"/>
      <c r="V756" s="45"/>
      <c r="W756" s="45"/>
      <c r="X756" s="45"/>
      <c r="Y756" s="45"/>
      <c r="Z756" s="45"/>
      <c r="AA756" s="45"/>
      <c r="AB756" s="45"/>
      <c r="AC756" s="45"/>
    </row>
    <row r="757" spans="4:29" x14ac:dyDescent="0.35">
      <c r="D757" s="45"/>
      <c r="E757" s="45"/>
      <c r="F757" s="45"/>
      <c r="G757" s="45"/>
      <c r="H757" s="45"/>
      <c r="I757" s="45"/>
      <c r="J757" s="45"/>
      <c r="K757" s="45"/>
      <c r="L757" s="45"/>
      <c r="M757" s="45"/>
      <c r="N757" s="45"/>
      <c r="O757" s="45"/>
      <c r="P757" s="45"/>
      <c r="Q757" s="45"/>
      <c r="R757" s="45"/>
      <c r="S757" s="45"/>
      <c r="T757" s="45"/>
      <c r="U757" s="45"/>
      <c r="V757" s="45"/>
      <c r="W757" s="45"/>
      <c r="X757" s="45"/>
      <c r="Y757" s="45"/>
      <c r="Z757" s="45"/>
      <c r="AA757" s="45"/>
      <c r="AB757" s="45"/>
      <c r="AC757" s="45"/>
    </row>
    <row r="758" spans="4:29" x14ac:dyDescent="0.35">
      <c r="D758" s="45"/>
      <c r="E758" s="45"/>
      <c r="F758" s="45"/>
      <c r="G758" s="45"/>
      <c r="H758" s="45"/>
      <c r="I758" s="45"/>
      <c r="J758" s="45"/>
      <c r="K758" s="45"/>
      <c r="L758" s="45"/>
      <c r="M758" s="45"/>
      <c r="N758" s="45"/>
      <c r="O758" s="45"/>
      <c r="P758" s="45"/>
      <c r="Q758" s="45"/>
      <c r="R758" s="45"/>
      <c r="S758" s="45"/>
      <c r="T758" s="45"/>
      <c r="U758" s="45"/>
      <c r="V758" s="45"/>
      <c r="W758" s="45"/>
      <c r="X758" s="45"/>
      <c r="Y758" s="45"/>
      <c r="Z758" s="45"/>
      <c r="AA758" s="45"/>
      <c r="AB758" s="45"/>
      <c r="AC758" s="45"/>
    </row>
    <row r="759" spans="4:29" x14ac:dyDescent="0.35">
      <c r="D759" s="45"/>
      <c r="E759" s="45"/>
      <c r="F759" s="45"/>
      <c r="G759" s="45"/>
      <c r="H759" s="45"/>
      <c r="I759" s="45"/>
      <c r="J759" s="45"/>
      <c r="K759" s="45"/>
      <c r="L759" s="45"/>
      <c r="M759" s="45"/>
      <c r="N759" s="45"/>
      <c r="O759" s="45"/>
      <c r="P759" s="45"/>
      <c r="Q759" s="45"/>
      <c r="R759" s="45"/>
      <c r="S759" s="45"/>
      <c r="T759" s="45"/>
      <c r="U759" s="45"/>
      <c r="V759" s="45"/>
      <c r="W759" s="45"/>
      <c r="X759" s="45"/>
      <c r="Y759" s="45"/>
      <c r="Z759" s="45"/>
      <c r="AA759" s="45"/>
      <c r="AB759" s="45"/>
      <c r="AC759" s="45"/>
    </row>
    <row r="760" spans="4:29" x14ac:dyDescent="0.35">
      <c r="D760" s="45"/>
      <c r="E760" s="45"/>
      <c r="F760" s="45"/>
      <c r="G760" s="45"/>
      <c r="H760" s="45"/>
      <c r="I760" s="45"/>
      <c r="J760" s="45"/>
      <c r="K760" s="45"/>
      <c r="L760" s="45"/>
      <c r="M760" s="45"/>
      <c r="N760" s="45"/>
      <c r="O760" s="45"/>
      <c r="P760" s="45"/>
      <c r="Q760" s="45"/>
      <c r="R760" s="45"/>
      <c r="S760" s="45"/>
      <c r="T760" s="45"/>
      <c r="U760" s="45"/>
      <c r="V760" s="45"/>
      <c r="W760" s="45"/>
      <c r="X760" s="45"/>
      <c r="Y760" s="45"/>
      <c r="Z760" s="45"/>
      <c r="AA760" s="45"/>
      <c r="AB760" s="45"/>
      <c r="AC760" s="45"/>
    </row>
    <row r="761" spans="4:29" x14ac:dyDescent="0.35">
      <c r="D761" s="45"/>
      <c r="E761" s="45"/>
      <c r="F761" s="45"/>
      <c r="G761" s="45"/>
      <c r="H761" s="45"/>
      <c r="I761" s="45"/>
      <c r="J761" s="45"/>
      <c r="K761" s="45"/>
      <c r="L761" s="45"/>
      <c r="M761" s="45"/>
      <c r="N761" s="45"/>
      <c r="O761" s="45"/>
      <c r="P761" s="45"/>
      <c r="Q761" s="45"/>
      <c r="R761" s="45"/>
      <c r="S761" s="45"/>
      <c r="T761" s="45"/>
      <c r="U761" s="45"/>
      <c r="V761" s="45"/>
      <c r="W761" s="45"/>
      <c r="X761" s="45"/>
      <c r="Y761" s="45"/>
      <c r="Z761" s="45"/>
      <c r="AA761" s="45"/>
      <c r="AB761" s="45"/>
      <c r="AC761" s="45"/>
    </row>
    <row r="762" spans="4:29" x14ac:dyDescent="0.35">
      <c r="D762" s="45"/>
      <c r="E762" s="45"/>
      <c r="F762" s="45"/>
      <c r="G762" s="45"/>
      <c r="H762" s="45"/>
      <c r="I762" s="45"/>
      <c r="J762" s="45"/>
      <c r="K762" s="45"/>
      <c r="L762" s="45"/>
      <c r="M762" s="45"/>
      <c r="N762" s="45"/>
      <c r="O762" s="45"/>
      <c r="P762" s="45"/>
      <c r="Q762" s="45"/>
      <c r="R762" s="45"/>
      <c r="S762" s="45"/>
      <c r="T762" s="45"/>
      <c r="U762" s="45"/>
      <c r="V762" s="45"/>
      <c r="W762" s="45"/>
      <c r="X762" s="45"/>
      <c r="Y762" s="45"/>
      <c r="Z762" s="45"/>
      <c r="AA762" s="45"/>
      <c r="AB762" s="45"/>
      <c r="AC762" s="45"/>
    </row>
    <row r="763" spans="4:29" x14ac:dyDescent="0.35">
      <c r="D763" s="45"/>
      <c r="E763" s="45"/>
      <c r="F763" s="45"/>
      <c r="G763" s="45"/>
      <c r="H763" s="45"/>
      <c r="I763" s="45"/>
      <c r="J763" s="45"/>
      <c r="K763" s="45"/>
      <c r="L763" s="45"/>
      <c r="M763" s="45"/>
      <c r="N763" s="45"/>
      <c r="O763" s="45"/>
      <c r="P763" s="45"/>
      <c r="Q763" s="45"/>
      <c r="R763" s="45"/>
      <c r="S763" s="45"/>
      <c r="T763" s="45"/>
      <c r="U763" s="45"/>
      <c r="V763" s="45"/>
      <c r="W763" s="45"/>
      <c r="X763" s="45"/>
      <c r="Y763" s="45"/>
      <c r="Z763" s="45"/>
      <c r="AA763" s="45"/>
      <c r="AB763" s="45"/>
      <c r="AC763" s="45"/>
    </row>
    <row r="764" spans="4:29" x14ac:dyDescent="0.35">
      <c r="D764" s="45"/>
      <c r="E764" s="45"/>
      <c r="F764" s="45"/>
      <c r="G764" s="45"/>
      <c r="H764" s="45"/>
      <c r="I764" s="45"/>
      <c r="J764" s="45"/>
      <c r="K764" s="45"/>
      <c r="L764" s="45"/>
      <c r="M764" s="45"/>
      <c r="N764" s="45"/>
      <c r="O764" s="45"/>
      <c r="P764" s="45"/>
      <c r="Q764" s="45"/>
      <c r="R764" s="45"/>
      <c r="S764" s="45"/>
      <c r="T764" s="45"/>
      <c r="U764" s="45"/>
      <c r="V764" s="45"/>
      <c r="W764" s="45"/>
      <c r="X764" s="45"/>
      <c r="Y764" s="45"/>
      <c r="Z764" s="45"/>
      <c r="AA764" s="45"/>
      <c r="AB764" s="45"/>
      <c r="AC764" s="45"/>
    </row>
    <row r="765" spans="4:29" x14ac:dyDescent="0.35">
      <c r="D765" s="45"/>
      <c r="E765" s="45"/>
      <c r="F765" s="45"/>
      <c r="G765" s="45"/>
      <c r="H765" s="45"/>
      <c r="I765" s="45"/>
      <c r="J765" s="45"/>
      <c r="K765" s="45"/>
      <c r="L765" s="45"/>
      <c r="M765" s="45"/>
      <c r="N765" s="45"/>
      <c r="O765" s="45"/>
      <c r="P765" s="45"/>
      <c r="Q765" s="45"/>
      <c r="R765" s="45"/>
      <c r="S765" s="45"/>
      <c r="T765" s="45"/>
      <c r="U765" s="45"/>
      <c r="V765" s="45"/>
      <c r="W765" s="45"/>
      <c r="X765" s="45"/>
      <c r="Y765" s="45"/>
      <c r="Z765" s="45"/>
      <c r="AA765" s="45"/>
      <c r="AB765" s="45"/>
      <c r="AC765" s="45"/>
    </row>
    <row r="766" spans="4:29" x14ac:dyDescent="0.35">
      <c r="D766" s="45"/>
      <c r="E766" s="45"/>
      <c r="F766" s="45"/>
      <c r="G766" s="45"/>
      <c r="H766" s="45"/>
      <c r="I766" s="45"/>
      <c r="J766" s="45"/>
      <c r="K766" s="45"/>
      <c r="L766" s="45"/>
      <c r="M766" s="45"/>
      <c r="N766" s="45"/>
      <c r="O766" s="45"/>
      <c r="P766" s="45"/>
      <c r="Q766" s="45"/>
      <c r="R766" s="45"/>
      <c r="S766" s="45"/>
      <c r="T766" s="45"/>
      <c r="U766" s="45"/>
      <c r="V766" s="45"/>
      <c r="W766" s="45"/>
      <c r="X766" s="45"/>
      <c r="Y766" s="45"/>
      <c r="Z766" s="45"/>
      <c r="AA766" s="45"/>
      <c r="AB766" s="45"/>
      <c r="AC766" s="45"/>
    </row>
    <row r="767" spans="4:29" x14ac:dyDescent="0.35">
      <c r="D767" s="45"/>
      <c r="E767" s="45"/>
      <c r="F767" s="45"/>
      <c r="G767" s="45"/>
      <c r="H767" s="45"/>
      <c r="I767" s="45"/>
      <c r="J767" s="45"/>
      <c r="K767" s="45"/>
      <c r="L767" s="45"/>
      <c r="M767" s="45"/>
      <c r="N767" s="45"/>
      <c r="O767" s="45"/>
      <c r="P767" s="45"/>
      <c r="Q767" s="45"/>
      <c r="R767" s="45"/>
      <c r="S767" s="45"/>
      <c r="T767" s="45"/>
      <c r="U767" s="45"/>
      <c r="V767" s="45"/>
      <c r="W767" s="45"/>
      <c r="X767" s="45"/>
      <c r="Y767" s="45"/>
      <c r="Z767" s="45"/>
      <c r="AA767" s="45"/>
      <c r="AB767" s="45"/>
      <c r="AC767" s="45"/>
    </row>
    <row r="768" spans="4:29" x14ac:dyDescent="0.35">
      <c r="D768" s="45"/>
      <c r="E768" s="45"/>
      <c r="F768" s="45"/>
      <c r="G768" s="45"/>
      <c r="H768" s="45"/>
      <c r="I768" s="45"/>
      <c r="J768" s="45"/>
      <c r="K768" s="45"/>
      <c r="L768" s="45"/>
      <c r="M768" s="45"/>
      <c r="N768" s="45"/>
      <c r="O768" s="45"/>
      <c r="P768" s="45"/>
      <c r="Q768" s="45"/>
      <c r="R768" s="45"/>
      <c r="S768" s="45"/>
      <c r="T768" s="45"/>
      <c r="U768" s="45"/>
      <c r="V768" s="45"/>
      <c r="W768" s="45"/>
      <c r="X768" s="45"/>
      <c r="Y768" s="45"/>
      <c r="Z768" s="45"/>
      <c r="AA768" s="45"/>
      <c r="AB768" s="45"/>
      <c r="AC768" s="45"/>
    </row>
    <row r="769" spans="4:29" x14ac:dyDescent="0.35">
      <c r="D769" s="45"/>
      <c r="E769" s="45"/>
      <c r="F769" s="45"/>
      <c r="G769" s="45"/>
      <c r="H769" s="45"/>
      <c r="I769" s="45"/>
      <c r="J769" s="45"/>
      <c r="K769" s="45"/>
      <c r="L769" s="45"/>
      <c r="M769" s="45"/>
      <c r="N769" s="45"/>
      <c r="O769" s="45"/>
      <c r="P769" s="45"/>
      <c r="Q769" s="45"/>
      <c r="R769" s="45"/>
      <c r="S769" s="45"/>
      <c r="T769" s="45"/>
      <c r="U769" s="45"/>
      <c r="V769" s="45"/>
      <c r="W769" s="45"/>
      <c r="X769" s="45"/>
      <c r="Y769" s="45"/>
      <c r="Z769" s="45"/>
      <c r="AA769" s="45"/>
      <c r="AB769" s="45"/>
      <c r="AC769" s="45"/>
    </row>
    <row r="770" spans="4:29" x14ac:dyDescent="0.35">
      <c r="D770" s="45"/>
      <c r="E770" s="45"/>
      <c r="F770" s="45"/>
      <c r="G770" s="45"/>
      <c r="H770" s="45"/>
      <c r="I770" s="45"/>
      <c r="J770" s="45"/>
      <c r="K770" s="45"/>
      <c r="L770" s="45"/>
      <c r="M770" s="45"/>
      <c r="N770" s="45"/>
      <c r="O770" s="45"/>
      <c r="P770" s="45"/>
      <c r="Q770" s="45"/>
      <c r="R770" s="45"/>
      <c r="S770" s="45"/>
      <c r="T770" s="45"/>
      <c r="U770" s="45"/>
      <c r="V770" s="45"/>
      <c r="W770" s="45"/>
      <c r="X770" s="45"/>
      <c r="Y770" s="45"/>
      <c r="Z770" s="45"/>
      <c r="AA770" s="45"/>
      <c r="AB770" s="45"/>
      <c r="AC770" s="45"/>
    </row>
    <row r="771" spans="4:29" x14ac:dyDescent="0.35">
      <c r="D771" s="45"/>
      <c r="E771" s="45"/>
      <c r="F771" s="45"/>
      <c r="G771" s="45"/>
      <c r="H771" s="45"/>
      <c r="I771" s="45"/>
      <c r="J771" s="45"/>
      <c r="K771" s="45"/>
      <c r="L771" s="45"/>
      <c r="M771" s="45"/>
      <c r="N771" s="45"/>
      <c r="O771" s="45"/>
      <c r="P771" s="45"/>
      <c r="Q771" s="45"/>
      <c r="R771" s="45"/>
      <c r="S771" s="45"/>
      <c r="T771" s="45"/>
      <c r="U771" s="45"/>
      <c r="V771" s="45"/>
      <c r="W771" s="45"/>
      <c r="X771" s="45"/>
      <c r="Y771" s="45"/>
      <c r="Z771" s="45"/>
      <c r="AA771" s="45"/>
      <c r="AB771" s="45"/>
      <c r="AC771" s="45"/>
    </row>
    <row r="772" spans="4:29" x14ac:dyDescent="0.35">
      <c r="D772" s="45"/>
      <c r="E772" s="45"/>
      <c r="F772" s="45"/>
      <c r="G772" s="45"/>
      <c r="H772" s="45"/>
      <c r="I772" s="45"/>
      <c r="J772" s="45"/>
      <c r="K772" s="45"/>
      <c r="L772" s="45"/>
      <c r="M772" s="45"/>
      <c r="N772" s="45"/>
      <c r="O772" s="45"/>
      <c r="P772" s="45"/>
      <c r="Q772" s="45"/>
      <c r="R772" s="45"/>
      <c r="S772" s="45"/>
      <c r="T772" s="45"/>
      <c r="U772" s="45"/>
      <c r="V772" s="45"/>
      <c r="W772" s="45"/>
      <c r="X772" s="45"/>
      <c r="Y772" s="45"/>
      <c r="Z772" s="45"/>
      <c r="AA772" s="45"/>
      <c r="AB772" s="45"/>
      <c r="AC772" s="45"/>
    </row>
    <row r="773" spans="4:29" x14ac:dyDescent="0.35">
      <c r="D773" s="45"/>
      <c r="E773" s="45"/>
      <c r="F773" s="45"/>
      <c r="G773" s="45"/>
      <c r="H773" s="45"/>
      <c r="I773" s="45"/>
      <c r="J773" s="45"/>
      <c r="K773" s="45"/>
      <c r="L773" s="45"/>
      <c r="M773" s="45"/>
      <c r="N773" s="45"/>
      <c r="O773" s="45"/>
      <c r="P773" s="45"/>
      <c r="Q773" s="45"/>
      <c r="R773" s="45"/>
      <c r="S773" s="45"/>
      <c r="T773" s="45"/>
      <c r="U773" s="45"/>
      <c r="V773" s="45"/>
      <c r="W773" s="45"/>
      <c r="X773" s="45"/>
      <c r="Y773" s="45"/>
      <c r="Z773" s="45"/>
      <c r="AA773" s="45"/>
      <c r="AB773" s="45"/>
      <c r="AC773" s="45"/>
    </row>
    <row r="774" spans="4:29" x14ac:dyDescent="0.35">
      <c r="D774" s="45"/>
      <c r="E774" s="45"/>
      <c r="F774" s="45"/>
      <c r="G774" s="45"/>
      <c r="H774" s="45"/>
      <c r="I774" s="45"/>
      <c r="J774" s="45"/>
      <c r="K774" s="45"/>
      <c r="L774" s="45"/>
      <c r="M774" s="45"/>
      <c r="N774" s="45"/>
      <c r="O774" s="45"/>
      <c r="P774" s="45"/>
      <c r="Q774" s="45"/>
      <c r="R774" s="45"/>
      <c r="S774" s="45"/>
      <c r="T774" s="45"/>
      <c r="U774" s="45"/>
      <c r="V774" s="45"/>
      <c r="W774" s="45"/>
      <c r="X774" s="45"/>
      <c r="Y774" s="45"/>
      <c r="Z774" s="45"/>
      <c r="AA774" s="45"/>
      <c r="AB774" s="45"/>
      <c r="AC774" s="45"/>
    </row>
    <row r="775" spans="4:29" x14ac:dyDescent="0.35">
      <c r="D775" s="45"/>
      <c r="E775" s="45"/>
      <c r="F775" s="45"/>
      <c r="G775" s="45"/>
      <c r="H775" s="45"/>
      <c r="I775" s="45"/>
      <c r="J775" s="45"/>
      <c r="K775" s="45"/>
      <c r="L775" s="45"/>
      <c r="M775" s="45"/>
      <c r="N775" s="45"/>
      <c r="O775" s="45"/>
      <c r="P775" s="45"/>
      <c r="Q775" s="45"/>
      <c r="R775" s="45"/>
      <c r="S775" s="45"/>
      <c r="T775" s="45"/>
      <c r="U775" s="45"/>
      <c r="V775" s="45"/>
      <c r="W775" s="45"/>
      <c r="X775" s="45"/>
      <c r="Y775" s="45"/>
      <c r="Z775" s="45"/>
      <c r="AA775" s="45"/>
      <c r="AB775" s="45"/>
      <c r="AC775" s="45"/>
    </row>
    <row r="776" spans="4:29" x14ac:dyDescent="0.35">
      <c r="D776" s="45"/>
      <c r="E776" s="45"/>
      <c r="F776" s="45"/>
      <c r="G776" s="45"/>
      <c r="H776" s="45"/>
      <c r="I776" s="45"/>
      <c r="J776" s="45"/>
      <c r="K776" s="45"/>
      <c r="L776" s="45"/>
      <c r="M776" s="45"/>
      <c r="N776" s="45"/>
      <c r="O776" s="45"/>
      <c r="P776" s="45"/>
      <c r="Q776" s="45"/>
      <c r="R776" s="45"/>
      <c r="S776" s="45"/>
      <c r="T776" s="45"/>
      <c r="U776" s="45"/>
      <c r="V776" s="45"/>
      <c r="W776" s="45"/>
      <c r="X776" s="45"/>
      <c r="Y776" s="45"/>
      <c r="Z776" s="45"/>
      <c r="AA776" s="45"/>
      <c r="AB776" s="45"/>
      <c r="AC776" s="45"/>
    </row>
    <row r="777" spans="4:29" x14ac:dyDescent="0.35">
      <c r="D777" s="45"/>
      <c r="E777" s="45"/>
      <c r="F777" s="45"/>
      <c r="G777" s="45"/>
      <c r="H777" s="45"/>
      <c r="I777" s="45"/>
      <c r="J777" s="45"/>
      <c r="K777" s="45"/>
      <c r="L777" s="45"/>
      <c r="M777" s="45"/>
      <c r="N777" s="45"/>
      <c r="O777" s="45"/>
      <c r="P777" s="45"/>
      <c r="Q777" s="45"/>
      <c r="R777" s="45"/>
      <c r="S777" s="45"/>
      <c r="T777" s="45"/>
      <c r="U777" s="45"/>
      <c r="V777" s="45"/>
      <c r="W777" s="45"/>
      <c r="X777" s="45"/>
      <c r="Y777" s="45"/>
      <c r="Z777" s="45"/>
      <c r="AA777" s="45"/>
      <c r="AB777" s="45"/>
      <c r="AC777" s="45"/>
    </row>
    <row r="778" spans="4:29" x14ac:dyDescent="0.35">
      <c r="D778" s="45"/>
      <c r="E778" s="45"/>
      <c r="F778" s="45"/>
      <c r="G778" s="45"/>
      <c r="H778" s="45"/>
      <c r="I778" s="45"/>
      <c r="J778" s="45"/>
      <c r="K778" s="45"/>
      <c r="L778" s="45"/>
      <c r="M778" s="45"/>
      <c r="N778" s="45"/>
      <c r="O778" s="45"/>
      <c r="P778" s="45"/>
      <c r="Q778" s="45"/>
      <c r="R778" s="45"/>
      <c r="S778" s="45"/>
      <c r="T778" s="45"/>
      <c r="U778" s="45"/>
      <c r="V778" s="45"/>
      <c r="W778" s="45"/>
      <c r="X778" s="45"/>
      <c r="Y778" s="45"/>
      <c r="Z778" s="45"/>
      <c r="AA778" s="45"/>
      <c r="AB778" s="45"/>
      <c r="AC778" s="45"/>
    </row>
    <row r="779" spans="4:29" x14ac:dyDescent="0.35">
      <c r="D779" s="45"/>
      <c r="E779" s="45"/>
      <c r="F779" s="45"/>
      <c r="G779" s="45"/>
      <c r="H779" s="45"/>
      <c r="I779" s="45"/>
      <c r="J779" s="45"/>
      <c r="K779" s="45"/>
      <c r="L779" s="45"/>
      <c r="M779" s="45"/>
      <c r="N779" s="45"/>
      <c r="O779" s="45"/>
      <c r="P779" s="45"/>
      <c r="Q779" s="45"/>
      <c r="R779" s="45"/>
      <c r="S779" s="45"/>
      <c r="T779" s="45"/>
      <c r="U779" s="45"/>
      <c r="V779" s="45"/>
      <c r="W779" s="45"/>
      <c r="X779" s="45"/>
      <c r="Y779" s="45"/>
      <c r="Z779" s="45"/>
      <c r="AA779" s="45"/>
      <c r="AB779" s="45"/>
      <c r="AC779" s="45"/>
    </row>
    <row r="780" spans="4:29" x14ac:dyDescent="0.35">
      <c r="D780" s="45"/>
      <c r="E780" s="45"/>
      <c r="F780" s="45"/>
      <c r="G780" s="45"/>
      <c r="H780" s="45"/>
      <c r="I780" s="45"/>
      <c r="J780" s="45"/>
      <c r="K780" s="45"/>
      <c r="L780" s="45"/>
      <c r="M780" s="45"/>
      <c r="N780" s="45"/>
      <c r="O780" s="45"/>
      <c r="P780" s="45"/>
      <c r="Q780" s="45"/>
      <c r="R780" s="45"/>
      <c r="S780" s="45"/>
      <c r="T780" s="45"/>
      <c r="U780" s="45"/>
      <c r="V780" s="45"/>
      <c r="W780" s="45"/>
      <c r="X780" s="45"/>
      <c r="Y780" s="45"/>
      <c r="Z780" s="45"/>
      <c r="AA780" s="45"/>
      <c r="AB780" s="45"/>
      <c r="AC780" s="45"/>
    </row>
    <row r="781" spans="4:29" x14ac:dyDescent="0.35">
      <c r="D781" s="45"/>
      <c r="E781" s="45"/>
      <c r="F781" s="45"/>
      <c r="G781" s="45"/>
      <c r="H781" s="45"/>
      <c r="I781" s="45"/>
      <c r="J781" s="45"/>
      <c r="K781" s="45"/>
      <c r="L781" s="45"/>
      <c r="M781" s="45"/>
      <c r="N781" s="45"/>
      <c r="O781" s="45"/>
      <c r="P781" s="45"/>
      <c r="Q781" s="45"/>
      <c r="R781" s="45"/>
      <c r="S781" s="45"/>
      <c r="T781" s="45"/>
      <c r="U781" s="45"/>
      <c r="V781" s="45"/>
      <c r="W781" s="45"/>
      <c r="X781" s="45"/>
      <c r="Y781" s="45"/>
      <c r="Z781" s="45"/>
      <c r="AA781" s="45"/>
      <c r="AB781" s="45"/>
      <c r="AC781" s="45"/>
    </row>
    <row r="782" spans="4:29" x14ac:dyDescent="0.35">
      <c r="D782" s="45"/>
      <c r="E782" s="45"/>
      <c r="F782" s="45"/>
      <c r="G782" s="45"/>
      <c r="H782" s="45"/>
      <c r="I782" s="45"/>
      <c r="J782" s="45"/>
      <c r="K782" s="45"/>
      <c r="L782" s="45"/>
      <c r="M782" s="45"/>
      <c r="N782" s="45"/>
      <c r="O782" s="45"/>
      <c r="P782" s="45"/>
      <c r="Q782" s="45"/>
      <c r="R782" s="45"/>
      <c r="S782" s="45"/>
      <c r="T782" s="45"/>
      <c r="U782" s="45"/>
      <c r="V782" s="45"/>
      <c r="W782" s="45"/>
      <c r="X782" s="45"/>
      <c r="Y782" s="45"/>
      <c r="Z782" s="45"/>
      <c r="AA782" s="45"/>
      <c r="AB782" s="45"/>
      <c r="AC782" s="45"/>
    </row>
    <row r="783" spans="4:29" x14ac:dyDescent="0.35">
      <c r="D783" s="45"/>
      <c r="E783" s="45"/>
      <c r="F783" s="45"/>
      <c r="G783" s="45"/>
      <c r="H783" s="45"/>
      <c r="I783" s="45"/>
      <c r="J783" s="45"/>
      <c r="K783" s="45"/>
      <c r="L783" s="45"/>
      <c r="M783" s="45"/>
      <c r="N783" s="45"/>
      <c r="O783" s="45"/>
      <c r="P783" s="45"/>
      <c r="Q783" s="45"/>
      <c r="R783" s="45"/>
      <c r="S783" s="45"/>
      <c r="T783" s="45"/>
      <c r="U783" s="45"/>
      <c r="V783" s="45"/>
      <c r="W783" s="45"/>
      <c r="X783" s="45"/>
      <c r="Y783" s="45"/>
      <c r="Z783" s="45"/>
      <c r="AA783" s="45"/>
      <c r="AB783" s="45"/>
      <c r="AC783" s="45"/>
    </row>
    <row r="784" spans="4:29" x14ac:dyDescent="0.35">
      <c r="D784" s="45"/>
      <c r="E784" s="45"/>
      <c r="F784" s="45"/>
      <c r="G784" s="45"/>
      <c r="H784" s="45"/>
      <c r="I784" s="45"/>
      <c r="J784" s="45"/>
      <c r="K784" s="45"/>
      <c r="L784" s="45"/>
      <c r="M784" s="45"/>
      <c r="N784" s="45"/>
      <c r="O784" s="45"/>
      <c r="P784" s="45"/>
      <c r="Q784" s="45"/>
      <c r="R784" s="45"/>
      <c r="S784" s="45"/>
      <c r="T784" s="45"/>
      <c r="U784" s="45"/>
      <c r="V784" s="45"/>
      <c r="W784" s="45"/>
      <c r="X784" s="45"/>
      <c r="Y784" s="45"/>
      <c r="Z784" s="45"/>
      <c r="AA784" s="45"/>
      <c r="AB784" s="45"/>
      <c r="AC784" s="45"/>
    </row>
    <row r="785" spans="4:29" x14ac:dyDescent="0.35">
      <c r="D785" s="45"/>
      <c r="E785" s="45"/>
      <c r="F785" s="45"/>
      <c r="G785" s="45"/>
      <c r="H785" s="45"/>
      <c r="I785" s="45"/>
      <c r="J785" s="45"/>
      <c r="K785" s="45"/>
      <c r="L785" s="45"/>
      <c r="M785" s="45"/>
      <c r="N785" s="45"/>
      <c r="O785" s="45"/>
      <c r="P785" s="45"/>
      <c r="Q785" s="45"/>
      <c r="R785" s="45"/>
      <c r="S785" s="45"/>
      <c r="T785" s="45"/>
      <c r="U785" s="45"/>
      <c r="V785" s="45"/>
      <c r="W785" s="45"/>
      <c r="X785" s="45"/>
      <c r="Y785" s="45"/>
      <c r="Z785" s="45"/>
      <c r="AA785" s="45"/>
      <c r="AB785" s="45"/>
      <c r="AC785" s="45"/>
    </row>
    <row r="786" spans="4:29" x14ac:dyDescent="0.35">
      <c r="D786" s="45"/>
      <c r="E786" s="45"/>
      <c r="F786" s="45"/>
      <c r="G786" s="45"/>
      <c r="H786" s="45"/>
      <c r="I786" s="45"/>
      <c r="J786" s="45"/>
      <c r="K786" s="45"/>
      <c r="L786" s="45"/>
      <c r="M786" s="45"/>
      <c r="N786" s="45"/>
      <c r="O786" s="45"/>
      <c r="P786" s="45"/>
      <c r="Q786" s="45"/>
      <c r="R786" s="45"/>
      <c r="S786" s="45"/>
      <c r="T786" s="45"/>
      <c r="U786" s="45"/>
      <c r="V786" s="45"/>
      <c r="W786" s="45"/>
      <c r="X786" s="45"/>
      <c r="Y786" s="45"/>
      <c r="Z786" s="45"/>
      <c r="AA786" s="45"/>
      <c r="AB786" s="45"/>
      <c r="AC786" s="45"/>
    </row>
    <row r="787" spans="4:29" x14ac:dyDescent="0.35">
      <c r="D787" s="45"/>
      <c r="E787" s="45"/>
      <c r="F787" s="45"/>
      <c r="G787" s="45"/>
      <c r="H787" s="45"/>
      <c r="I787" s="45"/>
      <c r="J787" s="45"/>
      <c r="K787" s="45"/>
      <c r="L787" s="45"/>
      <c r="M787" s="45"/>
      <c r="N787" s="45"/>
      <c r="O787" s="45"/>
      <c r="P787" s="45"/>
      <c r="Q787" s="45"/>
      <c r="R787" s="45"/>
      <c r="S787" s="45"/>
      <c r="T787" s="45"/>
      <c r="U787" s="45"/>
      <c r="V787" s="45"/>
      <c r="W787" s="45"/>
      <c r="X787" s="45"/>
      <c r="Y787" s="45"/>
      <c r="Z787" s="45"/>
      <c r="AA787" s="45"/>
      <c r="AB787" s="45"/>
      <c r="AC787" s="45"/>
    </row>
    <row r="788" spans="4:29" x14ac:dyDescent="0.35">
      <c r="D788" s="45"/>
      <c r="E788" s="45"/>
      <c r="F788" s="45"/>
      <c r="G788" s="45"/>
      <c r="H788" s="45"/>
      <c r="I788" s="45"/>
      <c r="J788" s="45"/>
      <c r="K788" s="45"/>
      <c r="L788" s="45"/>
      <c r="M788" s="45"/>
      <c r="N788" s="45"/>
      <c r="O788" s="45"/>
      <c r="P788" s="45"/>
      <c r="Q788" s="45"/>
      <c r="R788" s="45"/>
      <c r="S788" s="45"/>
      <c r="T788" s="45"/>
      <c r="U788" s="45"/>
      <c r="V788" s="45"/>
      <c r="W788" s="45"/>
      <c r="X788" s="45"/>
      <c r="Y788" s="45"/>
      <c r="Z788" s="45"/>
      <c r="AA788" s="45"/>
      <c r="AB788" s="45"/>
      <c r="AC788" s="45"/>
    </row>
    <row r="789" spans="4:29" x14ac:dyDescent="0.35">
      <c r="D789" s="45"/>
      <c r="E789" s="45"/>
      <c r="F789" s="45"/>
      <c r="G789" s="45"/>
      <c r="H789" s="45"/>
      <c r="I789" s="45"/>
      <c r="J789" s="45"/>
      <c r="K789" s="45"/>
      <c r="L789" s="45"/>
      <c r="M789" s="45"/>
      <c r="N789" s="45"/>
      <c r="O789" s="45"/>
      <c r="P789" s="45"/>
      <c r="Q789" s="45"/>
      <c r="R789" s="45"/>
      <c r="S789" s="45"/>
      <c r="T789" s="45"/>
      <c r="U789" s="45"/>
      <c r="V789" s="45"/>
      <c r="W789" s="45"/>
      <c r="X789" s="45"/>
      <c r="Y789" s="45"/>
      <c r="Z789" s="45"/>
      <c r="AA789" s="45"/>
      <c r="AB789" s="45"/>
      <c r="AC789" s="45"/>
    </row>
    <row r="790" spans="4:29" x14ac:dyDescent="0.35">
      <c r="D790" s="45"/>
      <c r="E790" s="45"/>
      <c r="F790" s="45"/>
      <c r="G790" s="45"/>
      <c r="H790" s="45"/>
      <c r="I790" s="45"/>
      <c r="J790" s="45"/>
      <c r="K790" s="45"/>
      <c r="L790" s="45"/>
      <c r="M790" s="45"/>
      <c r="N790" s="45"/>
      <c r="O790" s="45"/>
      <c r="P790" s="45"/>
      <c r="Q790" s="45"/>
      <c r="R790" s="45"/>
      <c r="S790" s="45"/>
      <c r="T790" s="45"/>
      <c r="U790" s="45"/>
      <c r="V790" s="45"/>
      <c r="W790" s="45"/>
      <c r="X790" s="45"/>
      <c r="Y790" s="45"/>
      <c r="Z790" s="45"/>
      <c r="AA790" s="45"/>
      <c r="AB790" s="45"/>
      <c r="AC790" s="45"/>
    </row>
    <row r="791" spans="4:29" x14ac:dyDescent="0.35">
      <c r="D791" s="45"/>
      <c r="E791" s="45"/>
      <c r="F791" s="45"/>
      <c r="G791" s="45"/>
      <c r="H791" s="45"/>
      <c r="I791" s="45"/>
      <c r="J791" s="45"/>
      <c r="K791" s="45"/>
      <c r="L791" s="45"/>
      <c r="M791" s="45"/>
      <c r="N791" s="45"/>
      <c r="O791" s="45"/>
      <c r="P791" s="45"/>
      <c r="Q791" s="45"/>
      <c r="R791" s="45"/>
      <c r="S791" s="45"/>
      <c r="T791" s="45"/>
      <c r="U791" s="45"/>
      <c r="V791" s="45"/>
      <c r="W791" s="45"/>
      <c r="X791" s="45"/>
      <c r="Y791" s="45"/>
      <c r="Z791" s="45"/>
      <c r="AA791" s="45"/>
      <c r="AB791" s="45"/>
      <c r="AC791" s="45"/>
    </row>
    <row r="792" spans="4:29" x14ac:dyDescent="0.35">
      <c r="D792" s="45"/>
      <c r="E792" s="45"/>
      <c r="F792" s="45"/>
      <c r="G792" s="45"/>
      <c r="H792" s="45"/>
      <c r="I792" s="45"/>
      <c r="J792" s="45"/>
      <c r="K792" s="45"/>
      <c r="L792" s="45"/>
      <c r="M792" s="45"/>
      <c r="N792" s="45"/>
      <c r="O792" s="45"/>
      <c r="P792" s="45"/>
      <c r="Q792" s="45"/>
      <c r="R792" s="45"/>
      <c r="S792" s="45"/>
      <c r="T792" s="45"/>
      <c r="U792" s="45"/>
      <c r="V792" s="45"/>
      <c r="W792" s="45"/>
      <c r="X792" s="45"/>
      <c r="Y792" s="45"/>
      <c r="Z792" s="45"/>
      <c r="AA792" s="45"/>
      <c r="AB792" s="45"/>
      <c r="AC792" s="45"/>
    </row>
    <row r="793" spans="4:29" x14ac:dyDescent="0.35">
      <c r="D793" s="45"/>
      <c r="E793" s="45"/>
      <c r="F793" s="45"/>
      <c r="G793" s="45"/>
      <c r="H793" s="45"/>
      <c r="I793" s="45"/>
      <c r="J793" s="45"/>
      <c r="K793" s="45"/>
      <c r="L793" s="45"/>
      <c r="M793" s="45"/>
      <c r="N793" s="45"/>
      <c r="O793" s="45"/>
      <c r="P793" s="45"/>
      <c r="Q793" s="45"/>
      <c r="R793" s="45"/>
      <c r="S793" s="45"/>
      <c r="T793" s="45"/>
      <c r="U793" s="45"/>
      <c r="V793" s="45"/>
      <c r="W793" s="45"/>
      <c r="X793" s="45"/>
      <c r="Y793" s="45"/>
      <c r="Z793" s="45"/>
      <c r="AA793" s="45"/>
      <c r="AB793" s="45"/>
      <c r="AC793" s="45"/>
    </row>
    <row r="794" spans="4:29" x14ac:dyDescent="0.35">
      <c r="D794" s="45"/>
      <c r="E794" s="45"/>
      <c r="F794" s="45"/>
      <c r="G794" s="45"/>
      <c r="H794" s="45"/>
      <c r="I794" s="45"/>
      <c r="J794" s="45"/>
      <c r="K794" s="45"/>
      <c r="L794" s="45"/>
      <c r="M794" s="45"/>
      <c r="N794" s="45"/>
      <c r="O794" s="45"/>
      <c r="P794" s="45"/>
      <c r="Q794" s="45"/>
      <c r="R794" s="45"/>
      <c r="S794" s="45"/>
      <c r="T794" s="45"/>
      <c r="U794" s="45"/>
      <c r="V794" s="45"/>
      <c r="W794" s="45"/>
      <c r="X794" s="45"/>
      <c r="Y794" s="45"/>
      <c r="Z794" s="45"/>
      <c r="AA794" s="45"/>
      <c r="AB794" s="45"/>
      <c r="AC794" s="45"/>
    </row>
    <row r="795" spans="4:29" x14ac:dyDescent="0.35">
      <c r="D795" s="45"/>
      <c r="E795" s="45"/>
      <c r="F795" s="45"/>
      <c r="G795" s="45"/>
      <c r="H795" s="45"/>
      <c r="I795" s="45"/>
      <c r="J795" s="45"/>
      <c r="K795" s="45"/>
      <c r="L795" s="45"/>
      <c r="M795" s="45"/>
      <c r="N795" s="45"/>
      <c r="O795" s="45"/>
      <c r="P795" s="45"/>
      <c r="Q795" s="45"/>
      <c r="R795" s="45"/>
      <c r="S795" s="45"/>
      <c r="T795" s="45"/>
      <c r="U795" s="45"/>
      <c r="V795" s="45"/>
      <c r="W795" s="45"/>
      <c r="X795" s="45"/>
      <c r="Y795" s="45"/>
      <c r="Z795" s="45"/>
      <c r="AA795" s="45"/>
      <c r="AB795" s="45"/>
      <c r="AC795" s="45"/>
    </row>
    <row r="796" spans="4:29" x14ac:dyDescent="0.35">
      <c r="D796" s="45"/>
      <c r="E796" s="45"/>
      <c r="F796" s="45"/>
      <c r="G796" s="45"/>
      <c r="H796" s="45"/>
      <c r="I796" s="45"/>
      <c r="J796" s="45"/>
      <c r="K796" s="45"/>
      <c r="L796" s="45"/>
      <c r="M796" s="45"/>
      <c r="N796" s="45"/>
      <c r="O796" s="45"/>
      <c r="P796" s="45"/>
      <c r="Q796" s="45"/>
      <c r="R796" s="45"/>
      <c r="S796" s="45"/>
      <c r="T796" s="45"/>
      <c r="U796" s="45"/>
      <c r="V796" s="45"/>
      <c r="W796" s="45"/>
      <c r="X796" s="45"/>
      <c r="Y796" s="45"/>
      <c r="Z796" s="45"/>
      <c r="AA796" s="45"/>
      <c r="AB796" s="45"/>
      <c r="AC796" s="45"/>
    </row>
    <row r="797" spans="4:29" x14ac:dyDescent="0.35">
      <c r="D797" s="45"/>
      <c r="E797" s="45"/>
      <c r="F797" s="45"/>
      <c r="G797" s="45"/>
      <c r="H797" s="45"/>
      <c r="I797" s="45"/>
      <c r="J797" s="45"/>
      <c r="K797" s="45"/>
      <c r="L797" s="45"/>
      <c r="M797" s="45"/>
      <c r="N797" s="45"/>
      <c r="O797" s="45"/>
      <c r="P797" s="45"/>
      <c r="Q797" s="45"/>
      <c r="R797" s="45"/>
      <c r="S797" s="45"/>
      <c r="T797" s="45"/>
      <c r="U797" s="45"/>
      <c r="V797" s="45"/>
      <c r="W797" s="45"/>
      <c r="X797" s="45"/>
      <c r="Y797" s="45"/>
      <c r="Z797" s="45"/>
      <c r="AA797" s="45"/>
      <c r="AB797" s="45"/>
      <c r="AC797" s="45"/>
    </row>
    <row r="798" spans="4:29" x14ac:dyDescent="0.35">
      <c r="D798" s="45"/>
      <c r="E798" s="45"/>
      <c r="F798" s="45"/>
      <c r="G798" s="45"/>
      <c r="H798" s="45"/>
      <c r="I798" s="45"/>
      <c r="J798" s="45"/>
      <c r="K798" s="45"/>
      <c r="L798" s="45"/>
      <c r="M798" s="45"/>
      <c r="N798" s="45"/>
      <c r="O798" s="45"/>
      <c r="P798" s="45"/>
      <c r="Q798" s="45"/>
      <c r="R798" s="45"/>
      <c r="S798" s="45"/>
      <c r="T798" s="45"/>
      <c r="U798" s="45"/>
      <c r="V798" s="45"/>
      <c r="W798" s="45"/>
      <c r="X798" s="45"/>
      <c r="Y798" s="45"/>
      <c r="Z798" s="45"/>
      <c r="AA798" s="45"/>
      <c r="AB798" s="45"/>
      <c r="AC798" s="45"/>
    </row>
    <row r="799" spans="4:29" x14ac:dyDescent="0.35">
      <c r="D799" s="45"/>
      <c r="E799" s="45"/>
      <c r="F799" s="45"/>
      <c r="G799" s="45"/>
      <c r="H799" s="45"/>
      <c r="I799" s="45"/>
      <c r="J799" s="45"/>
      <c r="K799" s="45"/>
      <c r="L799" s="45"/>
      <c r="M799" s="45"/>
      <c r="N799" s="45"/>
      <c r="O799" s="45"/>
      <c r="P799" s="45"/>
      <c r="Q799" s="45"/>
      <c r="R799" s="45"/>
      <c r="S799" s="45"/>
      <c r="T799" s="45"/>
      <c r="U799" s="45"/>
      <c r="V799" s="45"/>
      <c r="W799" s="45"/>
      <c r="X799" s="45"/>
      <c r="Y799" s="45"/>
      <c r="Z799" s="45"/>
      <c r="AA799" s="45"/>
      <c r="AB799" s="45"/>
      <c r="AC799" s="45"/>
    </row>
    <row r="800" spans="4:29" x14ac:dyDescent="0.35">
      <c r="D800" s="45"/>
      <c r="E800" s="45"/>
      <c r="F800" s="45"/>
      <c r="G800" s="45"/>
      <c r="H800" s="45"/>
      <c r="I800" s="45"/>
      <c r="J800" s="45"/>
      <c r="K800" s="45"/>
      <c r="L800" s="45"/>
      <c r="M800" s="45"/>
      <c r="N800" s="45"/>
      <c r="O800" s="45"/>
      <c r="P800" s="45"/>
      <c r="Q800" s="45"/>
      <c r="R800" s="45"/>
      <c r="S800" s="45"/>
      <c r="T800" s="45"/>
      <c r="U800" s="45"/>
      <c r="V800" s="45"/>
      <c r="W800" s="45"/>
      <c r="X800" s="45"/>
      <c r="Y800" s="45"/>
      <c r="Z800" s="45"/>
      <c r="AA800" s="45"/>
      <c r="AB800" s="45"/>
      <c r="AC800" s="45"/>
    </row>
    <row r="801" spans="4:29" x14ac:dyDescent="0.35">
      <c r="D801" s="45"/>
      <c r="E801" s="45"/>
      <c r="F801" s="45"/>
      <c r="G801" s="45"/>
      <c r="H801" s="45"/>
      <c r="I801" s="45"/>
      <c r="J801" s="45"/>
      <c r="K801" s="45"/>
      <c r="L801" s="45"/>
      <c r="M801" s="45"/>
      <c r="N801" s="45"/>
      <c r="O801" s="45"/>
      <c r="P801" s="45"/>
      <c r="Q801" s="45"/>
      <c r="R801" s="45"/>
      <c r="S801" s="45"/>
      <c r="T801" s="45"/>
      <c r="U801" s="45"/>
      <c r="V801" s="45"/>
      <c r="W801" s="45"/>
      <c r="X801" s="45"/>
      <c r="Y801" s="45"/>
      <c r="Z801" s="45"/>
      <c r="AA801" s="45"/>
      <c r="AB801" s="45"/>
      <c r="AC801" s="45"/>
    </row>
    <row r="802" spans="4:29" x14ac:dyDescent="0.35">
      <c r="D802" s="45"/>
      <c r="E802" s="45"/>
      <c r="F802" s="45"/>
      <c r="G802" s="45"/>
      <c r="H802" s="45"/>
      <c r="I802" s="45"/>
      <c r="J802" s="45"/>
      <c r="K802" s="45"/>
      <c r="L802" s="45"/>
      <c r="M802" s="45"/>
      <c r="N802" s="45"/>
      <c r="O802" s="45"/>
      <c r="P802" s="45"/>
      <c r="Q802" s="45"/>
      <c r="R802" s="45"/>
      <c r="S802" s="45"/>
      <c r="T802" s="45"/>
      <c r="U802" s="45"/>
      <c r="V802" s="45"/>
      <c r="W802" s="45"/>
      <c r="X802" s="45"/>
      <c r="Y802" s="45"/>
      <c r="Z802" s="45"/>
      <c r="AA802" s="45"/>
      <c r="AB802" s="45"/>
      <c r="AC802" s="45"/>
    </row>
    <row r="803" spans="4:29" x14ac:dyDescent="0.35">
      <c r="D803" s="45"/>
      <c r="E803" s="45"/>
      <c r="F803" s="45"/>
      <c r="G803" s="45"/>
      <c r="H803" s="45"/>
      <c r="I803" s="45"/>
      <c r="J803" s="45"/>
      <c r="K803" s="45"/>
      <c r="L803" s="45"/>
      <c r="M803" s="45"/>
      <c r="N803" s="45"/>
      <c r="O803" s="45"/>
      <c r="P803" s="45"/>
      <c r="Q803" s="45"/>
      <c r="R803" s="45"/>
      <c r="S803" s="45"/>
      <c r="T803" s="45"/>
      <c r="U803" s="45"/>
      <c r="V803" s="45"/>
      <c r="W803" s="45"/>
      <c r="X803" s="45"/>
      <c r="Y803" s="45"/>
      <c r="Z803" s="45"/>
      <c r="AA803" s="45"/>
      <c r="AB803" s="45"/>
      <c r="AC803" s="45"/>
    </row>
    <row r="804" spans="4:29" x14ac:dyDescent="0.35">
      <c r="D804" s="45"/>
      <c r="E804" s="45"/>
      <c r="F804" s="45"/>
      <c r="G804" s="45"/>
      <c r="H804" s="45"/>
      <c r="I804" s="45"/>
      <c r="J804" s="45"/>
      <c r="K804" s="45"/>
      <c r="L804" s="45"/>
      <c r="M804" s="45"/>
      <c r="N804" s="45"/>
      <c r="O804" s="45"/>
      <c r="P804" s="45"/>
      <c r="Q804" s="45"/>
      <c r="R804" s="45"/>
      <c r="S804" s="45"/>
      <c r="T804" s="45"/>
      <c r="U804" s="45"/>
      <c r="V804" s="45"/>
      <c r="W804" s="45"/>
      <c r="X804" s="45"/>
      <c r="Y804" s="45"/>
      <c r="Z804" s="45"/>
      <c r="AA804" s="45"/>
      <c r="AB804" s="45"/>
      <c r="AC804" s="45"/>
    </row>
    <row r="805" spans="4:29" x14ac:dyDescent="0.35">
      <c r="D805" s="45"/>
      <c r="E805" s="45"/>
      <c r="F805" s="45"/>
      <c r="G805" s="45"/>
      <c r="H805" s="45"/>
      <c r="I805" s="45"/>
      <c r="J805" s="45"/>
      <c r="K805" s="45"/>
      <c r="L805" s="45"/>
      <c r="M805" s="45"/>
      <c r="N805" s="45"/>
      <c r="O805" s="45"/>
      <c r="P805" s="45"/>
      <c r="Q805" s="45"/>
      <c r="R805" s="45"/>
      <c r="S805" s="45"/>
      <c r="T805" s="45"/>
      <c r="U805" s="45"/>
      <c r="V805" s="45"/>
      <c r="W805" s="45"/>
      <c r="X805" s="45"/>
      <c r="Y805" s="45"/>
      <c r="Z805" s="45"/>
      <c r="AA805" s="45"/>
      <c r="AB805" s="45"/>
      <c r="AC805" s="45"/>
    </row>
    <row r="806" spans="4:29" x14ac:dyDescent="0.35">
      <c r="D806" s="45"/>
      <c r="E806" s="45"/>
      <c r="F806" s="45"/>
      <c r="G806" s="45"/>
      <c r="H806" s="45"/>
      <c r="I806" s="45"/>
      <c r="J806" s="45"/>
      <c r="K806" s="45"/>
      <c r="L806" s="45"/>
      <c r="M806" s="45"/>
      <c r="N806" s="45"/>
      <c r="O806" s="45"/>
      <c r="P806" s="45"/>
      <c r="Q806" s="45"/>
      <c r="R806" s="45"/>
      <c r="S806" s="45"/>
      <c r="T806" s="45"/>
      <c r="U806" s="45"/>
      <c r="V806" s="45"/>
      <c r="W806" s="45"/>
      <c r="X806" s="45"/>
      <c r="Y806" s="45"/>
      <c r="Z806" s="45"/>
      <c r="AA806" s="45"/>
      <c r="AB806" s="45"/>
      <c r="AC806" s="45"/>
    </row>
    <row r="807" spans="4:29" x14ac:dyDescent="0.35">
      <c r="D807" s="45"/>
      <c r="E807" s="45"/>
      <c r="F807" s="45"/>
      <c r="G807" s="45"/>
      <c r="H807" s="45"/>
      <c r="I807" s="45"/>
      <c r="J807" s="45"/>
      <c r="K807" s="45"/>
      <c r="L807" s="45"/>
      <c r="M807" s="45"/>
      <c r="N807" s="45"/>
      <c r="O807" s="45"/>
      <c r="P807" s="45"/>
      <c r="Q807" s="45"/>
      <c r="R807" s="45"/>
      <c r="S807" s="45"/>
      <c r="T807" s="45"/>
      <c r="U807" s="45"/>
      <c r="V807" s="45"/>
      <c r="W807" s="45"/>
      <c r="X807" s="45"/>
      <c r="Y807" s="45"/>
      <c r="Z807" s="45"/>
      <c r="AA807" s="45"/>
      <c r="AB807" s="45"/>
      <c r="AC807" s="45"/>
    </row>
    <row r="808" spans="4:29" x14ac:dyDescent="0.35">
      <c r="D808" s="45"/>
      <c r="E808" s="45"/>
      <c r="F808" s="45"/>
      <c r="G808" s="45"/>
      <c r="H808" s="45"/>
      <c r="I808" s="45"/>
      <c r="J808" s="45"/>
      <c r="K808" s="45"/>
      <c r="L808" s="45"/>
      <c r="M808" s="45"/>
      <c r="N808" s="45"/>
      <c r="O808" s="45"/>
      <c r="P808" s="45"/>
      <c r="Q808" s="45"/>
      <c r="R808" s="45"/>
      <c r="S808" s="45"/>
      <c r="T808" s="45"/>
      <c r="U808" s="45"/>
      <c r="V808" s="45"/>
      <c r="W808" s="45"/>
      <c r="X808" s="45"/>
      <c r="Y808" s="45"/>
      <c r="Z808" s="45"/>
      <c r="AA808" s="45"/>
      <c r="AB808" s="45"/>
      <c r="AC808" s="45"/>
    </row>
    <row r="809" spans="4:29" x14ac:dyDescent="0.35">
      <c r="D809" s="45"/>
      <c r="E809" s="45"/>
      <c r="F809" s="45"/>
      <c r="G809" s="45"/>
      <c r="H809" s="45"/>
      <c r="I809" s="45"/>
      <c r="J809" s="45"/>
      <c r="K809" s="45"/>
      <c r="L809" s="45"/>
      <c r="M809" s="45"/>
      <c r="N809" s="45"/>
      <c r="O809" s="45"/>
      <c r="P809" s="45"/>
      <c r="Q809" s="45"/>
      <c r="R809" s="45"/>
      <c r="S809" s="45"/>
      <c r="T809" s="45"/>
      <c r="U809" s="45"/>
      <c r="V809" s="45"/>
      <c r="W809" s="45"/>
      <c r="X809" s="45"/>
      <c r="Y809" s="45"/>
      <c r="Z809" s="45"/>
      <c r="AA809" s="45"/>
      <c r="AB809" s="45"/>
      <c r="AC809" s="45"/>
    </row>
    <row r="810" spans="4:29" x14ac:dyDescent="0.35">
      <c r="D810" s="45"/>
      <c r="E810" s="45"/>
      <c r="F810" s="45"/>
      <c r="G810" s="45"/>
      <c r="H810" s="45"/>
      <c r="I810" s="45"/>
      <c r="J810" s="45"/>
      <c r="K810" s="45"/>
      <c r="L810" s="45"/>
      <c r="M810" s="45"/>
      <c r="N810" s="45"/>
      <c r="O810" s="45"/>
      <c r="P810" s="45"/>
      <c r="Q810" s="45"/>
      <c r="R810" s="45"/>
      <c r="S810" s="45"/>
      <c r="T810" s="45"/>
      <c r="U810" s="45"/>
      <c r="V810" s="45"/>
      <c r="W810" s="45"/>
      <c r="X810" s="45"/>
      <c r="Y810" s="45"/>
      <c r="Z810" s="45"/>
      <c r="AA810" s="45"/>
      <c r="AB810" s="45"/>
      <c r="AC810" s="45"/>
    </row>
    <row r="811" spans="4:29" x14ac:dyDescent="0.35">
      <c r="D811" s="45"/>
      <c r="E811" s="45"/>
      <c r="F811" s="45"/>
      <c r="G811" s="45"/>
      <c r="H811" s="45"/>
      <c r="I811" s="45"/>
      <c r="J811" s="45"/>
      <c r="K811" s="45"/>
      <c r="L811" s="45"/>
      <c r="M811" s="45"/>
      <c r="N811" s="45"/>
      <c r="O811" s="45"/>
      <c r="P811" s="45"/>
      <c r="Q811" s="45"/>
      <c r="R811" s="45"/>
      <c r="S811" s="45"/>
      <c r="T811" s="45"/>
      <c r="U811" s="45"/>
      <c r="V811" s="45"/>
      <c r="W811" s="45"/>
      <c r="X811" s="45"/>
      <c r="Y811" s="45"/>
      <c r="Z811" s="45"/>
      <c r="AA811" s="45"/>
      <c r="AB811" s="45"/>
      <c r="AC811" s="45"/>
    </row>
    <row r="812" spans="4:29" x14ac:dyDescent="0.35">
      <c r="D812" s="45"/>
      <c r="E812" s="45"/>
      <c r="F812" s="45"/>
      <c r="G812" s="45"/>
      <c r="H812" s="45"/>
      <c r="I812" s="45"/>
      <c r="J812" s="45"/>
      <c r="K812" s="45"/>
      <c r="L812" s="45"/>
      <c r="M812" s="45"/>
      <c r="N812" s="45"/>
      <c r="O812" s="45"/>
      <c r="P812" s="45"/>
      <c r="Q812" s="45"/>
      <c r="R812" s="45"/>
      <c r="S812" s="45"/>
      <c r="T812" s="45"/>
      <c r="U812" s="45"/>
      <c r="V812" s="45"/>
      <c r="W812" s="45"/>
      <c r="X812" s="45"/>
      <c r="Y812" s="45"/>
      <c r="Z812" s="45"/>
      <c r="AA812" s="45"/>
      <c r="AB812" s="45"/>
      <c r="AC812" s="45"/>
    </row>
    <row r="813" spans="4:29" x14ac:dyDescent="0.35">
      <c r="D813" s="45"/>
      <c r="E813" s="45"/>
      <c r="F813" s="45"/>
      <c r="G813" s="45"/>
      <c r="H813" s="45"/>
      <c r="I813" s="45"/>
      <c r="J813" s="45"/>
      <c r="K813" s="45"/>
      <c r="L813" s="45"/>
      <c r="M813" s="45"/>
      <c r="N813" s="45"/>
      <c r="O813" s="45"/>
      <c r="P813" s="45"/>
      <c r="Q813" s="45"/>
      <c r="R813" s="45"/>
      <c r="S813" s="45"/>
      <c r="T813" s="45"/>
      <c r="U813" s="45"/>
      <c r="V813" s="45"/>
      <c r="W813" s="45"/>
      <c r="X813" s="45"/>
      <c r="Y813" s="45"/>
      <c r="Z813" s="45"/>
      <c r="AA813" s="45"/>
      <c r="AB813" s="45"/>
      <c r="AC813" s="45"/>
    </row>
    <row r="814" spans="4:29" x14ac:dyDescent="0.35">
      <c r="D814" s="45"/>
      <c r="E814" s="45"/>
      <c r="F814" s="45"/>
      <c r="G814" s="45"/>
      <c r="H814" s="45"/>
      <c r="I814" s="45"/>
      <c r="J814" s="45"/>
      <c r="K814" s="45"/>
      <c r="L814" s="45"/>
      <c r="M814" s="45"/>
      <c r="N814" s="45"/>
      <c r="O814" s="45"/>
      <c r="P814" s="45"/>
      <c r="Q814" s="45"/>
      <c r="R814" s="45"/>
      <c r="S814" s="45"/>
      <c r="T814" s="45"/>
      <c r="U814" s="45"/>
      <c r="V814" s="45"/>
      <c r="W814" s="45"/>
      <c r="X814" s="45"/>
      <c r="Y814" s="45"/>
      <c r="Z814" s="45"/>
      <c r="AA814" s="45"/>
      <c r="AB814" s="45"/>
      <c r="AC814" s="45"/>
    </row>
    <row r="815" spans="4:29" x14ac:dyDescent="0.35">
      <c r="D815" s="45"/>
      <c r="E815" s="45"/>
      <c r="F815" s="45"/>
      <c r="G815" s="45"/>
      <c r="H815" s="45"/>
      <c r="I815" s="45"/>
      <c r="J815" s="45"/>
      <c r="K815" s="45"/>
      <c r="L815" s="45"/>
      <c r="M815" s="45"/>
      <c r="N815" s="45"/>
      <c r="O815" s="45"/>
      <c r="P815" s="45"/>
      <c r="Q815" s="45"/>
      <c r="R815" s="45"/>
      <c r="S815" s="45"/>
      <c r="T815" s="45"/>
      <c r="U815" s="45"/>
      <c r="V815" s="45"/>
      <c r="W815" s="45"/>
      <c r="X815" s="45"/>
      <c r="Y815" s="45"/>
      <c r="Z815" s="45"/>
      <c r="AA815" s="45"/>
      <c r="AB815" s="45"/>
      <c r="AC815" s="45"/>
    </row>
    <row r="816" spans="4:29" x14ac:dyDescent="0.35">
      <c r="D816" s="45"/>
      <c r="E816" s="45"/>
      <c r="F816" s="45"/>
      <c r="G816" s="45"/>
      <c r="H816" s="45"/>
      <c r="I816" s="45"/>
      <c r="J816" s="45"/>
      <c r="K816" s="45"/>
      <c r="L816" s="45"/>
      <c r="M816" s="45"/>
      <c r="N816" s="45"/>
      <c r="O816" s="45"/>
      <c r="P816" s="45"/>
      <c r="Q816" s="45"/>
      <c r="R816" s="45"/>
      <c r="S816" s="45"/>
      <c r="T816" s="45"/>
      <c r="U816" s="45"/>
      <c r="V816" s="45"/>
      <c r="W816" s="45"/>
      <c r="X816" s="45"/>
      <c r="Y816" s="45"/>
      <c r="Z816" s="45"/>
      <c r="AA816" s="45"/>
      <c r="AB816" s="45"/>
      <c r="AC816" s="45"/>
    </row>
    <row r="817" spans="4:29" x14ac:dyDescent="0.35">
      <c r="D817" s="45"/>
      <c r="E817" s="45"/>
      <c r="F817" s="45"/>
      <c r="G817" s="45"/>
      <c r="H817" s="45"/>
      <c r="I817" s="45"/>
      <c r="J817" s="45"/>
      <c r="K817" s="45"/>
      <c r="L817" s="45"/>
      <c r="M817" s="45"/>
      <c r="N817" s="45"/>
      <c r="O817" s="45"/>
      <c r="P817" s="45"/>
      <c r="Q817" s="45"/>
      <c r="R817" s="45"/>
      <c r="S817" s="45"/>
      <c r="T817" s="45"/>
      <c r="U817" s="45"/>
      <c r="V817" s="45"/>
      <c r="W817" s="45"/>
      <c r="X817" s="45"/>
      <c r="Y817" s="45"/>
      <c r="Z817" s="45"/>
      <c r="AA817" s="45"/>
      <c r="AB817" s="45"/>
      <c r="AC817" s="45"/>
    </row>
    <row r="818" spans="4:29" x14ac:dyDescent="0.35">
      <c r="D818" s="45"/>
      <c r="E818" s="45"/>
      <c r="F818" s="45"/>
      <c r="G818" s="45"/>
      <c r="H818" s="45"/>
      <c r="I818" s="45"/>
      <c r="J818" s="45"/>
      <c r="K818" s="45"/>
      <c r="L818" s="45"/>
      <c r="M818" s="45"/>
      <c r="N818" s="45"/>
      <c r="O818" s="45"/>
      <c r="P818" s="45"/>
      <c r="Q818" s="45"/>
      <c r="R818" s="45"/>
      <c r="S818" s="45"/>
      <c r="T818" s="45"/>
      <c r="U818" s="45"/>
      <c r="V818" s="45"/>
      <c r="W818" s="45"/>
      <c r="X818" s="45"/>
      <c r="Y818" s="45"/>
      <c r="Z818" s="45"/>
      <c r="AA818" s="45"/>
      <c r="AB818" s="45"/>
      <c r="AC818" s="45"/>
    </row>
    <row r="819" spans="4:29" x14ac:dyDescent="0.35">
      <c r="D819" s="45"/>
      <c r="E819" s="45"/>
      <c r="F819" s="45"/>
      <c r="G819" s="45"/>
      <c r="H819" s="45"/>
      <c r="I819" s="45"/>
      <c r="J819" s="45"/>
      <c r="K819" s="45"/>
      <c r="L819" s="45"/>
      <c r="M819" s="45"/>
      <c r="N819" s="45"/>
      <c r="O819" s="45"/>
      <c r="P819" s="45"/>
      <c r="Q819" s="45"/>
      <c r="R819" s="45"/>
      <c r="S819" s="45"/>
      <c r="T819" s="45"/>
      <c r="U819" s="45"/>
      <c r="V819" s="45"/>
      <c r="W819" s="45"/>
      <c r="X819" s="45"/>
      <c r="Y819" s="45"/>
      <c r="Z819" s="45"/>
      <c r="AA819" s="45"/>
      <c r="AB819" s="45"/>
      <c r="AC819" s="45"/>
    </row>
    <row r="820" spans="4:29" x14ac:dyDescent="0.35">
      <c r="D820" s="45"/>
      <c r="E820" s="45"/>
      <c r="F820" s="45"/>
      <c r="G820" s="45"/>
      <c r="H820" s="45"/>
      <c r="I820" s="45"/>
      <c r="J820" s="45"/>
      <c r="K820" s="45"/>
      <c r="L820" s="45"/>
      <c r="M820" s="45"/>
      <c r="N820" s="45"/>
      <c r="O820" s="45"/>
      <c r="P820" s="45"/>
      <c r="Q820" s="45"/>
      <c r="R820" s="45"/>
      <c r="S820" s="45"/>
      <c r="T820" s="45"/>
      <c r="U820" s="45"/>
      <c r="V820" s="45"/>
      <c r="W820" s="45"/>
      <c r="X820" s="45"/>
      <c r="Y820" s="45"/>
      <c r="Z820" s="45"/>
      <c r="AA820" s="45"/>
      <c r="AB820" s="45"/>
      <c r="AC820" s="45"/>
    </row>
    <row r="821" spans="4:29" x14ac:dyDescent="0.35">
      <c r="D821" s="45"/>
      <c r="E821" s="45"/>
      <c r="F821" s="45"/>
      <c r="G821" s="45"/>
      <c r="H821" s="45"/>
      <c r="I821" s="45"/>
      <c r="J821" s="45"/>
      <c r="K821" s="45"/>
      <c r="L821" s="45"/>
      <c r="M821" s="45"/>
      <c r="N821" s="45"/>
      <c r="O821" s="45"/>
      <c r="P821" s="45"/>
      <c r="Q821" s="45"/>
      <c r="R821" s="45"/>
      <c r="S821" s="45"/>
      <c r="T821" s="45"/>
      <c r="U821" s="45"/>
      <c r="V821" s="45"/>
      <c r="W821" s="45"/>
      <c r="X821" s="45"/>
      <c r="Y821" s="45"/>
      <c r="Z821" s="45"/>
      <c r="AA821" s="45"/>
      <c r="AB821" s="45"/>
      <c r="AC821" s="45"/>
    </row>
    <row r="822" spans="4:29" x14ac:dyDescent="0.35">
      <c r="D822" s="45"/>
      <c r="E822" s="45"/>
      <c r="F822" s="45"/>
      <c r="G822" s="45"/>
      <c r="H822" s="45"/>
      <c r="I822" s="45"/>
      <c r="J822" s="45"/>
      <c r="K822" s="45"/>
      <c r="L822" s="45"/>
      <c r="M822" s="45"/>
      <c r="N822" s="45"/>
      <c r="O822" s="45"/>
      <c r="P822" s="45"/>
      <c r="Q822" s="45"/>
      <c r="R822" s="45"/>
      <c r="S822" s="45"/>
      <c r="T822" s="45"/>
      <c r="U822" s="45"/>
      <c r="V822" s="45"/>
      <c r="W822" s="45"/>
      <c r="X822" s="45"/>
      <c r="Y822" s="45"/>
      <c r="Z822" s="45"/>
      <c r="AA822" s="45"/>
      <c r="AB822" s="45"/>
      <c r="AC822" s="45"/>
    </row>
    <row r="823" spans="4:29" x14ac:dyDescent="0.35">
      <c r="D823" s="45"/>
      <c r="E823" s="45"/>
      <c r="F823" s="45"/>
      <c r="G823" s="45"/>
      <c r="H823" s="45"/>
      <c r="I823" s="45"/>
      <c r="J823" s="45"/>
      <c r="K823" s="45"/>
      <c r="L823" s="45"/>
      <c r="M823" s="45"/>
      <c r="N823" s="45"/>
      <c r="O823" s="45"/>
      <c r="P823" s="45"/>
      <c r="Q823" s="45"/>
      <c r="R823" s="45"/>
      <c r="S823" s="45"/>
      <c r="T823" s="45"/>
      <c r="U823" s="45"/>
      <c r="V823" s="45"/>
      <c r="W823" s="45"/>
      <c r="X823" s="45"/>
      <c r="Y823" s="45"/>
      <c r="Z823" s="45"/>
      <c r="AA823" s="45"/>
      <c r="AB823" s="45"/>
      <c r="AC823" s="45"/>
    </row>
    <row r="824" spans="4:29" x14ac:dyDescent="0.35">
      <c r="D824" s="45"/>
      <c r="E824" s="45"/>
      <c r="F824" s="45"/>
      <c r="G824" s="45"/>
      <c r="H824" s="45"/>
      <c r="I824" s="45"/>
      <c r="J824" s="45"/>
      <c r="K824" s="45"/>
      <c r="L824" s="45"/>
      <c r="M824" s="45"/>
      <c r="N824" s="45"/>
      <c r="O824" s="45"/>
      <c r="P824" s="45"/>
      <c r="Q824" s="45"/>
      <c r="R824" s="45"/>
      <c r="S824" s="45"/>
      <c r="T824" s="45"/>
      <c r="U824" s="45"/>
      <c r="V824" s="45"/>
      <c r="W824" s="45"/>
      <c r="X824" s="45"/>
      <c r="Y824" s="45"/>
      <c r="Z824" s="45"/>
      <c r="AA824" s="45"/>
      <c r="AB824" s="45"/>
      <c r="AC824" s="45"/>
    </row>
    <row r="825" spans="4:29" x14ac:dyDescent="0.35">
      <c r="D825" s="45"/>
      <c r="E825" s="45"/>
      <c r="F825" s="45"/>
      <c r="G825" s="45"/>
      <c r="H825" s="45"/>
      <c r="I825" s="45"/>
      <c r="J825" s="45"/>
      <c r="K825" s="45"/>
      <c r="L825" s="45"/>
      <c r="M825" s="45"/>
      <c r="N825" s="45"/>
      <c r="O825" s="45"/>
      <c r="P825" s="45"/>
      <c r="Q825" s="45"/>
      <c r="R825" s="45"/>
      <c r="S825" s="45"/>
      <c r="T825" s="45"/>
      <c r="U825" s="45"/>
      <c r="V825" s="45"/>
      <c r="W825" s="45"/>
      <c r="X825" s="45"/>
      <c r="Y825" s="45"/>
      <c r="Z825" s="45"/>
      <c r="AA825" s="45"/>
      <c r="AB825" s="45"/>
      <c r="AC825" s="45"/>
    </row>
    <row r="826" spans="4:29" x14ac:dyDescent="0.35">
      <c r="D826" s="45"/>
      <c r="E826" s="45"/>
      <c r="F826" s="45"/>
      <c r="G826" s="45"/>
      <c r="H826" s="45"/>
      <c r="I826" s="45"/>
      <c r="J826" s="45"/>
      <c r="K826" s="45"/>
      <c r="L826" s="45"/>
      <c r="M826" s="45"/>
      <c r="N826" s="45"/>
      <c r="O826" s="45"/>
      <c r="P826" s="45"/>
      <c r="Q826" s="45"/>
      <c r="R826" s="45"/>
      <c r="S826" s="45"/>
      <c r="T826" s="45"/>
      <c r="U826" s="45"/>
      <c r="V826" s="45"/>
      <c r="W826" s="45"/>
      <c r="X826" s="45"/>
      <c r="Y826" s="45"/>
      <c r="Z826" s="45"/>
      <c r="AA826" s="45"/>
      <c r="AB826" s="45"/>
      <c r="AC826" s="45"/>
    </row>
    <row r="827" spans="4:29" x14ac:dyDescent="0.35">
      <c r="D827" s="45"/>
      <c r="E827" s="45"/>
      <c r="F827" s="45"/>
      <c r="G827" s="45"/>
      <c r="H827" s="45"/>
      <c r="I827" s="45"/>
      <c r="J827" s="45"/>
      <c r="K827" s="45"/>
      <c r="L827" s="45"/>
      <c r="M827" s="45"/>
      <c r="N827" s="45"/>
      <c r="O827" s="45"/>
      <c r="P827" s="45"/>
      <c r="Q827" s="45"/>
      <c r="R827" s="45"/>
      <c r="S827" s="45"/>
      <c r="T827" s="45"/>
      <c r="U827" s="45"/>
      <c r="V827" s="45"/>
      <c r="W827" s="45"/>
      <c r="X827" s="45"/>
      <c r="Y827" s="45"/>
      <c r="Z827" s="45"/>
      <c r="AA827" s="45"/>
      <c r="AB827" s="45"/>
      <c r="AC827" s="45"/>
    </row>
    <row r="828" spans="4:29" x14ac:dyDescent="0.35">
      <c r="D828" s="45"/>
      <c r="E828" s="45"/>
      <c r="F828" s="45"/>
      <c r="G828" s="45"/>
      <c r="H828" s="45"/>
      <c r="I828" s="45"/>
      <c r="J828" s="45"/>
      <c r="K828" s="45"/>
      <c r="L828" s="45"/>
      <c r="M828" s="45"/>
      <c r="N828" s="45"/>
      <c r="O828" s="45"/>
      <c r="P828" s="45"/>
      <c r="Q828" s="45"/>
      <c r="R828" s="45"/>
      <c r="S828" s="45"/>
      <c r="T828" s="45"/>
      <c r="U828" s="45"/>
      <c r="V828" s="45"/>
      <c r="W828" s="45"/>
      <c r="X828" s="45"/>
      <c r="Y828" s="45"/>
      <c r="Z828" s="45"/>
      <c r="AA828" s="45"/>
      <c r="AB828" s="45"/>
      <c r="AC828" s="45"/>
    </row>
    <row r="829" spans="4:29" x14ac:dyDescent="0.35">
      <c r="D829" s="45"/>
      <c r="E829" s="45"/>
      <c r="F829" s="45"/>
      <c r="G829" s="45"/>
      <c r="H829" s="45"/>
      <c r="I829" s="45"/>
      <c r="J829" s="45"/>
      <c r="K829" s="45"/>
      <c r="L829" s="45"/>
      <c r="M829" s="45"/>
      <c r="N829" s="45"/>
      <c r="O829" s="45"/>
      <c r="P829" s="45"/>
      <c r="Q829" s="45"/>
      <c r="R829" s="45"/>
      <c r="S829" s="45"/>
      <c r="T829" s="45"/>
      <c r="U829" s="45"/>
      <c r="V829" s="45"/>
      <c r="W829" s="45"/>
      <c r="X829" s="45"/>
      <c r="Y829" s="45"/>
      <c r="Z829" s="45"/>
      <c r="AA829" s="45"/>
      <c r="AB829" s="45"/>
      <c r="AC829" s="45"/>
    </row>
    <row r="830" spans="4:29" x14ac:dyDescent="0.35">
      <c r="D830" s="45"/>
      <c r="E830" s="45"/>
      <c r="F830" s="45"/>
      <c r="G830" s="45"/>
      <c r="H830" s="45"/>
      <c r="I830" s="45"/>
      <c r="J830" s="45"/>
      <c r="K830" s="45"/>
      <c r="L830" s="45"/>
      <c r="M830" s="45"/>
      <c r="N830" s="45"/>
      <c r="O830" s="45"/>
      <c r="P830" s="45"/>
      <c r="Q830" s="45"/>
      <c r="R830" s="45"/>
      <c r="S830" s="45"/>
      <c r="T830" s="45"/>
      <c r="U830" s="45"/>
      <c r="V830" s="45"/>
      <c r="W830" s="45"/>
      <c r="X830" s="45"/>
      <c r="Y830" s="45"/>
      <c r="Z830" s="45"/>
      <c r="AA830" s="45"/>
      <c r="AB830" s="45"/>
      <c r="AC830" s="45"/>
    </row>
    <row r="831" spans="4:29" x14ac:dyDescent="0.35">
      <c r="D831" s="45"/>
      <c r="E831" s="45"/>
      <c r="F831" s="45"/>
      <c r="G831" s="45"/>
      <c r="H831" s="45"/>
      <c r="I831" s="45"/>
      <c r="J831" s="45"/>
      <c r="K831" s="45"/>
      <c r="L831" s="45"/>
      <c r="M831" s="45"/>
      <c r="N831" s="45"/>
      <c r="O831" s="45"/>
      <c r="P831" s="45"/>
      <c r="Q831" s="45"/>
      <c r="R831" s="45"/>
      <c r="S831" s="45"/>
      <c r="T831" s="45"/>
      <c r="U831" s="45"/>
      <c r="V831" s="45"/>
      <c r="W831" s="45"/>
      <c r="X831" s="45"/>
      <c r="Y831" s="45"/>
      <c r="Z831" s="45"/>
      <c r="AA831" s="45"/>
      <c r="AB831" s="45"/>
      <c r="AC831" s="45"/>
    </row>
    <row r="832" spans="4:29" x14ac:dyDescent="0.35">
      <c r="D832" s="45"/>
      <c r="E832" s="45"/>
      <c r="F832" s="45"/>
      <c r="G832" s="45"/>
      <c r="H832" s="45"/>
      <c r="I832" s="45"/>
      <c r="J832" s="45"/>
      <c r="K832" s="45"/>
      <c r="L832" s="45"/>
      <c r="M832" s="45"/>
      <c r="N832" s="45"/>
      <c r="O832" s="45"/>
      <c r="P832" s="45"/>
      <c r="Q832" s="45"/>
      <c r="R832" s="45"/>
      <c r="S832" s="45"/>
      <c r="T832" s="45"/>
      <c r="U832" s="45"/>
      <c r="V832" s="45"/>
      <c r="W832" s="45"/>
      <c r="X832" s="45"/>
      <c r="Y832" s="45"/>
      <c r="Z832" s="45"/>
      <c r="AA832" s="45"/>
      <c r="AB832" s="45"/>
      <c r="AC832" s="45"/>
    </row>
    <row r="833" spans="4:29" x14ac:dyDescent="0.35">
      <c r="D833" s="45"/>
      <c r="E833" s="45"/>
      <c r="F833" s="45"/>
      <c r="G833" s="45"/>
      <c r="H833" s="45"/>
      <c r="I833" s="45"/>
      <c r="J833" s="45"/>
      <c r="K833" s="45"/>
      <c r="L833" s="45"/>
      <c r="M833" s="45"/>
      <c r="N833" s="45"/>
      <c r="O833" s="45"/>
      <c r="P833" s="45"/>
      <c r="Q833" s="45"/>
      <c r="R833" s="45"/>
      <c r="S833" s="45"/>
      <c r="T833" s="45"/>
      <c r="U833" s="45"/>
      <c r="V833" s="45"/>
      <c r="W833" s="45"/>
      <c r="X833" s="45"/>
      <c r="Y833" s="45"/>
      <c r="Z833" s="45"/>
      <c r="AA833" s="45"/>
      <c r="AB833" s="45"/>
      <c r="AC833" s="45"/>
    </row>
    <row r="834" spans="4:29" x14ac:dyDescent="0.35">
      <c r="D834" s="45"/>
      <c r="E834" s="45"/>
      <c r="F834" s="45"/>
      <c r="G834" s="45"/>
      <c r="H834" s="45"/>
      <c r="I834" s="45"/>
      <c r="J834" s="45"/>
      <c r="K834" s="45"/>
      <c r="L834" s="45"/>
      <c r="M834" s="45"/>
      <c r="N834" s="45"/>
      <c r="O834" s="45"/>
      <c r="P834" s="45"/>
      <c r="Q834" s="45"/>
      <c r="R834" s="45"/>
      <c r="S834" s="45"/>
      <c r="T834" s="45"/>
      <c r="U834" s="45"/>
      <c r="V834" s="45"/>
      <c r="W834" s="45"/>
      <c r="X834" s="45"/>
      <c r="Y834" s="45"/>
      <c r="Z834" s="45"/>
      <c r="AA834" s="45"/>
      <c r="AB834" s="45"/>
      <c r="AC834" s="45"/>
    </row>
    <row r="835" spans="4:29" x14ac:dyDescent="0.35">
      <c r="D835" s="45"/>
      <c r="E835" s="45"/>
      <c r="F835" s="45"/>
      <c r="G835" s="45"/>
      <c r="H835" s="45"/>
      <c r="I835" s="45"/>
      <c r="J835" s="45"/>
      <c r="K835" s="45"/>
      <c r="L835" s="45"/>
      <c r="M835" s="45"/>
      <c r="N835" s="45"/>
      <c r="O835" s="45"/>
      <c r="P835" s="45"/>
      <c r="Q835" s="45"/>
      <c r="R835" s="45"/>
      <c r="S835" s="45"/>
      <c r="T835" s="45"/>
      <c r="U835" s="45"/>
      <c r="V835" s="45"/>
      <c r="W835" s="45"/>
      <c r="X835" s="45"/>
      <c r="Y835" s="45"/>
      <c r="Z835" s="45"/>
      <c r="AA835" s="45"/>
      <c r="AB835" s="45"/>
      <c r="AC835" s="45"/>
    </row>
    <row r="836" spans="4:29" x14ac:dyDescent="0.35">
      <c r="D836" s="45"/>
      <c r="E836" s="45"/>
      <c r="F836" s="45"/>
      <c r="G836" s="45"/>
      <c r="H836" s="45"/>
      <c r="I836" s="45"/>
      <c r="J836" s="45"/>
      <c r="K836" s="45"/>
      <c r="L836" s="45"/>
      <c r="M836" s="45"/>
      <c r="N836" s="45"/>
      <c r="O836" s="45"/>
      <c r="P836" s="45"/>
      <c r="Q836" s="45"/>
      <c r="R836" s="45"/>
      <c r="S836" s="45"/>
      <c r="T836" s="45"/>
      <c r="U836" s="45"/>
      <c r="V836" s="45"/>
      <c r="W836" s="45"/>
      <c r="X836" s="45"/>
      <c r="Y836" s="45"/>
      <c r="Z836" s="45"/>
      <c r="AA836" s="45"/>
      <c r="AB836" s="45"/>
      <c r="AC836" s="45"/>
    </row>
    <row r="837" spans="4:29" x14ac:dyDescent="0.35">
      <c r="D837" s="45"/>
      <c r="E837" s="45"/>
      <c r="F837" s="45"/>
      <c r="G837" s="45"/>
      <c r="H837" s="45"/>
      <c r="I837" s="45"/>
      <c r="J837" s="45"/>
      <c r="K837" s="45"/>
      <c r="L837" s="45"/>
      <c r="M837" s="45"/>
      <c r="N837" s="45"/>
      <c r="O837" s="45"/>
      <c r="P837" s="45"/>
      <c r="Q837" s="45"/>
      <c r="R837" s="45"/>
      <c r="S837" s="45"/>
      <c r="T837" s="45"/>
      <c r="U837" s="45"/>
      <c r="V837" s="45"/>
      <c r="W837" s="45"/>
      <c r="X837" s="45"/>
      <c r="Y837" s="45"/>
      <c r="Z837" s="45"/>
      <c r="AA837" s="45"/>
      <c r="AB837" s="45"/>
      <c r="AC837" s="45"/>
    </row>
    <row r="838" spans="4:29" x14ac:dyDescent="0.35">
      <c r="D838" s="45"/>
      <c r="E838" s="45"/>
      <c r="F838" s="45"/>
      <c r="G838" s="45"/>
      <c r="H838" s="45"/>
      <c r="I838" s="45"/>
      <c r="J838" s="45"/>
      <c r="K838" s="45"/>
      <c r="L838" s="45"/>
      <c r="M838" s="45"/>
      <c r="N838" s="45"/>
      <c r="O838" s="45"/>
      <c r="P838" s="45"/>
      <c r="Q838" s="45"/>
      <c r="R838" s="45"/>
      <c r="S838" s="45"/>
      <c r="T838" s="45"/>
      <c r="U838" s="45"/>
      <c r="V838" s="45"/>
      <c r="W838" s="45"/>
      <c r="X838" s="45"/>
      <c r="Y838" s="45"/>
      <c r="Z838" s="45"/>
      <c r="AA838" s="45"/>
      <c r="AB838" s="45"/>
      <c r="AC838" s="45"/>
    </row>
    <row r="839" spans="4:29" x14ac:dyDescent="0.35">
      <c r="D839" s="45"/>
      <c r="E839" s="45"/>
      <c r="F839" s="45"/>
      <c r="G839" s="45"/>
      <c r="H839" s="45"/>
      <c r="I839" s="45"/>
      <c r="J839" s="45"/>
      <c r="K839" s="45"/>
      <c r="L839" s="45"/>
      <c r="M839" s="45"/>
      <c r="N839" s="45"/>
      <c r="O839" s="45"/>
      <c r="P839" s="45"/>
      <c r="Q839" s="45"/>
      <c r="R839" s="45"/>
      <c r="S839" s="45"/>
      <c r="T839" s="45"/>
      <c r="U839" s="45"/>
      <c r="V839" s="45"/>
      <c r="W839" s="45"/>
      <c r="X839" s="45"/>
      <c r="Y839" s="45"/>
      <c r="Z839" s="45"/>
      <c r="AA839" s="45"/>
      <c r="AB839" s="45"/>
      <c r="AC839" s="45"/>
    </row>
    <row r="840" spans="4:29" x14ac:dyDescent="0.35">
      <c r="D840" s="45"/>
      <c r="E840" s="45"/>
      <c r="F840" s="45"/>
      <c r="G840" s="45"/>
      <c r="H840" s="45"/>
      <c r="I840" s="45"/>
      <c r="J840" s="45"/>
      <c r="K840" s="45"/>
      <c r="L840" s="45"/>
      <c r="M840" s="45"/>
      <c r="N840" s="45"/>
      <c r="O840" s="45"/>
      <c r="P840" s="45"/>
      <c r="Q840" s="45"/>
      <c r="R840" s="45"/>
      <c r="S840" s="45"/>
      <c r="T840" s="45"/>
      <c r="U840" s="45"/>
      <c r="V840" s="45"/>
      <c r="W840" s="45"/>
      <c r="X840" s="45"/>
      <c r="Y840" s="45"/>
      <c r="Z840" s="45"/>
      <c r="AA840" s="45"/>
      <c r="AB840" s="45"/>
      <c r="AC840" s="45"/>
    </row>
    <row r="841" spans="4:29" x14ac:dyDescent="0.35">
      <c r="D841" s="45"/>
      <c r="E841" s="45"/>
      <c r="F841" s="45"/>
      <c r="G841" s="45"/>
      <c r="H841" s="45"/>
      <c r="I841" s="45"/>
      <c r="J841" s="45"/>
      <c r="K841" s="45"/>
      <c r="L841" s="45"/>
      <c r="M841" s="45"/>
      <c r="N841" s="45"/>
      <c r="O841" s="45"/>
      <c r="P841" s="45"/>
      <c r="Q841" s="45"/>
      <c r="R841" s="45"/>
      <c r="S841" s="45"/>
      <c r="T841" s="45"/>
      <c r="U841" s="45"/>
      <c r="V841" s="45"/>
      <c r="W841" s="45"/>
      <c r="X841" s="45"/>
      <c r="Y841" s="45"/>
      <c r="Z841" s="45"/>
      <c r="AA841" s="45"/>
      <c r="AB841" s="45"/>
      <c r="AC841" s="45"/>
    </row>
    <row r="842" spans="4:29" x14ac:dyDescent="0.35">
      <c r="D842" s="45"/>
      <c r="E842" s="45"/>
      <c r="F842" s="45"/>
      <c r="G842" s="45"/>
      <c r="H842" s="45"/>
      <c r="I842" s="45"/>
      <c r="J842" s="45"/>
      <c r="K842" s="45"/>
      <c r="L842" s="45"/>
      <c r="M842" s="45"/>
      <c r="N842" s="45"/>
      <c r="O842" s="45"/>
      <c r="P842" s="45"/>
      <c r="Q842" s="45"/>
      <c r="R842" s="45"/>
      <c r="S842" s="45"/>
      <c r="T842" s="45"/>
      <c r="U842" s="45"/>
      <c r="V842" s="45"/>
      <c r="W842" s="45"/>
      <c r="X842" s="45"/>
      <c r="Y842" s="45"/>
      <c r="Z842" s="45"/>
      <c r="AA842" s="45"/>
      <c r="AB842" s="45"/>
      <c r="AC842" s="45"/>
    </row>
    <row r="843" spans="4:29" x14ac:dyDescent="0.35">
      <c r="D843" s="45"/>
      <c r="E843" s="45"/>
      <c r="F843" s="45"/>
      <c r="G843" s="45"/>
      <c r="H843" s="45"/>
      <c r="I843" s="45"/>
      <c r="J843" s="45"/>
      <c r="K843" s="45"/>
      <c r="L843" s="45"/>
      <c r="M843" s="45"/>
      <c r="N843" s="45"/>
      <c r="O843" s="45"/>
      <c r="P843" s="45"/>
      <c r="Q843" s="45"/>
      <c r="R843" s="45"/>
      <c r="S843" s="45"/>
      <c r="T843" s="45"/>
      <c r="U843" s="45"/>
      <c r="V843" s="45"/>
      <c r="W843" s="45"/>
      <c r="X843" s="45"/>
      <c r="Y843" s="45"/>
      <c r="Z843" s="45"/>
      <c r="AA843" s="45"/>
      <c r="AB843" s="45"/>
      <c r="AC843" s="45"/>
    </row>
    <row r="844" spans="4:29" x14ac:dyDescent="0.35">
      <c r="D844" s="45"/>
      <c r="E844" s="45"/>
      <c r="F844" s="45"/>
      <c r="G844" s="45"/>
      <c r="H844" s="45"/>
      <c r="I844" s="45"/>
      <c r="J844" s="45"/>
      <c r="K844" s="45"/>
      <c r="L844" s="45"/>
      <c r="M844" s="45"/>
      <c r="N844" s="45"/>
      <c r="O844" s="45"/>
      <c r="P844" s="45"/>
      <c r="Q844" s="45"/>
      <c r="R844" s="45"/>
      <c r="S844" s="45"/>
      <c r="T844" s="45"/>
      <c r="U844" s="45"/>
      <c r="V844" s="45"/>
      <c r="W844" s="45"/>
      <c r="X844" s="45"/>
      <c r="Y844" s="45"/>
      <c r="Z844" s="45"/>
      <c r="AA844" s="45"/>
      <c r="AB844" s="45"/>
      <c r="AC844" s="45"/>
    </row>
    <row r="845" spans="4:29" x14ac:dyDescent="0.35">
      <c r="D845" s="45"/>
      <c r="E845" s="45"/>
      <c r="F845" s="45"/>
      <c r="G845" s="45"/>
      <c r="H845" s="45"/>
      <c r="I845" s="45"/>
      <c r="J845" s="45"/>
      <c r="K845" s="45"/>
      <c r="L845" s="45"/>
      <c r="M845" s="45"/>
      <c r="N845" s="45"/>
      <c r="O845" s="45"/>
      <c r="P845" s="45"/>
      <c r="Q845" s="45"/>
      <c r="R845" s="45"/>
      <c r="S845" s="45"/>
      <c r="T845" s="45"/>
      <c r="U845" s="45"/>
      <c r="V845" s="45"/>
      <c r="W845" s="45"/>
      <c r="X845" s="45"/>
      <c r="Y845" s="45"/>
      <c r="Z845" s="45"/>
      <c r="AA845" s="45"/>
      <c r="AB845" s="45"/>
      <c r="AC845" s="45"/>
    </row>
    <row r="846" spans="4:29" x14ac:dyDescent="0.35">
      <c r="D846" s="45"/>
      <c r="E846" s="45"/>
      <c r="F846" s="45"/>
      <c r="G846" s="45"/>
      <c r="H846" s="45"/>
      <c r="I846" s="45"/>
      <c r="J846" s="45"/>
      <c r="K846" s="45"/>
      <c r="L846" s="45"/>
      <c r="M846" s="45"/>
      <c r="N846" s="45"/>
      <c r="O846" s="45"/>
      <c r="P846" s="45"/>
      <c r="Q846" s="45"/>
      <c r="R846" s="45"/>
      <c r="S846" s="45"/>
      <c r="T846" s="45"/>
      <c r="U846" s="45"/>
      <c r="V846" s="45"/>
      <c r="W846" s="45"/>
      <c r="X846" s="45"/>
      <c r="Y846" s="45"/>
      <c r="Z846" s="45"/>
      <c r="AA846" s="45"/>
      <c r="AB846" s="45"/>
      <c r="AC846" s="45"/>
    </row>
    <row r="847" spans="4:29" x14ac:dyDescent="0.35">
      <c r="D847" s="45"/>
      <c r="E847" s="45"/>
      <c r="F847" s="45"/>
      <c r="G847" s="45"/>
      <c r="H847" s="45"/>
      <c r="I847" s="45"/>
      <c r="J847" s="45"/>
      <c r="K847" s="45"/>
      <c r="L847" s="45"/>
      <c r="M847" s="45"/>
      <c r="N847" s="45"/>
      <c r="O847" s="45"/>
      <c r="P847" s="45"/>
      <c r="Q847" s="45"/>
      <c r="R847" s="45"/>
      <c r="S847" s="45"/>
      <c r="T847" s="45"/>
      <c r="U847" s="45"/>
      <c r="V847" s="45"/>
      <c r="W847" s="45"/>
      <c r="X847" s="45"/>
      <c r="Y847" s="45"/>
      <c r="Z847" s="45"/>
      <c r="AA847" s="45"/>
      <c r="AB847" s="45"/>
      <c r="AC847" s="45"/>
    </row>
    <row r="848" spans="4:29" x14ac:dyDescent="0.35">
      <c r="D848" s="45"/>
      <c r="E848" s="45"/>
      <c r="F848" s="45"/>
      <c r="G848" s="45"/>
      <c r="H848" s="45"/>
      <c r="I848" s="45"/>
      <c r="J848" s="45"/>
      <c r="K848" s="45"/>
      <c r="L848" s="45"/>
      <c r="M848" s="45"/>
      <c r="N848" s="45"/>
      <c r="O848" s="45"/>
      <c r="P848" s="45"/>
      <c r="Q848" s="45"/>
      <c r="R848" s="45"/>
      <c r="S848" s="45"/>
      <c r="T848" s="45"/>
      <c r="U848" s="45"/>
      <c r="V848" s="45"/>
      <c r="W848" s="45"/>
      <c r="X848" s="45"/>
      <c r="Y848" s="45"/>
      <c r="Z848" s="45"/>
      <c r="AA848" s="45"/>
      <c r="AB848" s="45"/>
      <c r="AC848" s="45"/>
    </row>
    <row r="849" spans="4:29" x14ac:dyDescent="0.35">
      <c r="D849" s="45"/>
      <c r="E849" s="45"/>
      <c r="F849" s="45"/>
      <c r="G849" s="45"/>
      <c r="H849" s="45"/>
      <c r="I849" s="45"/>
      <c r="J849" s="45"/>
      <c r="K849" s="45"/>
      <c r="L849" s="45"/>
      <c r="M849" s="45"/>
      <c r="N849" s="45"/>
      <c r="O849" s="45"/>
      <c r="P849" s="45"/>
      <c r="Q849" s="45"/>
      <c r="R849" s="45"/>
      <c r="S849" s="45"/>
      <c r="T849" s="45"/>
      <c r="U849" s="45"/>
      <c r="V849" s="45"/>
      <c r="W849" s="45"/>
      <c r="X849" s="45"/>
      <c r="Y849" s="45"/>
      <c r="Z849" s="45"/>
      <c r="AA849" s="45"/>
      <c r="AB849" s="45"/>
      <c r="AC849" s="45"/>
    </row>
    <row r="850" spans="4:29" x14ac:dyDescent="0.35">
      <c r="D850" s="45"/>
      <c r="E850" s="45"/>
      <c r="F850" s="45"/>
      <c r="G850" s="45"/>
      <c r="H850" s="45"/>
      <c r="I850" s="45"/>
      <c r="J850" s="45"/>
      <c r="K850" s="45"/>
      <c r="L850" s="45"/>
      <c r="M850" s="45"/>
      <c r="N850" s="45"/>
      <c r="O850" s="45"/>
      <c r="P850" s="45"/>
      <c r="Q850" s="45"/>
      <c r="R850" s="45"/>
      <c r="S850" s="45"/>
      <c r="T850" s="45"/>
      <c r="U850" s="45"/>
      <c r="V850" s="45"/>
      <c r="W850" s="45"/>
      <c r="X850" s="45"/>
      <c r="Y850" s="45"/>
      <c r="Z850" s="45"/>
      <c r="AA850" s="45"/>
      <c r="AB850" s="45"/>
      <c r="AC850" s="45"/>
    </row>
    <row r="851" spans="4:29" x14ac:dyDescent="0.35">
      <c r="D851" s="45"/>
      <c r="E851" s="45"/>
      <c r="F851" s="45"/>
      <c r="G851" s="45"/>
      <c r="H851" s="45"/>
      <c r="I851" s="45"/>
      <c r="J851" s="45"/>
      <c r="K851" s="45"/>
      <c r="L851" s="45"/>
      <c r="M851" s="45"/>
      <c r="N851" s="45"/>
      <c r="O851" s="45"/>
      <c r="P851" s="45"/>
      <c r="Q851" s="45"/>
      <c r="R851" s="45"/>
      <c r="S851" s="45"/>
      <c r="T851" s="45"/>
      <c r="U851" s="45"/>
      <c r="V851" s="45"/>
      <c r="W851" s="45"/>
      <c r="X851" s="45"/>
      <c r="Y851" s="45"/>
      <c r="Z851" s="45"/>
      <c r="AA851" s="45"/>
      <c r="AB851" s="45"/>
      <c r="AC851" s="45"/>
    </row>
    <row r="852" spans="4:29" x14ac:dyDescent="0.35">
      <c r="D852" s="45"/>
      <c r="E852" s="45"/>
      <c r="F852" s="45"/>
      <c r="G852" s="45"/>
      <c r="H852" s="45"/>
      <c r="I852" s="45"/>
      <c r="J852" s="45"/>
      <c r="K852" s="45"/>
      <c r="L852" s="45"/>
      <c r="M852" s="45"/>
      <c r="N852" s="45"/>
      <c r="O852" s="45"/>
      <c r="P852" s="45"/>
      <c r="Q852" s="45"/>
      <c r="R852" s="45"/>
      <c r="S852" s="45"/>
      <c r="T852" s="45"/>
      <c r="U852" s="45"/>
      <c r="V852" s="45"/>
      <c r="W852" s="45"/>
      <c r="X852" s="45"/>
      <c r="Y852" s="45"/>
      <c r="Z852" s="45"/>
      <c r="AA852" s="45"/>
      <c r="AB852" s="45"/>
      <c r="AC852" s="45"/>
    </row>
    <row r="853" spans="4:29" x14ac:dyDescent="0.35">
      <c r="D853" s="45"/>
      <c r="E853" s="45"/>
      <c r="F853" s="45"/>
      <c r="G853" s="45"/>
      <c r="H853" s="45"/>
      <c r="I853" s="45"/>
      <c r="J853" s="45"/>
      <c r="K853" s="45"/>
      <c r="L853" s="45"/>
      <c r="M853" s="45"/>
      <c r="N853" s="45"/>
      <c r="O853" s="45"/>
      <c r="P853" s="45"/>
      <c r="Q853" s="45"/>
      <c r="R853" s="45"/>
      <c r="S853" s="45"/>
      <c r="T853" s="45"/>
      <c r="U853" s="45"/>
      <c r="V853" s="45"/>
      <c r="W853" s="45"/>
      <c r="X853" s="45"/>
      <c r="Y853" s="45"/>
      <c r="Z853" s="45"/>
      <c r="AA853" s="45"/>
      <c r="AB853" s="45"/>
      <c r="AC853" s="45"/>
    </row>
    <row r="854" spans="4:29" x14ac:dyDescent="0.35">
      <c r="D854" s="45"/>
      <c r="E854" s="45"/>
      <c r="F854" s="45"/>
      <c r="G854" s="45"/>
      <c r="H854" s="45"/>
      <c r="I854" s="45"/>
      <c r="J854" s="45"/>
      <c r="K854" s="45"/>
      <c r="L854" s="45"/>
      <c r="M854" s="45"/>
      <c r="N854" s="45"/>
      <c r="O854" s="45"/>
      <c r="P854" s="45"/>
      <c r="Q854" s="45"/>
      <c r="R854" s="45"/>
      <c r="S854" s="45"/>
      <c r="T854" s="45"/>
      <c r="U854" s="45"/>
      <c r="V854" s="45"/>
      <c r="W854" s="45"/>
      <c r="X854" s="45"/>
      <c r="Y854" s="45"/>
      <c r="Z854" s="45"/>
      <c r="AA854" s="45"/>
      <c r="AB854" s="45"/>
      <c r="AC854" s="45"/>
    </row>
    <row r="855" spans="4:29" x14ac:dyDescent="0.35">
      <c r="D855" s="45"/>
      <c r="E855" s="45"/>
      <c r="F855" s="45"/>
      <c r="G855" s="45"/>
      <c r="H855" s="45"/>
      <c r="I855" s="45"/>
      <c r="J855" s="45"/>
      <c r="K855" s="45"/>
      <c r="L855" s="45"/>
      <c r="M855" s="45"/>
      <c r="N855" s="45"/>
      <c r="O855" s="45"/>
      <c r="P855" s="45"/>
      <c r="Q855" s="45"/>
      <c r="R855" s="45"/>
      <c r="S855" s="45"/>
      <c r="T855" s="45"/>
      <c r="U855" s="45"/>
      <c r="V855" s="45"/>
      <c r="W855" s="45"/>
      <c r="X855" s="45"/>
      <c r="Y855" s="45"/>
      <c r="Z855" s="45"/>
      <c r="AA855" s="45"/>
      <c r="AB855" s="45"/>
      <c r="AC855" s="45"/>
    </row>
    <row r="856" spans="4:29" x14ac:dyDescent="0.35">
      <c r="D856" s="45"/>
      <c r="E856" s="45"/>
      <c r="F856" s="45"/>
      <c r="G856" s="45"/>
      <c r="H856" s="45"/>
      <c r="I856" s="45"/>
      <c r="J856" s="45"/>
      <c r="K856" s="45"/>
      <c r="L856" s="45"/>
      <c r="M856" s="45"/>
      <c r="N856" s="45"/>
      <c r="O856" s="45"/>
      <c r="P856" s="45"/>
      <c r="Q856" s="45"/>
      <c r="R856" s="45"/>
      <c r="S856" s="45"/>
      <c r="T856" s="45"/>
      <c r="U856" s="45"/>
      <c r="V856" s="45"/>
      <c r="W856" s="45"/>
      <c r="X856" s="45"/>
      <c r="Y856" s="45"/>
      <c r="Z856" s="45"/>
      <c r="AA856" s="45"/>
      <c r="AB856" s="45"/>
      <c r="AC856" s="45"/>
    </row>
    <row r="857" spans="4:29" x14ac:dyDescent="0.35">
      <c r="D857" s="45"/>
      <c r="E857" s="45"/>
      <c r="F857" s="45"/>
      <c r="G857" s="45"/>
      <c r="H857" s="45"/>
      <c r="I857" s="45"/>
      <c r="J857" s="45"/>
      <c r="K857" s="45"/>
      <c r="L857" s="45"/>
      <c r="M857" s="45"/>
      <c r="N857" s="45"/>
      <c r="O857" s="45"/>
      <c r="P857" s="45"/>
      <c r="Q857" s="45"/>
      <c r="R857" s="45"/>
      <c r="S857" s="45"/>
      <c r="T857" s="45"/>
      <c r="U857" s="45"/>
      <c r="V857" s="45"/>
      <c r="W857" s="45"/>
      <c r="X857" s="45"/>
      <c r="Y857" s="45"/>
      <c r="Z857" s="45"/>
      <c r="AA857" s="45"/>
      <c r="AB857" s="45"/>
      <c r="AC857" s="45"/>
    </row>
    <row r="858" spans="4:29" x14ac:dyDescent="0.35">
      <c r="D858" s="45"/>
      <c r="E858" s="45"/>
      <c r="F858" s="45"/>
      <c r="G858" s="45"/>
      <c r="H858" s="45"/>
      <c r="I858" s="45"/>
      <c r="J858" s="45"/>
      <c r="K858" s="45"/>
      <c r="L858" s="45"/>
      <c r="M858" s="45"/>
      <c r="N858" s="45"/>
      <c r="O858" s="45"/>
      <c r="P858" s="45"/>
      <c r="Q858" s="45"/>
      <c r="R858" s="45"/>
      <c r="S858" s="45"/>
      <c r="T858" s="45"/>
      <c r="U858" s="45"/>
      <c r="V858" s="45"/>
      <c r="W858" s="45"/>
      <c r="X858" s="45"/>
      <c r="Y858" s="45"/>
      <c r="Z858" s="45"/>
      <c r="AA858" s="45"/>
      <c r="AB858" s="45"/>
      <c r="AC858" s="45"/>
    </row>
    <row r="859" spans="4:29" x14ac:dyDescent="0.35">
      <c r="D859" s="45"/>
      <c r="E859" s="45"/>
      <c r="F859" s="45"/>
      <c r="G859" s="45"/>
      <c r="H859" s="45"/>
      <c r="I859" s="45"/>
      <c r="J859" s="45"/>
      <c r="K859" s="45"/>
      <c r="L859" s="45"/>
      <c r="M859" s="45"/>
      <c r="N859" s="45"/>
      <c r="O859" s="45"/>
      <c r="P859" s="45"/>
      <c r="Q859" s="45"/>
      <c r="R859" s="45"/>
      <c r="S859" s="45"/>
      <c r="T859" s="45"/>
      <c r="U859" s="45"/>
      <c r="V859" s="45"/>
      <c r="W859" s="45"/>
      <c r="X859" s="45"/>
      <c r="Y859" s="45"/>
      <c r="Z859" s="45"/>
      <c r="AA859" s="45"/>
      <c r="AB859" s="45"/>
      <c r="AC859" s="45"/>
    </row>
    <row r="860" spans="4:29" x14ac:dyDescent="0.35">
      <c r="D860" s="45"/>
      <c r="E860" s="45"/>
      <c r="F860" s="45"/>
      <c r="G860" s="45"/>
      <c r="H860" s="45"/>
      <c r="I860" s="45"/>
      <c r="J860" s="45"/>
      <c r="K860" s="45"/>
      <c r="L860" s="45"/>
      <c r="M860" s="45"/>
      <c r="N860" s="45"/>
      <c r="O860" s="45"/>
      <c r="P860" s="45"/>
      <c r="Q860" s="45"/>
      <c r="R860" s="45"/>
      <c r="S860" s="45"/>
      <c r="T860" s="45"/>
      <c r="U860" s="45"/>
      <c r="V860" s="45"/>
      <c r="W860" s="45"/>
      <c r="X860" s="45"/>
      <c r="Y860" s="45"/>
      <c r="Z860" s="45"/>
      <c r="AA860" s="45"/>
      <c r="AB860" s="45"/>
      <c r="AC860" s="45"/>
    </row>
    <row r="861" spans="4:29" x14ac:dyDescent="0.35">
      <c r="D861" s="45"/>
      <c r="E861" s="45"/>
      <c r="F861" s="45"/>
      <c r="G861" s="45"/>
      <c r="H861" s="45"/>
      <c r="I861" s="45"/>
      <c r="J861" s="45"/>
      <c r="K861" s="45"/>
      <c r="L861" s="45"/>
      <c r="M861" s="45"/>
      <c r="N861" s="45"/>
      <c r="O861" s="45"/>
      <c r="P861" s="45"/>
      <c r="Q861" s="45"/>
      <c r="R861" s="45"/>
      <c r="S861" s="45"/>
      <c r="T861" s="45"/>
      <c r="U861" s="45"/>
      <c r="V861" s="45"/>
      <c r="W861" s="45"/>
      <c r="X861" s="45"/>
      <c r="Y861" s="45"/>
      <c r="Z861" s="45"/>
      <c r="AA861" s="45"/>
      <c r="AB861" s="45"/>
      <c r="AC861" s="45"/>
    </row>
    <row r="862" spans="4:29" x14ac:dyDescent="0.35">
      <c r="D862" s="45"/>
      <c r="E862" s="45"/>
      <c r="F862" s="45"/>
      <c r="G862" s="45"/>
      <c r="H862" s="45"/>
      <c r="I862" s="45"/>
      <c r="J862" s="45"/>
      <c r="K862" s="45"/>
      <c r="L862" s="45"/>
      <c r="M862" s="45"/>
      <c r="N862" s="45"/>
      <c r="O862" s="45"/>
      <c r="P862" s="45"/>
      <c r="Q862" s="45"/>
      <c r="R862" s="45"/>
      <c r="S862" s="45"/>
      <c r="T862" s="45"/>
      <c r="U862" s="45"/>
      <c r="V862" s="45"/>
      <c r="W862" s="45"/>
      <c r="X862" s="45"/>
      <c r="Y862" s="45"/>
      <c r="Z862" s="45"/>
      <c r="AA862" s="45"/>
      <c r="AB862" s="45"/>
      <c r="AC862" s="45"/>
    </row>
    <row r="863" spans="4:29" x14ac:dyDescent="0.35">
      <c r="D863" s="45"/>
      <c r="E863" s="45"/>
      <c r="F863" s="45"/>
      <c r="G863" s="45"/>
      <c r="H863" s="45"/>
      <c r="I863" s="45"/>
      <c r="J863" s="45"/>
      <c r="K863" s="45"/>
      <c r="L863" s="45"/>
      <c r="M863" s="45"/>
      <c r="N863" s="45"/>
      <c r="O863" s="45"/>
      <c r="P863" s="45"/>
      <c r="Q863" s="45"/>
      <c r="R863" s="45"/>
      <c r="S863" s="45"/>
      <c r="T863" s="45"/>
      <c r="U863" s="45"/>
      <c r="V863" s="45"/>
      <c r="W863" s="45"/>
      <c r="X863" s="45"/>
      <c r="Y863" s="45"/>
      <c r="Z863" s="45"/>
      <c r="AA863" s="45"/>
      <c r="AB863" s="45"/>
      <c r="AC863" s="45"/>
    </row>
    <row r="864" spans="4:29" x14ac:dyDescent="0.35">
      <c r="D864" s="45"/>
      <c r="E864" s="45"/>
      <c r="F864" s="45"/>
      <c r="G864" s="45"/>
      <c r="H864" s="45"/>
      <c r="I864" s="45"/>
      <c r="J864" s="45"/>
      <c r="K864" s="45"/>
      <c r="L864" s="45"/>
      <c r="M864" s="45"/>
      <c r="N864" s="45"/>
      <c r="O864" s="45"/>
      <c r="P864" s="45"/>
      <c r="Q864" s="45"/>
      <c r="R864" s="45"/>
      <c r="S864" s="45"/>
      <c r="T864" s="45"/>
      <c r="U864" s="45"/>
      <c r="V864" s="45"/>
      <c r="W864" s="45"/>
      <c r="X864" s="45"/>
      <c r="Y864" s="45"/>
      <c r="Z864" s="45"/>
      <c r="AA864" s="45"/>
      <c r="AB864" s="45"/>
      <c r="AC864" s="45"/>
    </row>
    <row r="865" spans="4:29" x14ac:dyDescent="0.35">
      <c r="D865" s="45"/>
      <c r="E865" s="45"/>
      <c r="F865" s="45"/>
      <c r="G865" s="45"/>
      <c r="H865" s="45"/>
      <c r="I865" s="45"/>
      <c r="J865" s="45"/>
      <c r="K865" s="45"/>
      <c r="L865" s="45"/>
      <c r="M865" s="45"/>
      <c r="N865" s="45"/>
      <c r="O865" s="45"/>
      <c r="P865" s="45"/>
      <c r="Q865" s="45"/>
      <c r="R865" s="45"/>
      <c r="S865" s="45"/>
      <c r="T865" s="45"/>
      <c r="U865" s="45"/>
      <c r="V865" s="45"/>
      <c r="W865" s="45"/>
      <c r="X865" s="45"/>
      <c r="Y865" s="45"/>
      <c r="Z865" s="45"/>
      <c r="AA865" s="45"/>
      <c r="AB865" s="45"/>
      <c r="AC865" s="45"/>
    </row>
    <row r="866" spans="4:29" x14ac:dyDescent="0.35">
      <c r="D866" s="45"/>
      <c r="E866" s="45"/>
      <c r="F866" s="45"/>
      <c r="G866" s="45"/>
      <c r="H866" s="45"/>
      <c r="I866" s="45"/>
      <c r="J866" s="45"/>
      <c r="K866" s="45"/>
      <c r="L866" s="45"/>
      <c r="M866" s="45"/>
      <c r="N866" s="45"/>
      <c r="O866" s="45"/>
      <c r="P866" s="45"/>
      <c r="Q866" s="45"/>
      <c r="R866" s="45"/>
      <c r="S866" s="45"/>
      <c r="T866" s="45"/>
      <c r="U866" s="45"/>
      <c r="V866" s="45"/>
      <c r="W866" s="45"/>
      <c r="X866" s="45"/>
      <c r="Y866" s="45"/>
      <c r="Z866" s="45"/>
      <c r="AA866" s="45"/>
      <c r="AB866" s="45"/>
      <c r="AC866" s="45"/>
    </row>
    <row r="867" spans="4:29" x14ac:dyDescent="0.35">
      <c r="D867" s="45"/>
      <c r="E867" s="45"/>
      <c r="F867" s="45"/>
      <c r="G867" s="45"/>
      <c r="H867" s="45"/>
      <c r="I867" s="45"/>
      <c r="J867" s="45"/>
      <c r="K867" s="45"/>
      <c r="L867" s="45"/>
      <c r="M867" s="45"/>
      <c r="N867" s="45"/>
      <c r="O867" s="45"/>
      <c r="P867" s="45"/>
      <c r="Q867" s="45"/>
      <c r="R867" s="45"/>
      <c r="S867" s="45"/>
      <c r="T867" s="45"/>
      <c r="U867" s="45"/>
      <c r="V867" s="45"/>
      <c r="W867" s="45"/>
      <c r="X867" s="45"/>
      <c r="Y867" s="45"/>
      <c r="Z867" s="45"/>
      <c r="AA867" s="45"/>
      <c r="AB867" s="45"/>
      <c r="AC867" s="45"/>
    </row>
    <row r="868" spans="4:29" x14ac:dyDescent="0.35">
      <c r="D868" s="45"/>
      <c r="E868" s="45"/>
      <c r="F868" s="45"/>
      <c r="G868" s="45"/>
      <c r="H868" s="45"/>
      <c r="I868" s="45"/>
      <c r="J868" s="45"/>
      <c r="K868" s="45"/>
      <c r="L868" s="45"/>
      <c r="M868" s="45"/>
      <c r="N868" s="45"/>
      <c r="O868" s="45"/>
      <c r="P868" s="45"/>
      <c r="Q868" s="45"/>
      <c r="R868" s="45"/>
      <c r="S868" s="45"/>
      <c r="T868" s="45"/>
      <c r="U868" s="45"/>
      <c r="V868" s="45"/>
      <c r="W868" s="45"/>
      <c r="X868" s="45"/>
      <c r="Y868" s="45"/>
      <c r="Z868" s="45"/>
      <c r="AA868" s="45"/>
      <c r="AB868" s="45"/>
      <c r="AC868" s="45"/>
    </row>
    <row r="869" spans="4:29" x14ac:dyDescent="0.35">
      <c r="D869" s="45"/>
      <c r="E869" s="45"/>
      <c r="F869" s="45"/>
      <c r="G869" s="45"/>
      <c r="H869" s="45"/>
      <c r="I869" s="45"/>
      <c r="J869" s="45"/>
      <c r="K869" s="45"/>
      <c r="L869" s="45"/>
      <c r="M869" s="45"/>
      <c r="N869" s="45"/>
      <c r="O869" s="45"/>
      <c r="P869" s="45"/>
      <c r="Q869" s="45"/>
      <c r="R869" s="45"/>
      <c r="S869" s="45"/>
      <c r="T869" s="45"/>
      <c r="U869" s="45"/>
      <c r="V869" s="45"/>
      <c r="W869" s="45"/>
      <c r="X869" s="45"/>
      <c r="Y869" s="45"/>
      <c r="Z869" s="45"/>
      <c r="AA869" s="45"/>
      <c r="AB869" s="45"/>
      <c r="AC869" s="45"/>
    </row>
    <row r="870" spans="4:29" x14ac:dyDescent="0.35">
      <c r="D870" s="45"/>
      <c r="E870" s="45"/>
      <c r="F870" s="45"/>
      <c r="G870" s="45"/>
      <c r="H870" s="45"/>
      <c r="I870" s="45"/>
      <c r="J870" s="45"/>
      <c r="K870" s="45"/>
      <c r="L870" s="45"/>
      <c r="M870" s="45"/>
      <c r="N870" s="45"/>
      <c r="O870" s="45"/>
      <c r="P870" s="45"/>
      <c r="Q870" s="45"/>
      <c r="R870" s="45"/>
      <c r="S870" s="45"/>
      <c r="T870" s="45"/>
      <c r="U870" s="45"/>
      <c r="V870" s="45"/>
      <c r="W870" s="45"/>
      <c r="X870" s="45"/>
      <c r="Y870" s="45"/>
      <c r="Z870" s="45"/>
      <c r="AA870" s="45"/>
      <c r="AB870" s="45"/>
      <c r="AC870" s="45"/>
    </row>
    <row r="871" spans="4:29" x14ac:dyDescent="0.35">
      <c r="D871" s="45"/>
      <c r="E871" s="45"/>
      <c r="F871" s="45"/>
      <c r="G871" s="45"/>
      <c r="H871" s="45"/>
      <c r="I871" s="45"/>
      <c r="J871" s="45"/>
      <c r="K871" s="45"/>
      <c r="L871" s="45"/>
      <c r="M871" s="45"/>
      <c r="N871" s="45"/>
      <c r="O871" s="45"/>
      <c r="P871" s="45"/>
      <c r="Q871" s="45"/>
      <c r="R871" s="45"/>
      <c r="S871" s="45"/>
      <c r="T871" s="45"/>
      <c r="U871" s="45"/>
      <c r="V871" s="45"/>
      <c r="W871" s="45"/>
      <c r="X871" s="45"/>
      <c r="Y871" s="45"/>
      <c r="Z871" s="45"/>
      <c r="AA871" s="45"/>
      <c r="AB871" s="45"/>
      <c r="AC871" s="45"/>
    </row>
    <row r="872" spans="4:29" x14ac:dyDescent="0.35">
      <c r="D872" s="45"/>
      <c r="E872" s="45"/>
      <c r="F872" s="45"/>
      <c r="G872" s="45"/>
      <c r="H872" s="45"/>
      <c r="I872" s="45"/>
      <c r="J872" s="45"/>
      <c r="K872" s="45"/>
      <c r="L872" s="45"/>
      <c r="M872" s="45"/>
      <c r="N872" s="45"/>
      <c r="O872" s="45"/>
      <c r="P872" s="45"/>
      <c r="Q872" s="45"/>
      <c r="R872" s="45"/>
      <c r="S872" s="45"/>
      <c r="T872" s="45"/>
      <c r="U872" s="45"/>
      <c r="V872" s="45"/>
      <c r="W872" s="45"/>
      <c r="X872" s="45"/>
      <c r="Y872" s="45"/>
      <c r="Z872" s="45"/>
      <c r="AA872" s="45"/>
      <c r="AB872" s="45"/>
      <c r="AC872" s="45"/>
    </row>
    <row r="873" spans="4:29" x14ac:dyDescent="0.35">
      <c r="D873" s="45"/>
      <c r="E873" s="45"/>
      <c r="F873" s="45"/>
      <c r="G873" s="45"/>
      <c r="H873" s="45"/>
      <c r="I873" s="45"/>
      <c r="J873" s="45"/>
      <c r="K873" s="45"/>
      <c r="L873" s="45"/>
      <c r="M873" s="45"/>
      <c r="N873" s="45"/>
      <c r="O873" s="45"/>
      <c r="P873" s="45"/>
      <c r="Q873" s="45"/>
      <c r="R873" s="45"/>
      <c r="S873" s="45"/>
      <c r="T873" s="45"/>
      <c r="U873" s="45"/>
      <c r="V873" s="45"/>
      <c r="W873" s="45"/>
      <c r="X873" s="45"/>
      <c r="Y873" s="45"/>
      <c r="Z873" s="45"/>
      <c r="AA873" s="45"/>
      <c r="AB873" s="45"/>
      <c r="AC873" s="45"/>
    </row>
    <row r="874" spans="4:29" x14ac:dyDescent="0.35">
      <c r="D874" s="45"/>
      <c r="E874" s="45"/>
      <c r="F874" s="45"/>
      <c r="G874" s="45"/>
      <c r="H874" s="45"/>
      <c r="I874" s="45"/>
      <c r="J874" s="45"/>
      <c r="K874" s="45"/>
      <c r="L874" s="45"/>
      <c r="M874" s="45"/>
      <c r="N874" s="45"/>
      <c r="O874" s="45"/>
      <c r="P874" s="45"/>
      <c r="Q874" s="45"/>
      <c r="R874" s="45"/>
      <c r="S874" s="45"/>
      <c r="T874" s="45"/>
      <c r="U874" s="45"/>
      <c r="V874" s="45"/>
      <c r="W874" s="45"/>
      <c r="X874" s="45"/>
      <c r="Y874" s="45"/>
      <c r="Z874" s="45"/>
      <c r="AA874" s="45"/>
      <c r="AB874" s="45"/>
      <c r="AC874" s="45"/>
    </row>
    <row r="875" spans="4:29" x14ac:dyDescent="0.35">
      <c r="D875" s="45"/>
      <c r="E875" s="45"/>
      <c r="F875" s="45"/>
      <c r="G875" s="45"/>
      <c r="H875" s="45"/>
      <c r="I875" s="45"/>
      <c r="J875" s="45"/>
      <c r="K875" s="45"/>
      <c r="L875" s="45"/>
      <c r="M875" s="45"/>
      <c r="N875" s="45"/>
      <c r="O875" s="45"/>
      <c r="P875" s="45"/>
      <c r="Q875" s="45"/>
      <c r="R875" s="45"/>
      <c r="S875" s="45"/>
      <c r="T875" s="45"/>
      <c r="U875" s="45"/>
      <c r="V875" s="45"/>
      <c r="W875" s="45"/>
      <c r="X875" s="45"/>
      <c r="Y875" s="45"/>
      <c r="Z875" s="45"/>
      <c r="AA875" s="45"/>
      <c r="AB875" s="45"/>
      <c r="AC875" s="45"/>
    </row>
    <row r="876" spans="4:29" x14ac:dyDescent="0.35">
      <c r="D876" s="45"/>
      <c r="E876" s="45"/>
      <c r="F876" s="45"/>
      <c r="G876" s="45"/>
      <c r="H876" s="45"/>
      <c r="I876" s="45"/>
      <c r="J876" s="45"/>
      <c r="K876" s="45"/>
      <c r="L876" s="45"/>
      <c r="M876" s="45"/>
      <c r="N876" s="45"/>
      <c r="O876" s="45"/>
      <c r="P876" s="45"/>
      <c r="Q876" s="45"/>
      <c r="R876" s="45"/>
      <c r="S876" s="45"/>
      <c r="T876" s="45"/>
      <c r="U876" s="45"/>
      <c r="V876" s="45"/>
      <c r="W876" s="45"/>
      <c r="X876" s="45"/>
      <c r="Y876" s="45"/>
      <c r="Z876" s="45"/>
      <c r="AA876" s="45"/>
      <c r="AB876" s="45"/>
      <c r="AC876" s="45"/>
    </row>
    <row r="877" spans="4:29" x14ac:dyDescent="0.35">
      <c r="D877" s="45"/>
      <c r="E877" s="45"/>
      <c r="F877" s="45"/>
      <c r="G877" s="45"/>
      <c r="H877" s="45"/>
      <c r="I877" s="45"/>
      <c r="J877" s="45"/>
      <c r="K877" s="45"/>
      <c r="L877" s="45"/>
      <c r="M877" s="45"/>
      <c r="N877" s="45"/>
      <c r="O877" s="45"/>
      <c r="P877" s="45"/>
      <c r="Q877" s="45"/>
      <c r="R877" s="45"/>
      <c r="S877" s="45"/>
      <c r="T877" s="45"/>
      <c r="U877" s="45"/>
      <c r="V877" s="45"/>
      <c r="W877" s="45"/>
      <c r="X877" s="45"/>
      <c r="Y877" s="45"/>
      <c r="Z877" s="45"/>
      <c r="AA877" s="45"/>
      <c r="AB877" s="45"/>
      <c r="AC877" s="45"/>
    </row>
    <row r="878" spans="4:29" x14ac:dyDescent="0.35">
      <c r="D878" s="45"/>
      <c r="E878" s="45"/>
      <c r="F878" s="45"/>
      <c r="G878" s="45"/>
      <c r="H878" s="45"/>
      <c r="I878" s="45"/>
      <c r="J878" s="45"/>
      <c r="K878" s="45"/>
      <c r="L878" s="45"/>
      <c r="M878" s="45"/>
      <c r="N878" s="45"/>
      <c r="O878" s="45"/>
      <c r="P878" s="45"/>
      <c r="Q878" s="45"/>
      <c r="R878" s="45"/>
      <c r="S878" s="45"/>
      <c r="T878" s="45"/>
      <c r="U878" s="45"/>
      <c r="V878" s="45"/>
      <c r="W878" s="45"/>
      <c r="X878" s="45"/>
      <c r="Y878" s="45"/>
      <c r="Z878" s="45"/>
      <c r="AA878" s="45"/>
      <c r="AB878" s="45"/>
      <c r="AC878" s="45"/>
    </row>
    <row r="879" spans="4:29" x14ac:dyDescent="0.35">
      <c r="D879" s="45"/>
      <c r="E879" s="45"/>
      <c r="F879" s="45"/>
      <c r="G879" s="45"/>
      <c r="H879" s="45"/>
      <c r="I879" s="45"/>
      <c r="J879" s="45"/>
      <c r="K879" s="45"/>
      <c r="L879" s="45"/>
      <c r="M879" s="45"/>
      <c r="N879" s="45"/>
      <c r="O879" s="45"/>
      <c r="P879" s="45"/>
      <c r="Q879" s="45"/>
      <c r="R879" s="45"/>
      <c r="S879" s="45"/>
      <c r="T879" s="45"/>
      <c r="U879" s="45"/>
      <c r="V879" s="45"/>
      <c r="W879" s="45"/>
      <c r="X879" s="45"/>
      <c r="Y879" s="45"/>
      <c r="Z879" s="45"/>
      <c r="AA879" s="45"/>
      <c r="AB879" s="45"/>
      <c r="AC879" s="45"/>
    </row>
    <row r="880" spans="4:29" x14ac:dyDescent="0.35">
      <c r="D880" s="45"/>
      <c r="E880" s="45"/>
      <c r="F880" s="45"/>
      <c r="G880" s="45"/>
      <c r="H880" s="45"/>
      <c r="I880" s="45"/>
      <c r="J880" s="45"/>
      <c r="K880" s="45"/>
      <c r="L880" s="45"/>
      <c r="M880" s="45"/>
      <c r="N880" s="45"/>
      <c r="O880" s="45"/>
      <c r="P880" s="45"/>
      <c r="Q880" s="45"/>
      <c r="R880" s="45"/>
      <c r="S880" s="45"/>
      <c r="T880" s="45"/>
      <c r="U880" s="45"/>
      <c r="V880" s="45"/>
      <c r="W880" s="45"/>
      <c r="X880" s="45"/>
      <c r="Y880" s="45"/>
      <c r="Z880" s="45"/>
      <c r="AA880" s="45"/>
      <c r="AB880" s="45"/>
      <c r="AC880" s="45"/>
    </row>
    <row r="881" spans="4:29" x14ac:dyDescent="0.35">
      <c r="D881" s="45"/>
      <c r="E881" s="45"/>
      <c r="F881" s="45"/>
      <c r="G881" s="45"/>
      <c r="H881" s="45"/>
      <c r="I881" s="45"/>
      <c r="J881" s="45"/>
      <c r="K881" s="45"/>
      <c r="L881" s="45"/>
      <c r="M881" s="45"/>
      <c r="N881" s="45"/>
      <c r="O881" s="45"/>
      <c r="P881" s="45"/>
      <c r="Q881" s="45"/>
      <c r="R881" s="45"/>
      <c r="S881" s="45"/>
      <c r="T881" s="45"/>
      <c r="U881" s="45"/>
      <c r="V881" s="45"/>
      <c r="W881" s="45"/>
      <c r="X881" s="45"/>
      <c r="Y881" s="45"/>
      <c r="Z881" s="45"/>
      <c r="AA881" s="45"/>
      <c r="AB881" s="45"/>
      <c r="AC881" s="45"/>
    </row>
    <row r="882" spans="4:29" x14ac:dyDescent="0.35">
      <c r="D882" s="45"/>
      <c r="E882" s="45"/>
      <c r="F882" s="45"/>
      <c r="G882" s="45"/>
      <c r="H882" s="45"/>
      <c r="I882" s="45"/>
      <c r="J882" s="45"/>
      <c r="K882" s="45"/>
      <c r="L882" s="45"/>
      <c r="M882" s="45"/>
      <c r="N882" s="45"/>
      <c r="O882" s="45"/>
      <c r="P882" s="45"/>
      <c r="Q882" s="45"/>
      <c r="R882" s="45"/>
      <c r="S882" s="45"/>
      <c r="T882" s="45"/>
      <c r="U882" s="45"/>
      <c r="V882" s="45"/>
      <c r="W882" s="45"/>
      <c r="X882" s="45"/>
      <c r="Y882" s="45"/>
      <c r="Z882" s="45"/>
      <c r="AA882" s="45"/>
      <c r="AB882" s="45"/>
      <c r="AC882" s="45"/>
    </row>
    <row r="883" spans="4:29" x14ac:dyDescent="0.35">
      <c r="D883" s="45"/>
      <c r="E883" s="45"/>
      <c r="F883" s="45"/>
      <c r="G883" s="45"/>
      <c r="H883" s="45"/>
      <c r="I883" s="45"/>
      <c r="J883" s="45"/>
      <c r="K883" s="45"/>
      <c r="L883" s="45"/>
      <c r="M883" s="45"/>
      <c r="N883" s="45"/>
      <c r="O883" s="45"/>
      <c r="P883" s="45"/>
      <c r="Q883" s="45"/>
      <c r="R883" s="45"/>
      <c r="S883" s="45"/>
      <c r="T883" s="45"/>
      <c r="U883" s="45"/>
      <c r="V883" s="45"/>
      <c r="W883" s="45"/>
      <c r="X883" s="45"/>
      <c r="Y883" s="45"/>
      <c r="Z883" s="45"/>
      <c r="AA883" s="45"/>
      <c r="AB883" s="45"/>
      <c r="AC883" s="45"/>
    </row>
    <row r="884" spans="4:29" x14ac:dyDescent="0.35">
      <c r="D884" s="45"/>
      <c r="E884" s="45"/>
      <c r="F884" s="45"/>
      <c r="G884" s="45"/>
      <c r="H884" s="45"/>
      <c r="I884" s="45"/>
      <c r="J884" s="45"/>
      <c r="K884" s="45"/>
      <c r="L884" s="45"/>
      <c r="M884" s="45"/>
      <c r="N884" s="45"/>
      <c r="O884" s="45"/>
      <c r="P884" s="45"/>
      <c r="Q884" s="45"/>
      <c r="R884" s="45"/>
      <c r="S884" s="45"/>
      <c r="T884" s="45"/>
      <c r="U884" s="45"/>
      <c r="V884" s="45"/>
      <c r="W884" s="45"/>
      <c r="X884" s="45"/>
      <c r="Y884" s="45"/>
      <c r="Z884" s="45"/>
      <c r="AA884" s="45"/>
      <c r="AB884" s="45"/>
      <c r="AC884" s="45"/>
    </row>
    <row r="885" spans="4:29" x14ac:dyDescent="0.35">
      <c r="D885" s="45"/>
      <c r="E885" s="45"/>
      <c r="F885" s="45"/>
      <c r="G885" s="45"/>
      <c r="H885" s="45"/>
      <c r="I885" s="45"/>
      <c r="J885" s="45"/>
      <c r="K885" s="45"/>
      <c r="L885" s="45"/>
      <c r="M885" s="45"/>
      <c r="N885" s="45"/>
      <c r="O885" s="45"/>
      <c r="P885" s="45"/>
      <c r="Q885" s="45"/>
      <c r="R885" s="45"/>
      <c r="S885" s="45"/>
      <c r="T885" s="45"/>
      <c r="U885" s="45"/>
      <c r="V885" s="45"/>
      <c r="W885" s="45"/>
      <c r="X885" s="45"/>
      <c r="Y885" s="45"/>
      <c r="Z885" s="45"/>
      <c r="AA885" s="45"/>
      <c r="AB885" s="45"/>
      <c r="AC885" s="45"/>
    </row>
    <row r="886" spans="4:29" x14ac:dyDescent="0.35">
      <c r="D886" s="45"/>
      <c r="E886" s="45"/>
      <c r="F886" s="45"/>
      <c r="G886" s="45"/>
      <c r="H886" s="45"/>
      <c r="I886" s="45"/>
      <c r="J886" s="45"/>
      <c r="K886" s="45"/>
      <c r="L886" s="45"/>
      <c r="M886" s="45"/>
      <c r="N886" s="45"/>
      <c r="O886" s="45"/>
      <c r="P886" s="45"/>
      <c r="Q886" s="45"/>
      <c r="R886" s="45"/>
      <c r="S886" s="45"/>
      <c r="T886" s="45"/>
      <c r="U886" s="45"/>
      <c r="V886" s="45"/>
      <c r="W886" s="45"/>
      <c r="X886" s="45"/>
      <c r="Y886" s="45"/>
      <c r="Z886" s="45"/>
      <c r="AA886" s="45"/>
      <c r="AB886" s="45"/>
      <c r="AC886" s="45"/>
    </row>
    <row r="887" spans="4:29" x14ac:dyDescent="0.35">
      <c r="D887" s="45"/>
      <c r="E887" s="45"/>
      <c r="F887" s="45"/>
      <c r="G887" s="45"/>
      <c r="H887" s="45"/>
      <c r="I887" s="45"/>
      <c r="J887" s="45"/>
      <c r="K887" s="45"/>
      <c r="L887" s="45"/>
      <c r="M887" s="45"/>
      <c r="N887" s="45"/>
      <c r="O887" s="45"/>
      <c r="P887" s="45"/>
      <c r="Q887" s="45"/>
      <c r="R887" s="45"/>
      <c r="S887" s="45"/>
      <c r="T887" s="45"/>
      <c r="U887" s="45"/>
      <c r="V887" s="45"/>
      <c r="W887" s="45"/>
      <c r="X887" s="45"/>
      <c r="Y887" s="45"/>
      <c r="Z887" s="45"/>
      <c r="AA887" s="45"/>
      <c r="AB887" s="45"/>
      <c r="AC887" s="45"/>
    </row>
    <row r="888" spans="4:29" x14ac:dyDescent="0.35">
      <c r="D888" s="45"/>
      <c r="E888" s="45"/>
      <c r="F888" s="45"/>
      <c r="G888" s="45"/>
      <c r="H888" s="45"/>
      <c r="I888" s="45"/>
      <c r="J888" s="45"/>
      <c r="K888" s="45"/>
      <c r="L888" s="45"/>
      <c r="M888" s="45"/>
      <c r="N888" s="45"/>
      <c r="O888" s="45"/>
      <c r="P888" s="45"/>
      <c r="Q888" s="45"/>
      <c r="R888" s="45"/>
      <c r="S888" s="45"/>
      <c r="T888" s="45"/>
      <c r="U888" s="45"/>
      <c r="V888" s="45"/>
      <c r="W888" s="45"/>
      <c r="X888" s="45"/>
      <c r="Y888" s="45"/>
      <c r="Z888" s="45"/>
      <c r="AA888" s="45"/>
      <c r="AB888" s="45"/>
      <c r="AC888" s="45"/>
    </row>
    <row r="889" spans="4:29" x14ac:dyDescent="0.35">
      <c r="D889" s="45"/>
      <c r="E889" s="45"/>
      <c r="F889" s="45"/>
      <c r="G889" s="45"/>
      <c r="H889" s="45"/>
      <c r="I889" s="45"/>
      <c r="J889" s="45"/>
      <c r="K889" s="45"/>
      <c r="L889" s="45"/>
      <c r="M889" s="45"/>
      <c r="N889" s="45"/>
      <c r="O889" s="45"/>
      <c r="P889" s="45"/>
      <c r="Q889" s="45"/>
      <c r="R889" s="45"/>
      <c r="S889" s="45"/>
      <c r="T889" s="45"/>
      <c r="U889" s="45"/>
      <c r="V889" s="45"/>
      <c r="W889" s="45"/>
      <c r="X889" s="45"/>
      <c r="Y889" s="45"/>
      <c r="Z889" s="45"/>
      <c r="AA889" s="45"/>
      <c r="AB889" s="45"/>
      <c r="AC889" s="45"/>
    </row>
    <row r="890" spans="4:29" x14ac:dyDescent="0.35">
      <c r="D890" s="45"/>
      <c r="E890" s="45"/>
      <c r="F890" s="45"/>
      <c r="G890" s="45"/>
      <c r="H890" s="45"/>
      <c r="I890" s="45"/>
      <c r="J890" s="45"/>
      <c r="K890" s="45"/>
      <c r="L890" s="45"/>
      <c r="M890" s="45"/>
      <c r="N890" s="45"/>
      <c r="O890" s="45"/>
      <c r="P890" s="45"/>
      <c r="Q890" s="45"/>
      <c r="R890" s="45"/>
      <c r="S890" s="45"/>
      <c r="T890" s="45"/>
      <c r="U890" s="45"/>
      <c r="V890" s="45"/>
      <c r="W890" s="45"/>
      <c r="X890" s="45"/>
      <c r="Y890" s="45"/>
      <c r="Z890" s="45"/>
      <c r="AA890" s="45"/>
      <c r="AB890" s="45"/>
      <c r="AC890" s="45"/>
    </row>
    <row r="891" spans="4:29" x14ac:dyDescent="0.35">
      <c r="D891" s="45"/>
      <c r="E891" s="45"/>
      <c r="F891" s="45"/>
      <c r="G891" s="45"/>
      <c r="H891" s="45"/>
      <c r="I891" s="45"/>
      <c r="J891" s="45"/>
      <c r="K891" s="45"/>
      <c r="L891" s="45"/>
      <c r="M891" s="45"/>
      <c r="N891" s="45"/>
      <c r="O891" s="45"/>
      <c r="P891" s="45"/>
      <c r="Q891" s="45"/>
      <c r="R891" s="45"/>
      <c r="S891" s="45"/>
      <c r="T891" s="45"/>
      <c r="U891" s="45"/>
      <c r="V891" s="45"/>
      <c r="W891" s="45"/>
      <c r="X891" s="45"/>
      <c r="Y891" s="45"/>
      <c r="Z891" s="45"/>
      <c r="AA891" s="45"/>
      <c r="AB891" s="45"/>
      <c r="AC891" s="45"/>
    </row>
    <row r="892" spans="4:29" x14ac:dyDescent="0.35">
      <c r="D892" s="45"/>
      <c r="E892" s="45"/>
      <c r="F892" s="45"/>
      <c r="G892" s="45"/>
      <c r="H892" s="45"/>
      <c r="I892" s="45"/>
      <c r="J892" s="45"/>
      <c r="K892" s="45"/>
      <c r="L892" s="45"/>
      <c r="M892" s="45"/>
      <c r="N892" s="45"/>
      <c r="O892" s="45"/>
      <c r="P892" s="45"/>
      <c r="Q892" s="45"/>
      <c r="R892" s="45"/>
      <c r="S892" s="45"/>
      <c r="T892" s="45"/>
      <c r="U892" s="45"/>
      <c r="V892" s="45"/>
      <c r="W892" s="45"/>
      <c r="X892" s="45"/>
      <c r="Y892" s="45"/>
      <c r="Z892" s="45"/>
      <c r="AA892" s="45"/>
      <c r="AB892" s="45"/>
      <c r="AC892" s="45"/>
    </row>
    <row r="893" spans="4:29" x14ac:dyDescent="0.35">
      <c r="D893" s="45"/>
      <c r="E893" s="45"/>
      <c r="F893" s="45"/>
      <c r="G893" s="45"/>
      <c r="H893" s="45"/>
      <c r="I893" s="45"/>
      <c r="J893" s="45"/>
      <c r="K893" s="45"/>
      <c r="L893" s="45"/>
      <c r="M893" s="45"/>
      <c r="N893" s="45"/>
      <c r="O893" s="45"/>
      <c r="P893" s="45"/>
      <c r="Q893" s="45"/>
      <c r="R893" s="45"/>
      <c r="S893" s="45"/>
      <c r="T893" s="45"/>
      <c r="U893" s="45"/>
      <c r="V893" s="45"/>
      <c r="W893" s="45"/>
      <c r="X893" s="45"/>
      <c r="Y893" s="45"/>
      <c r="Z893" s="45"/>
      <c r="AA893" s="45"/>
      <c r="AB893" s="45"/>
      <c r="AC893" s="45"/>
    </row>
    <row r="894" spans="4:29" x14ac:dyDescent="0.35">
      <c r="D894" s="45"/>
      <c r="E894" s="45"/>
      <c r="F894" s="45"/>
      <c r="G894" s="45"/>
      <c r="H894" s="45"/>
      <c r="I894" s="45"/>
      <c r="J894" s="45"/>
      <c r="K894" s="45"/>
      <c r="L894" s="45"/>
      <c r="M894" s="45"/>
      <c r="N894" s="45"/>
      <c r="O894" s="45"/>
      <c r="P894" s="45"/>
      <c r="Q894" s="45"/>
      <c r="R894" s="45"/>
      <c r="S894" s="45"/>
      <c r="T894" s="45"/>
      <c r="U894" s="45"/>
      <c r="V894" s="45"/>
      <c r="W894" s="45"/>
      <c r="X894" s="45"/>
      <c r="Y894" s="45"/>
      <c r="Z894" s="45"/>
      <c r="AA894" s="45"/>
      <c r="AB894" s="45"/>
      <c r="AC894" s="45"/>
    </row>
    <row r="895" spans="4:29" x14ac:dyDescent="0.35">
      <c r="D895" s="45"/>
      <c r="E895" s="45"/>
      <c r="F895" s="45"/>
      <c r="G895" s="45"/>
      <c r="H895" s="45"/>
      <c r="I895" s="45"/>
      <c r="J895" s="45"/>
      <c r="K895" s="45"/>
      <c r="L895" s="45"/>
      <c r="M895" s="45"/>
      <c r="N895" s="45"/>
      <c r="O895" s="45"/>
      <c r="P895" s="45"/>
      <c r="Q895" s="45"/>
      <c r="R895" s="45"/>
      <c r="S895" s="45"/>
      <c r="T895" s="45"/>
      <c r="U895" s="45"/>
      <c r="V895" s="45"/>
      <c r="W895" s="45"/>
      <c r="X895" s="45"/>
      <c r="Y895" s="45"/>
      <c r="Z895" s="45"/>
      <c r="AA895" s="45"/>
      <c r="AB895" s="45"/>
      <c r="AC895" s="45"/>
    </row>
    <row r="896" spans="4:29" x14ac:dyDescent="0.35">
      <c r="D896" s="45"/>
      <c r="E896" s="45"/>
      <c r="F896" s="45"/>
      <c r="G896" s="45"/>
      <c r="H896" s="45"/>
      <c r="I896" s="45"/>
      <c r="J896" s="45"/>
      <c r="K896" s="45"/>
      <c r="L896" s="45"/>
      <c r="M896" s="45"/>
      <c r="N896" s="45"/>
      <c r="O896" s="45"/>
      <c r="P896" s="45"/>
      <c r="Q896" s="45"/>
      <c r="R896" s="45"/>
      <c r="S896" s="45"/>
      <c r="T896" s="45"/>
      <c r="U896" s="45"/>
      <c r="V896" s="45"/>
      <c r="W896" s="45"/>
      <c r="X896" s="45"/>
      <c r="Y896" s="45"/>
      <c r="Z896" s="45"/>
      <c r="AA896" s="45"/>
      <c r="AB896" s="45"/>
      <c r="AC896" s="45"/>
    </row>
    <row r="897" spans="4:29" x14ac:dyDescent="0.35">
      <c r="D897" s="45"/>
      <c r="E897" s="45"/>
      <c r="F897" s="45"/>
      <c r="G897" s="45"/>
      <c r="H897" s="45"/>
      <c r="I897" s="45"/>
      <c r="J897" s="45"/>
      <c r="K897" s="45"/>
      <c r="L897" s="45"/>
      <c r="M897" s="45"/>
      <c r="N897" s="45"/>
      <c r="O897" s="45"/>
      <c r="P897" s="45"/>
      <c r="Q897" s="45"/>
      <c r="R897" s="45"/>
      <c r="S897" s="45"/>
      <c r="T897" s="45"/>
      <c r="U897" s="45"/>
      <c r="V897" s="45"/>
      <c r="W897" s="45"/>
      <c r="X897" s="45"/>
      <c r="Y897" s="45"/>
      <c r="Z897" s="45"/>
      <c r="AA897" s="45"/>
      <c r="AB897" s="45"/>
      <c r="AC897" s="45"/>
    </row>
    <row r="898" spans="4:29" x14ac:dyDescent="0.35">
      <c r="D898" s="45"/>
      <c r="E898" s="45"/>
      <c r="F898" s="45"/>
      <c r="G898" s="45"/>
      <c r="H898" s="45"/>
      <c r="I898" s="45"/>
      <c r="J898" s="45"/>
      <c r="K898" s="45"/>
      <c r="L898" s="45"/>
      <c r="M898" s="45"/>
      <c r="N898" s="45"/>
      <c r="O898" s="45"/>
      <c r="P898" s="45"/>
      <c r="Q898" s="45"/>
      <c r="R898" s="45"/>
      <c r="S898" s="45"/>
      <c r="T898" s="45"/>
      <c r="U898" s="45"/>
      <c r="V898" s="45"/>
      <c r="W898" s="45"/>
      <c r="X898" s="45"/>
      <c r="Y898" s="45"/>
      <c r="Z898" s="45"/>
      <c r="AA898" s="45"/>
      <c r="AB898" s="45"/>
      <c r="AC898" s="45"/>
    </row>
    <row r="899" spans="4:29" x14ac:dyDescent="0.35">
      <c r="D899" s="45"/>
      <c r="E899" s="45"/>
      <c r="F899" s="45"/>
      <c r="G899" s="45"/>
      <c r="H899" s="45"/>
      <c r="I899" s="45"/>
      <c r="J899" s="45"/>
      <c r="K899" s="45"/>
      <c r="L899" s="45"/>
      <c r="M899" s="45"/>
      <c r="N899" s="45"/>
      <c r="O899" s="45"/>
      <c r="P899" s="45"/>
      <c r="Q899" s="45"/>
      <c r="R899" s="45"/>
      <c r="S899" s="45"/>
      <c r="T899" s="45"/>
      <c r="U899" s="45"/>
      <c r="V899" s="45"/>
      <c r="W899" s="45"/>
      <c r="X899" s="45"/>
      <c r="Y899" s="45"/>
      <c r="Z899" s="45"/>
      <c r="AA899" s="45"/>
      <c r="AB899" s="45"/>
      <c r="AC899" s="45"/>
    </row>
    <row r="900" spans="4:29" x14ac:dyDescent="0.35">
      <c r="D900" s="45"/>
      <c r="E900" s="45"/>
      <c r="F900" s="45"/>
      <c r="G900" s="45"/>
      <c r="H900" s="45"/>
      <c r="I900" s="45"/>
      <c r="J900" s="45"/>
      <c r="K900" s="45"/>
      <c r="L900" s="45"/>
      <c r="M900" s="45"/>
      <c r="N900" s="45"/>
      <c r="O900" s="45"/>
      <c r="P900" s="45"/>
      <c r="Q900" s="45"/>
      <c r="R900" s="45"/>
      <c r="S900" s="45"/>
      <c r="T900" s="45"/>
      <c r="U900" s="45"/>
      <c r="V900" s="45"/>
      <c r="W900" s="45"/>
      <c r="X900" s="45"/>
      <c r="Y900" s="45"/>
      <c r="Z900" s="45"/>
      <c r="AA900" s="45"/>
      <c r="AB900" s="45"/>
      <c r="AC900" s="45"/>
    </row>
    <row r="901" spans="4:29" x14ac:dyDescent="0.35">
      <c r="D901" s="45"/>
      <c r="E901" s="45"/>
      <c r="F901" s="45"/>
      <c r="G901" s="45"/>
      <c r="H901" s="45"/>
      <c r="I901" s="45"/>
      <c r="J901" s="45"/>
      <c r="K901" s="45"/>
      <c r="L901" s="45"/>
      <c r="M901" s="45"/>
      <c r="N901" s="45"/>
      <c r="O901" s="45"/>
      <c r="P901" s="45"/>
      <c r="Q901" s="45"/>
      <c r="R901" s="45"/>
      <c r="S901" s="45"/>
      <c r="T901" s="45"/>
      <c r="U901" s="45"/>
      <c r="V901" s="45"/>
      <c r="W901" s="45"/>
      <c r="X901" s="45"/>
      <c r="Y901" s="45"/>
      <c r="Z901" s="45"/>
      <c r="AA901" s="45"/>
      <c r="AB901" s="45"/>
      <c r="AC901" s="45"/>
    </row>
    <row r="902" spans="4:29" x14ac:dyDescent="0.35">
      <c r="D902" s="45"/>
      <c r="E902" s="45"/>
      <c r="F902" s="45"/>
      <c r="G902" s="45"/>
      <c r="H902" s="45"/>
      <c r="I902" s="45"/>
      <c r="J902" s="45"/>
      <c r="K902" s="45"/>
      <c r="L902" s="45"/>
      <c r="M902" s="45"/>
      <c r="N902" s="45"/>
      <c r="O902" s="45"/>
      <c r="P902" s="45"/>
      <c r="Q902" s="45"/>
      <c r="R902" s="45"/>
      <c r="S902" s="45"/>
      <c r="T902" s="45"/>
      <c r="U902" s="45"/>
      <c r="V902" s="45"/>
      <c r="W902" s="45"/>
      <c r="X902" s="45"/>
      <c r="Y902" s="45"/>
      <c r="Z902" s="45"/>
      <c r="AA902" s="45"/>
      <c r="AB902" s="45"/>
      <c r="AC902" s="45"/>
    </row>
    <row r="903" spans="4:29" x14ac:dyDescent="0.35">
      <c r="D903" s="45"/>
      <c r="E903" s="45"/>
      <c r="F903" s="45"/>
      <c r="G903" s="45"/>
      <c r="H903" s="45"/>
      <c r="I903" s="45"/>
      <c r="J903" s="45"/>
      <c r="K903" s="45"/>
      <c r="L903" s="45"/>
      <c r="M903" s="45"/>
      <c r="N903" s="45"/>
      <c r="O903" s="45"/>
      <c r="P903" s="45"/>
      <c r="Q903" s="45"/>
      <c r="R903" s="45"/>
      <c r="S903" s="45"/>
      <c r="T903" s="45"/>
      <c r="U903" s="45"/>
      <c r="V903" s="45"/>
      <c r="W903" s="45"/>
      <c r="X903" s="45"/>
      <c r="Y903" s="45"/>
      <c r="Z903" s="45"/>
      <c r="AA903" s="45"/>
      <c r="AB903" s="45"/>
      <c r="AC903" s="45"/>
    </row>
    <row r="904" spans="4:29" x14ac:dyDescent="0.35">
      <c r="D904" s="45"/>
      <c r="E904" s="45"/>
      <c r="F904" s="45"/>
      <c r="G904" s="45"/>
      <c r="H904" s="45"/>
      <c r="I904" s="45"/>
      <c r="J904" s="45"/>
      <c r="K904" s="45"/>
      <c r="L904" s="45"/>
      <c r="M904" s="45"/>
      <c r="N904" s="45"/>
      <c r="O904" s="45"/>
      <c r="P904" s="45"/>
      <c r="Q904" s="45"/>
      <c r="R904" s="45"/>
      <c r="S904" s="45"/>
      <c r="T904" s="45"/>
      <c r="U904" s="45"/>
      <c r="V904" s="45"/>
      <c r="W904" s="45"/>
      <c r="X904" s="45"/>
      <c r="Y904" s="45"/>
      <c r="Z904" s="45"/>
      <c r="AA904" s="45"/>
      <c r="AB904" s="45"/>
      <c r="AC904" s="45"/>
    </row>
    <row r="905" spans="4:29" x14ac:dyDescent="0.35">
      <c r="D905" s="45"/>
      <c r="E905" s="45"/>
      <c r="F905" s="45"/>
      <c r="G905" s="45"/>
      <c r="H905" s="45"/>
      <c r="I905" s="45"/>
      <c r="J905" s="45"/>
      <c r="K905" s="45"/>
      <c r="L905" s="45"/>
      <c r="M905" s="45"/>
      <c r="N905" s="45"/>
      <c r="O905" s="45"/>
      <c r="P905" s="45"/>
      <c r="Q905" s="45"/>
      <c r="R905" s="45"/>
      <c r="S905" s="45"/>
      <c r="T905" s="45"/>
      <c r="U905" s="45"/>
      <c r="V905" s="45"/>
      <c r="W905" s="45"/>
      <c r="X905" s="45"/>
      <c r="Y905" s="45"/>
      <c r="Z905" s="45"/>
      <c r="AA905" s="45"/>
      <c r="AB905" s="45"/>
      <c r="AC905" s="45"/>
    </row>
    <row r="906" spans="4:29" x14ac:dyDescent="0.35">
      <c r="D906" s="45"/>
      <c r="E906" s="45"/>
      <c r="F906" s="45"/>
      <c r="G906" s="45"/>
      <c r="H906" s="45"/>
      <c r="I906" s="45"/>
      <c r="J906" s="45"/>
      <c r="K906" s="45"/>
      <c r="L906" s="45"/>
      <c r="M906" s="45"/>
      <c r="N906" s="45"/>
      <c r="O906" s="45"/>
      <c r="P906" s="45"/>
      <c r="Q906" s="45"/>
      <c r="R906" s="45"/>
      <c r="S906" s="45"/>
      <c r="T906" s="45"/>
      <c r="U906" s="45"/>
      <c r="V906" s="45"/>
      <c r="W906" s="45"/>
      <c r="X906" s="45"/>
      <c r="Y906" s="45"/>
      <c r="Z906" s="45"/>
      <c r="AA906" s="45"/>
      <c r="AB906" s="45"/>
      <c r="AC906" s="45"/>
    </row>
    <row r="907" spans="4:29" x14ac:dyDescent="0.35">
      <c r="D907" s="45"/>
      <c r="E907" s="45"/>
      <c r="F907" s="45"/>
      <c r="G907" s="45"/>
      <c r="H907" s="45"/>
      <c r="I907" s="45"/>
      <c r="J907" s="45"/>
      <c r="K907" s="45"/>
      <c r="L907" s="45"/>
      <c r="M907" s="45"/>
      <c r="N907" s="45"/>
      <c r="O907" s="45"/>
      <c r="P907" s="45"/>
      <c r="Q907" s="45"/>
      <c r="R907" s="45"/>
      <c r="S907" s="45"/>
      <c r="T907" s="45"/>
      <c r="U907" s="45"/>
      <c r="V907" s="45"/>
      <c r="W907" s="45"/>
      <c r="X907" s="45"/>
      <c r="Y907" s="45"/>
      <c r="Z907" s="45"/>
      <c r="AA907" s="45"/>
      <c r="AB907" s="45"/>
      <c r="AC907" s="45"/>
    </row>
    <row r="908" spans="4:29" x14ac:dyDescent="0.35">
      <c r="D908" s="45"/>
      <c r="E908" s="45"/>
      <c r="F908" s="45"/>
      <c r="G908" s="45"/>
      <c r="H908" s="45"/>
      <c r="I908" s="45"/>
      <c r="J908" s="45"/>
      <c r="K908" s="45"/>
      <c r="L908" s="45"/>
      <c r="M908" s="45"/>
      <c r="N908" s="45"/>
      <c r="O908" s="45"/>
      <c r="P908" s="45"/>
      <c r="Q908" s="45"/>
      <c r="R908" s="45"/>
      <c r="S908" s="45"/>
      <c r="T908" s="45"/>
      <c r="U908" s="45"/>
      <c r="V908" s="45"/>
      <c r="W908" s="45"/>
      <c r="X908" s="45"/>
      <c r="Y908" s="45"/>
      <c r="Z908" s="45"/>
      <c r="AA908" s="45"/>
      <c r="AB908" s="45"/>
      <c r="AC908" s="45"/>
    </row>
    <row r="909" spans="4:29" x14ac:dyDescent="0.35">
      <c r="D909" s="45"/>
      <c r="E909" s="45"/>
      <c r="F909" s="45"/>
      <c r="G909" s="45"/>
      <c r="H909" s="45"/>
      <c r="I909" s="45"/>
      <c r="J909" s="45"/>
      <c r="K909" s="45"/>
      <c r="L909" s="45"/>
      <c r="M909" s="45"/>
      <c r="N909" s="45"/>
      <c r="O909" s="45"/>
      <c r="P909" s="45"/>
      <c r="Q909" s="45"/>
      <c r="R909" s="45"/>
      <c r="S909" s="45"/>
      <c r="T909" s="45"/>
      <c r="U909" s="45"/>
      <c r="V909" s="45"/>
      <c r="W909" s="45"/>
      <c r="X909" s="45"/>
      <c r="Y909" s="45"/>
      <c r="Z909" s="45"/>
      <c r="AA909" s="45"/>
      <c r="AB909" s="45"/>
      <c r="AC909" s="45"/>
    </row>
    <row r="910" spans="4:29" x14ac:dyDescent="0.35">
      <c r="D910" s="45"/>
      <c r="E910" s="45"/>
      <c r="F910" s="45"/>
      <c r="G910" s="45"/>
      <c r="H910" s="45"/>
      <c r="I910" s="45"/>
      <c r="J910" s="45"/>
      <c r="K910" s="45"/>
      <c r="L910" s="45"/>
      <c r="M910" s="45"/>
      <c r="N910" s="45"/>
      <c r="O910" s="45"/>
      <c r="P910" s="45"/>
      <c r="Q910" s="45"/>
      <c r="R910" s="45"/>
      <c r="S910" s="45"/>
      <c r="T910" s="45"/>
      <c r="U910" s="45"/>
      <c r="V910" s="45"/>
      <c r="W910" s="45"/>
      <c r="X910" s="45"/>
      <c r="Y910" s="45"/>
      <c r="Z910" s="45"/>
      <c r="AA910" s="45"/>
      <c r="AB910" s="45"/>
      <c r="AC910" s="45"/>
    </row>
    <row r="911" spans="4:29" x14ac:dyDescent="0.35">
      <c r="D911" s="45"/>
      <c r="E911" s="45"/>
      <c r="F911" s="45"/>
      <c r="G911" s="45"/>
      <c r="H911" s="45"/>
      <c r="I911" s="45"/>
      <c r="J911" s="45"/>
      <c r="K911" s="45"/>
      <c r="L911" s="45"/>
      <c r="M911" s="45"/>
      <c r="N911" s="45"/>
      <c r="O911" s="45"/>
      <c r="P911" s="45"/>
      <c r="Q911" s="45"/>
      <c r="R911" s="45"/>
      <c r="S911" s="45"/>
      <c r="T911" s="45"/>
      <c r="U911" s="45"/>
      <c r="V911" s="45"/>
      <c r="W911" s="45"/>
      <c r="X911" s="45"/>
      <c r="Y911" s="45"/>
      <c r="Z911" s="45"/>
      <c r="AA911" s="45"/>
      <c r="AB911" s="45"/>
      <c r="AC911" s="45"/>
    </row>
    <row r="912" spans="4:29" x14ac:dyDescent="0.35">
      <c r="D912" s="45"/>
      <c r="E912" s="45"/>
      <c r="F912" s="45"/>
      <c r="G912" s="45"/>
      <c r="H912" s="45"/>
      <c r="I912" s="45"/>
      <c r="J912" s="45"/>
      <c r="K912" s="45"/>
      <c r="L912" s="45"/>
      <c r="M912" s="45"/>
      <c r="N912" s="45"/>
      <c r="O912" s="45"/>
      <c r="P912" s="45"/>
      <c r="Q912" s="45"/>
      <c r="R912" s="45"/>
      <c r="S912" s="45"/>
      <c r="T912" s="45"/>
      <c r="U912" s="45"/>
      <c r="V912" s="45"/>
      <c r="W912" s="45"/>
      <c r="X912" s="45"/>
      <c r="Y912" s="45"/>
      <c r="Z912" s="45"/>
      <c r="AA912" s="45"/>
      <c r="AB912" s="45"/>
      <c r="AC912" s="45"/>
    </row>
    <row r="913" spans="4:29" x14ac:dyDescent="0.35">
      <c r="D913" s="45"/>
      <c r="E913" s="45"/>
      <c r="F913" s="45"/>
      <c r="G913" s="45"/>
      <c r="H913" s="45"/>
      <c r="I913" s="45"/>
      <c r="J913" s="45"/>
      <c r="K913" s="45"/>
      <c r="L913" s="45"/>
      <c r="M913" s="45"/>
      <c r="N913" s="45"/>
      <c r="O913" s="45"/>
      <c r="P913" s="45"/>
      <c r="Q913" s="45"/>
      <c r="R913" s="45"/>
      <c r="S913" s="45"/>
      <c r="T913" s="45"/>
      <c r="U913" s="45"/>
      <c r="V913" s="45"/>
      <c r="W913" s="45"/>
      <c r="X913" s="45"/>
      <c r="Y913" s="45"/>
      <c r="Z913" s="45"/>
      <c r="AA913" s="45"/>
      <c r="AB913" s="45"/>
      <c r="AC913" s="45"/>
    </row>
    <row r="914" spans="4:29" x14ac:dyDescent="0.35">
      <c r="D914" s="45"/>
      <c r="E914" s="45"/>
      <c r="F914" s="45"/>
      <c r="G914" s="45"/>
      <c r="H914" s="45"/>
      <c r="I914" s="45"/>
      <c r="J914" s="45"/>
      <c r="K914" s="45"/>
      <c r="L914" s="45"/>
      <c r="M914" s="45"/>
      <c r="N914" s="45"/>
      <c r="O914" s="45"/>
      <c r="P914" s="45"/>
      <c r="Q914" s="45"/>
      <c r="R914" s="45"/>
      <c r="S914" s="45"/>
      <c r="T914" s="45"/>
      <c r="U914" s="45"/>
      <c r="V914" s="45"/>
      <c r="W914" s="45"/>
      <c r="X914" s="45"/>
      <c r="Y914" s="45"/>
      <c r="Z914" s="45"/>
      <c r="AA914" s="45"/>
      <c r="AB914" s="45"/>
      <c r="AC914" s="45"/>
    </row>
    <row r="915" spans="4:29" x14ac:dyDescent="0.35">
      <c r="D915" s="45"/>
      <c r="E915" s="45"/>
      <c r="F915" s="45"/>
      <c r="G915" s="45"/>
      <c r="H915" s="45"/>
      <c r="I915" s="45"/>
      <c r="J915" s="45"/>
      <c r="K915" s="45"/>
      <c r="L915" s="45"/>
      <c r="M915" s="45"/>
      <c r="N915" s="45"/>
      <c r="O915" s="45"/>
      <c r="P915" s="45"/>
      <c r="Q915" s="45"/>
      <c r="R915" s="45"/>
      <c r="S915" s="45"/>
      <c r="T915" s="45"/>
      <c r="U915" s="45"/>
      <c r="V915" s="45"/>
      <c r="W915" s="45"/>
      <c r="X915" s="45"/>
      <c r="Y915" s="45"/>
      <c r="Z915" s="45"/>
      <c r="AA915" s="45"/>
      <c r="AB915" s="45"/>
      <c r="AC915" s="45"/>
    </row>
    <row r="916" spans="4:29" x14ac:dyDescent="0.35">
      <c r="D916" s="45"/>
      <c r="E916" s="45"/>
      <c r="F916" s="45"/>
      <c r="G916" s="45"/>
      <c r="H916" s="45"/>
      <c r="I916" s="45"/>
      <c r="J916" s="45"/>
      <c r="K916" s="45"/>
      <c r="L916" s="45"/>
      <c r="M916" s="45"/>
      <c r="N916" s="45"/>
      <c r="O916" s="45"/>
      <c r="P916" s="45"/>
      <c r="Q916" s="45"/>
      <c r="R916" s="45"/>
      <c r="S916" s="45"/>
      <c r="T916" s="45"/>
      <c r="U916" s="45"/>
      <c r="V916" s="45"/>
      <c r="W916" s="45"/>
      <c r="X916" s="45"/>
      <c r="Y916" s="45"/>
      <c r="Z916" s="45"/>
      <c r="AA916" s="45"/>
      <c r="AB916" s="45"/>
      <c r="AC916" s="45"/>
    </row>
    <row r="917" spans="4:29" x14ac:dyDescent="0.35">
      <c r="D917" s="45"/>
      <c r="E917" s="45"/>
      <c r="F917" s="45"/>
      <c r="G917" s="45"/>
      <c r="H917" s="45"/>
      <c r="I917" s="45"/>
      <c r="J917" s="45"/>
      <c r="K917" s="45"/>
      <c r="L917" s="45"/>
      <c r="M917" s="45"/>
      <c r="N917" s="45"/>
      <c r="O917" s="45"/>
      <c r="P917" s="45"/>
      <c r="Q917" s="45"/>
      <c r="R917" s="45"/>
      <c r="S917" s="45"/>
      <c r="T917" s="45"/>
      <c r="U917" s="45"/>
      <c r="V917" s="45"/>
      <c r="W917" s="45"/>
      <c r="X917" s="45"/>
      <c r="Y917" s="45"/>
      <c r="Z917" s="45"/>
      <c r="AA917" s="45"/>
      <c r="AB917" s="45"/>
      <c r="AC917" s="45"/>
    </row>
    <row r="918" spans="4:29" x14ac:dyDescent="0.35">
      <c r="D918" s="45"/>
      <c r="E918" s="45"/>
      <c r="F918" s="45"/>
      <c r="G918" s="45"/>
      <c r="H918" s="45"/>
      <c r="I918" s="45"/>
      <c r="J918" s="45"/>
      <c r="K918" s="45"/>
      <c r="L918" s="45"/>
      <c r="M918" s="45"/>
      <c r="N918" s="45"/>
      <c r="O918" s="45"/>
      <c r="P918" s="45"/>
      <c r="Q918" s="45"/>
      <c r="R918" s="45"/>
      <c r="S918" s="45"/>
      <c r="T918" s="45"/>
      <c r="U918" s="45"/>
      <c r="V918" s="45"/>
      <c r="W918" s="45"/>
      <c r="X918" s="45"/>
      <c r="Y918" s="45"/>
      <c r="Z918" s="45"/>
      <c r="AA918" s="45"/>
      <c r="AB918" s="45"/>
      <c r="AC918" s="45"/>
    </row>
    <row r="919" spans="4:29" x14ac:dyDescent="0.35">
      <c r="D919" s="45"/>
      <c r="E919" s="45"/>
      <c r="F919" s="45"/>
      <c r="G919" s="45"/>
      <c r="H919" s="45"/>
      <c r="I919" s="45"/>
      <c r="J919" s="45"/>
      <c r="K919" s="45"/>
      <c r="L919" s="45"/>
      <c r="M919" s="45"/>
      <c r="N919" s="45"/>
      <c r="O919" s="45"/>
      <c r="P919" s="45"/>
      <c r="Q919" s="45"/>
      <c r="R919" s="45"/>
      <c r="S919" s="45"/>
      <c r="T919" s="45"/>
      <c r="U919" s="45"/>
      <c r="V919" s="45"/>
      <c r="W919" s="45"/>
      <c r="X919" s="45"/>
      <c r="Y919" s="45"/>
      <c r="Z919" s="45"/>
      <c r="AA919" s="45"/>
      <c r="AB919" s="45"/>
      <c r="AC919" s="45"/>
    </row>
    <row r="920" spans="4:29" x14ac:dyDescent="0.35">
      <c r="D920" s="45"/>
      <c r="E920" s="45"/>
      <c r="F920" s="45"/>
      <c r="G920" s="45"/>
      <c r="H920" s="45"/>
      <c r="I920" s="45"/>
      <c r="J920" s="45"/>
      <c r="K920" s="45"/>
      <c r="L920" s="45"/>
      <c r="M920" s="45"/>
      <c r="N920" s="45"/>
      <c r="O920" s="45"/>
      <c r="P920" s="45"/>
      <c r="Q920" s="45"/>
      <c r="R920" s="45"/>
      <c r="S920" s="45"/>
      <c r="T920" s="45"/>
      <c r="U920" s="45"/>
      <c r="V920" s="45"/>
      <c r="W920" s="45"/>
      <c r="X920" s="45"/>
      <c r="Y920" s="45"/>
      <c r="Z920" s="45"/>
      <c r="AA920" s="45"/>
      <c r="AB920" s="45"/>
      <c r="AC920" s="45"/>
    </row>
    <row r="921" spans="4:29" x14ac:dyDescent="0.35">
      <c r="D921" s="45"/>
      <c r="E921" s="45"/>
      <c r="F921" s="45"/>
      <c r="G921" s="45"/>
      <c r="H921" s="45"/>
      <c r="I921" s="45"/>
      <c r="J921" s="45"/>
      <c r="K921" s="45"/>
      <c r="L921" s="45"/>
      <c r="M921" s="45"/>
      <c r="N921" s="45"/>
      <c r="O921" s="45"/>
      <c r="P921" s="45"/>
      <c r="Q921" s="45"/>
      <c r="R921" s="45"/>
      <c r="S921" s="45"/>
      <c r="T921" s="45"/>
      <c r="U921" s="45"/>
      <c r="V921" s="45"/>
      <c r="W921" s="45"/>
      <c r="X921" s="45"/>
      <c r="Y921" s="45"/>
      <c r="Z921" s="45"/>
      <c r="AA921" s="45"/>
      <c r="AB921" s="45"/>
      <c r="AC921" s="45"/>
    </row>
    <row r="922" spans="4:29" x14ac:dyDescent="0.35">
      <c r="D922" s="45"/>
      <c r="E922" s="45"/>
      <c r="F922" s="45"/>
      <c r="G922" s="45"/>
      <c r="H922" s="45"/>
      <c r="I922" s="45"/>
      <c r="J922" s="45"/>
      <c r="K922" s="45"/>
      <c r="L922" s="45"/>
      <c r="M922" s="45"/>
      <c r="N922" s="45"/>
      <c r="O922" s="45"/>
      <c r="P922" s="45"/>
      <c r="Q922" s="45"/>
      <c r="R922" s="45"/>
      <c r="S922" s="45"/>
      <c r="T922" s="45"/>
      <c r="U922" s="45"/>
      <c r="V922" s="45"/>
      <c r="W922" s="45"/>
      <c r="X922" s="45"/>
      <c r="Y922" s="45"/>
      <c r="Z922" s="45"/>
      <c r="AA922" s="45"/>
      <c r="AB922" s="45"/>
      <c r="AC922" s="45"/>
    </row>
    <row r="923" spans="4:29" x14ac:dyDescent="0.35">
      <c r="D923" s="45"/>
      <c r="E923" s="45"/>
      <c r="F923" s="45"/>
      <c r="G923" s="45"/>
      <c r="H923" s="45"/>
      <c r="I923" s="45"/>
      <c r="J923" s="45"/>
      <c r="K923" s="45"/>
      <c r="L923" s="45"/>
      <c r="M923" s="45"/>
      <c r="N923" s="45"/>
      <c r="O923" s="45"/>
      <c r="P923" s="45"/>
      <c r="Q923" s="45"/>
      <c r="R923" s="45"/>
      <c r="S923" s="45"/>
      <c r="T923" s="45"/>
      <c r="U923" s="45"/>
      <c r="V923" s="45"/>
      <c r="W923" s="45"/>
      <c r="X923" s="45"/>
      <c r="Y923" s="45"/>
      <c r="Z923" s="45"/>
      <c r="AA923" s="45"/>
      <c r="AB923" s="45"/>
      <c r="AC923" s="45"/>
    </row>
    <row r="924" spans="4:29" x14ac:dyDescent="0.35">
      <c r="D924" s="45"/>
      <c r="E924" s="45"/>
      <c r="F924" s="45"/>
      <c r="G924" s="45"/>
      <c r="H924" s="45"/>
      <c r="I924" s="45"/>
      <c r="J924" s="45"/>
      <c r="K924" s="45"/>
      <c r="L924" s="45"/>
      <c r="M924" s="45"/>
      <c r="N924" s="45"/>
      <c r="O924" s="45"/>
      <c r="P924" s="45"/>
      <c r="Q924" s="45"/>
      <c r="R924" s="45"/>
      <c r="S924" s="45"/>
      <c r="T924" s="45"/>
      <c r="U924" s="45"/>
      <c r="V924" s="45"/>
      <c r="W924" s="45"/>
      <c r="X924" s="45"/>
      <c r="Y924" s="45"/>
      <c r="Z924" s="45"/>
      <c r="AA924" s="45"/>
      <c r="AB924" s="45"/>
      <c r="AC924" s="45"/>
    </row>
    <row r="925" spans="4:29" x14ac:dyDescent="0.35">
      <c r="D925" s="45"/>
      <c r="E925" s="45"/>
      <c r="F925" s="45"/>
      <c r="G925" s="45"/>
      <c r="H925" s="45"/>
      <c r="I925" s="45"/>
      <c r="J925" s="45"/>
      <c r="K925" s="45"/>
      <c r="L925" s="45"/>
      <c r="M925" s="45"/>
      <c r="N925" s="45"/>
      <c r="O925" s="45"/>
      <c r="P925" s="45"/>
      <c r="Q925" s="45"/>
      <c r="R925" s="45"/>
      <c r="S925" s="45"/>
      <c r="T925" s="45"/>
      <c r="U925" s="45"/>
      <c r="V925" s="45"/>
      <c r="W925" s="45"/>
      <c r="X925" s="45"/>
      <c r="Y925" s="45"/>
      <c r="Z925" s="45"/>
      <c r="AA925" s="45"/>
      <c r="AB925" s="45"/>
      <c r="AC925" s="45"/>
    </row>
    <row r="926" spans="4:29" x14ac:dyDescent="0.35">
      <c r="D926" s="45"/>
      <c r="E926" s="45"/>
      <c r="F926" s="45"/>
      <c r="G926" s="45"/>
      <c r="H926" s="45"/>
      <c r="I926" s="45"/>
      <c r="J926" s="45"/>
      <c r="K926" s="45"/>
      <c r="L926" s="45"/>
      <c r="M926" s="45"/>
      <c r="N926" s="45"/>
      <c r="O926" s="45"/>
      <c r="P926" s="45"/>
      <c r="Q926" s="45"/>
      <c r="R926" s="45"/>
      <c r="S926" s="45"/>
      <c r="T926" s="45"/>
      <c r="U926" s="45"/>
      <c r="V926" s="45"/>
      <c r="W926" s="45"/>
      <c r="X926" s="45"/>
      <c r="Y926" s="45"/>
      <c r="Z926" s="45"/>
      <c r="AA926" s="45"/>
      <c r="AB926" s="45"/>
      <c r="AC926" s="45"/>
    </row>
    <row r="927" spans="4:29" x14ac:dyDescent="0.35">
      <c r="D927" s="45"/>
      <c r="E927" s="45"/>
      <c r="F927" s="45"/>
      <c r="G927" s="45"/>
      <c r="H927" s="45"/>
      <c r="I927" s="45"/>
      <c r="J927" s="45"/>
      <c r="K927" s="45"/>
      <c r="L927" s="45"/>
      <c r="M927" s="45"/>
      <c r="N927" s="45"/>
      <c r="O927" s="45"/>
      <c r="P927" s="45"/>
      <c r="Q927" s="45"/>
      <c r="R927" s="45"/>
      <c r="S927" s="45"/>
      <c r="T927" s="45"/>
      <c r="U927" s="45"/>
      <c r="V927" s="45"/>
      <c r="W927" s="45"/>
      <c r="X927" s="45"/>
      <c r="Y927" s="45"/>
      <c r="Z927" s="45"/>
      <c r="AA927" s="45"/>
      <c r="AB927" s="45"/>
      <c r="AC927" s="45"/>
    </row>
    <row r="928" spans="4:29" x14ac:dyDescent="0.35">
      <c r="D928" s="45"/>
      <c r="E928" s="45"/>
      <c r="F928" s="45"/>
      <c r="G928" s="45"/>
      <c r="H928" s="45"/>
      <c r="I928" s="45"/>
      <c r="J928" s="45"/>
      <c r="K928" s="45"/>
      <c r="L928" s="45"/>
      <c r="M928" s="45"/>
      <c r="N928" s="45"/>
      <c r="O928" s="45"/>
      <c r="P928" s="45"/>
      <c r="Q928" s="45"/>
      <c r="R928" s="45"/>
      <c r="S928" s="45"/>
      <c r="T928" s="45"/>
      <c r="U928" s="45"/>
      <c r="V928" s="45"/>
      <c r="W928" s="45"/>
      <c r="X928" s="45"/>
      <c r="Y928" s="45"/>
      <c r="Z928" s="45"/>
      <c r="AA928" s="45"/>
      <c r="AB928" s="45"/>
      <c r="AC928" s="45"/>
    </row>
    <row r="929" spans="4:29" x14ac:dyDescent="0.35">
      <c r="D929" s="45"/>
      <c r="E929" s="45"/>
      <c r="F929" s="45"/>
      <c r="G929" s="45"/>
      <c r="H929" s="45"/>
      <c r="I929" s="45"/>
      <c r="J929" s="45"/>
      <c r="K929" s="45"/>
      <c r="L929" s="45"/>
      <c r="M929" s="45"/>
      <c r="N929" s="45"/>
      <c r="O929" s="45"/>
      <c r="P929" s="45"/>
      <c r="Q929" s="45"/>
      <c r="R929" s="45"/>
      <c r="S929" s="45"/>
      <c r="T929" s="45"/>
      <c r="U929" s="45"/>
      <c r="V929" s="45"/>
      <c r="W929" s="45"/>
      <c r="X929" s="45"/>
      <c r="Y929" s="45"/>
      <c r="Z929" s="45"/>
      <c r="AA929" s="45"/>
      <c r="AB929" s="45"/>
      <c r="AC929" s="45"/>
    </row>
    <row r="930" spans="4:29" x14ac:dyDescent="0.35">
      <c r="D930" s="45"/>
      <c r="E930" s="45"/>
      <c r="F930" s="45"/>
      <c r="G930" s="45"/>
      <c r="H930" s="45"/>
      <c r="I930" s="45"/>
      <c r="J930" s="45"/>
      <c r="K930" s="45"/>
      <c r="L930" s="45"/>
      <c r="M930" s="45"/>
      <c r="N930" s="45"/>
      <c r="O930" s="45"/>
      <c r="P930" s="45"/>
      <c r="Q930" s="45"/>
      <c r="R930" s="45"/>
      <c r="S930" s="45"/>
      <c r="T930" s="45"/>
      <c r="U930" s="45"/>
      <c r="V930" s="45"/>
      <c r="W930" s="45"/>
      <c r="X930" s="45"/>
      <c r="Y930" s="45"/>
      <c r="Z930" s="45"/>
      <c r="AA930" s="45"/>
      <c r="AB930" s="45"/>
      <c r="AC930" s="45"/>
    </row>
    <row r="931" spans="4:29" x14ac:dyDescent="0.35">
      <c r="D931" s="45"/>
      <c r="E931" s="45"/>
      <c r="F931" s="45"/>
      <c r="G931" s="45"/>
      <c r="H931" s="45"/>
      <c r="I931" s="45"/>
      <c r="J931" s="45"/>
      <c r="K931" s="45"/>
      <c r="L931" s="45"/>
      <c r="M931" s="45"/>
      <c r="N931" s="45"/>
      <c r="O931" s="45"/>
      <c r="P931" s="45"/>
      <c r="Q931" s="45"/>
      <c r="R931" s="45"/>
      <c r="S931" s="45"/>
      <c r="T931" s="45"/>
      <c r="U931" s="45"/>
      <c r="V931" s="45"/>
      <c r="W931" s="45"/>
      <c r="X931" s="45"/>
      <c r="Y931" s="45"/>
      <c r="Z931" s="45"/>
      <c r="AA931" s="45"/>
      <c r="AB931" s="45"/>
      <c r="AC931" s="45"/>
    </row>
    <row r="932" spans="4:29" x14ac:dyDescent="0.35">
      <c r="D932" s="45"/>
      <c r="E932" s="45"/>
      <c r="F932" s="45"/>
      <c r="G932" s="45"/>
      <c r="H932" s="45"/>
      <c r="I932" s="45"/>
      <c r="J932" s="45"/>
      <c r="K932" s="45"/>
      <c r="L932" s="45"/>
      <c r="M932" s="45"/>
      <c r="N932" s="45"/>
      <c r="O932" s="45"/>
      <c r="P932" s="45"/>
      <c r="Q932" s="45"/>
      <c r="R932" s="45"/>
      <c r="S932" s="45"/>
      <c r="T932" s="45"/>
      <c r="U932" s="45"/>
      <c r="V932" s="45"/>
      <c r="W932" s="45"/>
      <c r="X932" s="45"/>
      <c r="Y932" s="45"/>
      <c r="Z932" s="45"/>
      <c r="AA932" s="45"/>
      <c r="AB932" s="45"/>
      <c r="AC932" s="45"/>
    </row>
    <row r="933" spans="4:29" x14ac:dyDescent="0.35">
      <c r="D933" s="45"/>
      <c r="E933" s="45"/>
      <c r="F933" s="45"/>
      <c r="G933" s="45"/>
      <c r="H933" s="45"/>
      <c r="I933" s="45"/>
      <c r="J933" s="45"/>
      <c r="K933" s="45"/>
      <c r="L933" s="45"/>
      <c r="M933" s="45"/>
      <c r="N933" s="45"/>
      <c r="O933" s="45"/>
      <c r="P933" s="45"/>
      <c r="Q933" s="45"/>
      <c r="R933" s="45"/>
      <c r="S933" s="45"/>
      <c r="T933" s="45"/>
      <c r="U933" s="45"/>
      <c r="V933" s="45"/>
      <c r="W933" s="45"/>
      <c r="X933" s="45"/>
      <c r="Y933" s="45"/>
      <c r="Z933" s="45"/>
      <c r="AA933" s="45"/>
      <c r="AB933" s="45"/>
      <c r="AC933" s="45"/>
    </row>
    <row r="934" spans="4:29" x14ac:dyDescent="0.35">
      <c r="D934" s="45"/>
      <c r="E934" s="45"/>
      <c r="F934" s="45"/>
      <c r="G934" s="45"/>
      <c r="H934" s="45"/>
      <c r="I934" s="45"/>
      <c r="J934" s="45"/>
      <c r="K934" s="45"/>
      <c r="L934" s="45"/>
      <c r="M934" s="45"/>
      <c r="N934" s="45"/>
      <c r="O934" s="45"/>
      <c r="P934" s="45"/>
      <c r="Q934" s="45"/>
      <c r="R934" s="45"/>
      <c r="S934" s="45"/>
      <c r="T934" s="45"/>
      <c r="U934" s="45"/>
      <c r="V934" s="45"/>
      <c r="W934" s="45"/>
      <c r="X934" s="45"/>
      <c r="Y934" s="45"/>
      <c r="Z934" s="45"/>
      <c r="AA934" s="45"/>
      <c r="AB934" s="45"/>
      <c r="AC934" s="45"/>
    </row>
    <row r="935" spans="4:29" x14ac:dyDescent="0.35">
      <c r="D935" s="45"/>
      <c r="E935" s="45"/>
      <c r="F935" s="45"/>
      <c r="G935" s="45"/>
      <c r="H935" s="45"/>
      <c r="I935" s="45"/>
      <c r="J935" s="45"/>
      <c r="K935" s="45"/>
      <c r="L935" s="45"/>
      <c r="M935" s="45"/>
      <c r="N935" s="45"/>
      <c r="O935" s="45"/>
      <c r="P935" s="45"/>
      <c r="Q935" s="45"/>
      <c r="R935" s="45"/>
      <c r="S935" s="45"/>
      <c r="T935" s="45"/>
      <c r="U935" s="45"/>
      <c r="V935" s="45"/>
      <c r="W935" s="45"/>
      <c r="X935" s="45"/>
      <c r="Y935" s="45"/>
      <c r="Z935" s="45"/>
      <c r="AA935" s="45"/>
      <c r="AB935" s="45"/>
      <c r="AC935" s="45"/>
    </row>
    <row r="936" spans="4:29" x14ac:dyDescent="0.35">
      <c r="D936" s="45"/>
      <c r="E936" s="45"/>
      <c r="F936" s="45"/>
      <c r="G936" s="45"/>
      <c r="H936" s="45"/>
      <c r="I936" s="45"/>
      <c r="J936" s="45"/>
      <c r="K936" s="45"/>
      <c r="L936" s="45"/>
      <c r="M936" s="45"/>
      <c r="N936" s="45"/>
      <c r="O936" s="45"/>
      <c r="P936" s="45"/>
      <c r="Q936" s="45"/>
      <c r="R936" s="45"/>
      <c r="S936" s="45"/>
      <c r="T936" s="45"/>
      <c r="U936" s="45"/>
      <c r="V936" s="45"/>
      <c r="W936" s="45"/>
      <c r="X936" s="45"/>
      <c r="Y936" s="45"/>
      <c r="Z936" s="45"/>
      <c r="AA936" s="45"/>
      <c r="AB936" s="45"/>
      <c r="AC936" s="45"/>
    </row>
    <row r="937" spans="4:29" x14ac:dyDescent="0.35">
      <c r="D937" s="45"/>
      <c r="E937" s="45"/>
      <c r="F937" s="45"/>
      <c r="G937" s="45"/>
      <c r="H937" s="45"/>
      <c r="I937" s="45"/>
      <c r="J937" s="45"/>
      <c r="K937" s="45"/>
      <c r="L937" s="45"/>
      <c r="M937" s="45"/>
      <c r="N937" s="45"/>
      <c r="O937" s="45"/>
      <c r="P937" s="45"/>
      <c r="Q937" s="45"/>
      <c r="R937" s="45"/>
      <c r="S937" s="45"/>
      <c r="T937" s="45"/>
      <c r="U937" s="45"/>
      <c r="V937" s="45"/>
      <c r="W937" s="45"/>
      <c r="X937" s="45"/>
      <c r="Y937" s="45"/>
      <c r="Z937" s="45"/>
      <c r="AA937" s="45"/>
      <c r="AB937" s="45"/>
      <c r="AC937" s="45"/>
    </row>
    <row r="938" spans="4:29" x14ac:dyDescent="0.35">
      <c r="D938" s="45"/>
      <c r="E938" s="45"/>
      <c r="F938" s="45"/>
      <c r="G938" s="45"/>
      <c r="H938" s="45"/>
      <c r="I938" s="45"/>
      <c r="J938" s="45"/>
      <c r="K938" s="45"/>
      <c r="L938" s="45"/>
      <c r="M938" s="45"/>
      <c r="N938" s="45"/>
      <c r="O938" s="45"/>
      <c r="P938" s="45"/>
      <c r="Q938" s="45"/>
      <c r="R938" s="45"/>
      <c r="S938" s="45"/>
      <c r="T938" s="45"/>
      <c r="U938" s="45"/>
      <c r="V938" s="45"/>
      <c r="W938" s="45"/>
      <c r="X938" s="45"/>
      <c r="Y938" s="45"/>
      <c r="Z938" s="45"/>
      <c r="AA938" s="45"/>
      <c r="AB938" s="45"/>
      <c r="AC938" s="45"/>
    </row>
    <row r="939" spans="4:29" x14ac:dyDescent="0.35">
      <c r="D939" s="45"/>
      <c r="E939" s="45"/>
      <c r="F939" s="45"/>
      <c r="G939" s="45"/>
      <c r="H939" s="45"/>
      <c r="I939" s="45"/>
      <c r="J939" s="45"/>
      <c r="K939" s="45"/>
      <c r="L939" s="45"/>
      <c r="M939" s="45"/>
      <c r="N939" s="45"/>
      <c r="O939" s="45"/>
      <c r="P939" s="45"/>
      <c r="Q939" s="45"/>
      <c r="R939" s="45"/>
      <c r="S939" s="45"/>
      <c r="T939" s="45"/>
      <c r="U939" s="45"/>
      <c r="V939" s="45"/>
      <c r="W939" s="45"/>
      <c r="X939" s="45"/>
      <c r="Y939" s="45"/>
      <c r="Z939" s="45"/>
      <c r="AA939" s="45"/>
      <c r="AB939" s="45"/>
      <c r="AC939" s="45"/>
    </row>
    <row r="940" spans="4:29" x14ac:dyDescent="0.35">
      <c r="D940" s="45"/>
      <c r="E940" s="45"/>
      <c r="F940" s="45"/>
      <c r="G940" s="45"/>
      <c r="H940" s="45"/>
      <c r="I940" s="45"/>
      <c r="J940" s="45"/>
      <c r="K940" s="45"/>
      <c r="L940" s="45"/>
      <c r="M940" s="45"/>
      <c r="N940" s="45"/>
      <c r="O940" s="45"/>
      <c r="P940" s="45"/>
      <c r="Q940" s="45"/>
      <c r="R940" s="45"/>
      <c r="S940" s="45"/>
      <c r="T940" s="45"/>
      <c r="U940" s="45"/>
      <c r="V940" s="45"/>
      <c r="W940" s="45"/>
      <c r="X940" s="45"/>
      <c r="Y940" s="45"/>
      <c r="Z940" s="45"/>
      <c r="AA940" s="45"/>
      <c r="AB940" s="45"/>
      <c r="AC940" s="45"/>
    </row>
    <row r="941" spans="4:29" x14ac:dyDescent="0.35">
      <c r="D941" s="45"/>
      <c r="E941" s="45"/>
      <c r="F941" s="45"/>
      <c r="G941" s="45"/>
      <c r="H941" s="45"/>
      <c r="I941" s="45"/>
      <c r="J941" s="45"/>
      <c r="K941" s="45"/>
      <c r="L941" s="45"/>
      <c r="M941" s="45"/>
      <c r="N941" s="45"/>
      <c r="O941" s="45"/>
      <c r="P941" s="45"/>
      <c r="Q941" s="45"/>
      <c r="R941" s="45"/>
      <c r="S941" s="45"/>
      <c r="T941" s="45"/>
      <c r="U941" s="45"/>
      <c r="V941" s="45"/>
      <c r="W941" s="45"/>
      <c r="X941" s="45"/>
      <c r="Y941" s="45"/>
      <c r="Z941" s="45"/>
      <c r="AA941" s="45"/>
      <c r="AB941" s="45"/>
      <c r="AC941" s="45"/>
    </row>
    <row r="942" spans="4:29" x14ac:dyDescent="0.35">
      <c r="D942" s="45"/>
      <c r="E942" s="45"/>
      <c r="F942" s="45"/>
      <c r="G942" s="45"/>
      <c r="H942" s="45"/>
      <c r="I942" s="45"/>
      <c r="J942" s="45"/>
      <c r="K942" s="45"/>
      <c r="L942" s="45"/>
      <c r="M942" s="45"/>
      <c r="N942" s="45"/>
      <c r="O942" s="45"/>
      <c r="P942" s="45"/>
      <c r="Q942" s="45"/>
      <c r="R942" s="45"/>
      <c r="S942" s="45"/>
      <c r="T942" s="45"/>
      <c r="U942" s="45"/>
      <c r="V942" s="45"/>
      <c r="W942" s="45"/>
      <c r="X942" s="45"/>
      <c r="Y942" s="45"/>
      <c r="Z942" s="45"/>
      <c r="AA942" s="45"/>
      <c r="AB942" s="45"/>
      <c r="AC942" s="45"/>
    </row>
    <row r="943" spans="4:29" x14ac:dyDescent="0.35">
      <c r="D943" s="45"/>
      <c r="E943" s="45"/>
      <c r="F943" s="45"/>
      <c r="G943" s="45"/>
      <c r="H943" s="45"/>
      <c r="I943" s="45"/>
      <c r="J943" s="45"/>
      <c r="K943" s="45"/>
      <c r="L943" s="45"/>
      <c r="M943" s="45"/>
      <c r="N943" s="45"/>
      <c r="O943" s="45"/>
      <c r="P943" s="45"/>
      <c r="Q943" s="45"/>
      <c r="R943" s="45"/>
      <c r="S943" s="45"/>
      <c r="T943" s="45"/>
      <c r="U943" s="45"/>
      <c r="V943" s="45"/>
      <c r="W943" s="45"/>
      <c r="X943" s="45"/>
      <c r="Y943" s="45"/>
      <c r="Z943" s="45"/>
      <c r="AA943" s="45"/>
      <c r="AB943" s="45"/>
      <c r="AC943" s="45"/>
    </row>
    <row r="944" spans="4:29" x14ac:dyDescent="0.35">
      <c r="D944" s="45"/>
      <c r="E944" s="45"/>
      <c r="F944" s="45"/>
      <c r="G944" s="45"/>
      <c r="H944" s="45"/>
      <c r="I944" s="45"/>
      <c r="J944" s="45"/>
      <c r="K944" s="45"/>
      <c r="L944" s="45"/>
      <c r="M944" s="45"/>
      <c r="N944" s="45"/>
      <c r="O944" s="45"/>
      <c r="P944" s="45"/>
      <c r="Q944" s="45"/>
      <c r="R944" s="45"/>
      <c r="S944" s="45"/>
      <c r="T944" s="45"/>
      <c r="U944" s="45"/>
      <c r="V944" s="45"/>
      <c r="W944" s="45"/>
      <c r="X944" s="45"/>
      <c r="Y944" s="45"/>
      <c r="Z944" s="45"/>
      <c r="AA944" s="45"/>
      <c r="AB944" s="45"/>
      <c r="AC944" s="45"/>
    </row>
    <row r="945" spans="4:29" x14ac:dyDescent="0.35">
      <c r="D945" s="45"/>
      <c r="E945" s="45"/>
      <c r="F945" s="45"/>
      <c r="G945" s="45"/>
      <c r="H945" s="45"/>
      <c r="I945" s="45"/>
      <c r="J945" s="45"/>
      <c r="K945" s="45"/>
      <c r="L945" s="45"/>
      <c r="M945" s="45"/>
      <c r="N945" s="45"/>
      <c r="O945" s="45"/>
      <c r="P945" s="45"/>
      <c r="Q945" s="45"/>
      <c r="R945" s="45"/>
      <c r="S945" s="45"/>
      <c r="T945" s="45"/>
      <c r="U945" s="45"/>
      <c r="V945" s="45"/>
      <c r="W945" s="45"/>
      <c r="X945" s="45"/>
      <c r="Y945" s="45"/>
      <c r="Z945" s="45"/>
      <c r="AA945" s="45"/>
      <c r="AB945" s="45"/>
      <c r="AC945" s="45"/>
    </row>
    <row r="946" spans="4:29" x14ac:dyDescent="0.35">
      <c r="D946" s="45"/>
      <c r="E946" s="45"/>
      <c r="F946" s="45"/>
      <c r="G946" s="45"/>
      <c r="H946" s="45"/>
      <c r="I946" s="45"/>
      <c r="J946" s="45"/>
      <c r="K946" s="45"/>
      <c r="L946" s="45"/>
      <c r="M946" s="45"/>
      <c r="N946" s="45"/>
      <c r="O946" s="45"/>
      <c r="P946" s="45"/>
      <c r="Q946" s="45"/>
      <c r="R946" s="45"/>
      <c r="S946" s="45"/>
      <c r="T946" s="45"/>
      <c r="U946" s="45"/>
      <c r="V946" s="45"/>
      <c r="W946" s="45"/>
      <c r="X946" s="45"/>
      <c r="Y946" s="45"/>
      <c r="Z946" s="45"/>
      <c r="AA946" s="45"/>
      <c r="AB946" s="45"/>
      <c r="AC946" s="45"/>
    </row>
    <row r="947" spans="4:29" x14ac:dyDescent="0.35">
      <c r="D947" s="45"/>
      <c r="E947" s="45"/>
      <c r="F947" s="45"/>
      <c r="G947" s="45"/>
      <c r="H947" s="45"/>
      <c r="I947" s="45"/>
      <c r="J947" s="45"/>
      <c r="K947" s="45"/>
      <c r="L947" s="45"/>
      <c r="M947" s="45"/>
      <c r="N947" s="45"/>
      <c r="O947" s="45"/>
      <c r="P947" s="45"/>
      <c r="Q947" s="45"/>
      <c r="R947" s="45"/>
      <c r="S947" s="45"/>
      <c r="T947" s="45"/>
      <c r="U947" s="45"/>
      <c r="V947" s="45"/>
      <c r="W947" s="45"/>
      <c r="X947" s="45"/>
      <c r="Y947" s="45"/>
      <c r="Z947" s="45"/>
      <c r="AA947" s="45"/>
      <c r="AB947" s="45"/>
      <c r="AC947" s="45"/>
    </row>
    <row r="948" spans="4:29" x14ac:dyDescent="0.35">
      <c r="D948" s="45"/>
      <c r="E948" s="45"/>
      <c r="F948" s="45"/>
      <c r="G948" s="45"/>
      <c r="H948" s="45"/>
      <c r="I948" s="45"/>
      <c r="J948" s="45"/>
      <c r="K948" s="45"/>
      <c r="L948" s="45"/>
      <c r="M948" s="45"/>
      <c r="N948" s="45"/>
      <c r="O948" s="45"/>
      <c r="P948" s="45"/>
      <c r="Q948" s="45"/>
      <c r="R948" s="45"/>
      <c r="S948" s="45"/>
      <c r="T948" s="45"/>
      <c r="U948" s="45"/>
      <c r="V948" s="45"/>
      <c r="W948" s="45"/>
      <c r="X948" s="45"/>
      <c r="Y948" s="45"/>
      <c r="Z948" s="45"/>
      <c r="AA948" s="45"/>
      <c r="AB948" s="45"/>
      <c r="AC948" s="45"/>
    </row>
    <row r="949" spans="4:29" x14ac:dyDescent="0.35">
      <c r="D949" s="45"/>
      <c r="E949" s="45"/>
      <c r="F949" s="45"/>
      <c r="G949" s="45"/>
      <c r="H949" s="45"/>
      <c r="I949" s="45"/>
      <c r="J949" s="45"/>
      <c r="K949" s="45"/>
      <c r="L949" s="45"/>
      <c r="M949" s="45"/>
      <c r="N949" s="45"/>
      <c r="O949" s="45"/>
      <c r="P949" s="45"/>
      <c r="Q949" s="45"/>
      <c r="R949" s="45"/>
      <c r="S949" s="45"/>
      <c r="T949" s="45"/>
      <c r="U949" s="45"/>
      <c r="V949" s="45"/>
      <c r="W949" s="45"/>
      <c r="X949" s="45"/>
      <c r="Y949" s="45"/>
      <c r="Z949" s="45"/>
      <c r="AA949" s="45"/>
      <c r="AB949" s="45"/>
      <c r="AC949" s="45"/>
    </row>
    <row r="950" spans="4:29" x14ac:dyDescent="0.35">
      <c r="D950" s="45"/>
      <c r="E950" s="45"/>
      <c r="F950" s="45"/>
      <c r="G950" s="45"/>
      <c r="H950" s="45"/>
      <c r="I950" s="45"/>
      <c r="J950" s="45"/>
      <c r="K950" s="45"/>
      <c r="L950" s="45"/>
      <c r="M950" s="45"/>
      <c r="N950" s="45"/>
      <c r="O950" s="45"/>
      <c r="P950" s="45"/>
      <c r="Q950" s="45"/>
      <c r="R950" s="45"/>
      <c r="S950" s="45"/>
      <c r="T950" s="45"/>
      <c r="U950" s="45"/>
      <c r="V950" s="45"/>
      <c r="W950" s="45"/>
      <c r="X950" s="45"/>
      <c r="Y950" s="45"/>
      <c r="Z950" s="45"/>
      <c r="AA950" s="45"/>
      <c r="AB950" s="45"/>
      <c r="AC950" s="45"/>
    </row>
    <row r="951" spans="4:29" x14ac:dyDescent="0.35">
      <c r="D951" s="45"/>
      <c r="E951" s="45"/>
      <c r="F951" s="45"/>
      <c r="G951" s="45"/>
      <c r="H951" s="45"/>
      <c r="I951" s="45"/>
      <c r="J951" s="45"/>
      <c r="K951" s="45"/>
      <c r="L951" s="45"/>
      <c r="M951" s="45"/>
      <c r="N951" s="45"/>
      <c r="O951" s="45"/>
      <c r="P951" s="45"/>
      <c r="Q951" s="45"/>
      <c r="R951" s="45"/>
      <c r="S951" s="45"/>
      <c r="T951" s="45"/>
      <c r="U951" s="45"/>
      <c r="V951" s="45"/>
      <c r="W951" s="45"/>
      <c r="X951" s="45"/>
      <c r="Y951" s="45"/>
      <c r="Z951" s="45"/>
      <c r="AA951" s="45"/>
      <c r="AB951" s="45"/>
      <c r="AC951" s="45"/>
    </row>
    <row r="952" spans="4:29" x14ac:dyDescent="0.35">
      <c r="D952" s="45"/>
      <c r="E952" s="45"/>
      <c r="F952" s="45"/>
      <c r="G952" s="45"/>
      <c r="H952" s="45"/>
      <c r="I952" s="45"/>
      <c r="J952" s="45"/>
      <c r="K952" s="45"/>
      <c r="L952" s="45"/>
      <c r="M952" s="45"/>
      <c r="N952" s="45"/>
      <c r="O952" s="45"/>
      <c r="P952" s="45"/>
      <c r="Q952" s="45"/>
      <c r="R952" s="45"/>
      <c r="S952" s="45"/>
      <c r="T952" s="45"/>
      <c r="U952" s="45"/>
      <c r="V952" s="45"/>
      <c r="W952" s="45"/>
      <c r="X952" s="45"/>
      <c r="Y952" s="45"/>
      <c r="Z952" s="45"/>
      <c r="AA952" s="45"/>
      <c r="AB952" s="45"/>
      <c r="AC952" s="45"/>
    </row>
    <row r="953" spans="4:29" x14ac:dyDescent="0.35">
      <c r="D953" s="45"/>
      <c r="E953" s="45"/>
      <c r="F953" s="45"/>
      <c r="G953" s="45"/>
      <c r="H953" s="45"/>
      <c r="I953" s="45"/>
      <c r="J953" s="45"/>
      <c r="K953" s="45"/>
      <c r="L953" s="45"/>
      <c r="M953" s="45"/>
      <c r="N953" s="45"/>
      <c r="O953" s="45"/>
      <c r="P953" s="45"/>
      <c r="Q953" s="45"/>
      <c r="R953" s="45"/>
      <c r="S953" s="45"/>
      <c r="T953" s="45"/>
      <c r="U953" s="45"/>
      <c r="V953" s="45"/>
      <c r="W953" s="45"/>
      <c r="X953" s="45"/>
      <c r="Y953" s="45"/>
      <c r="Z953" s="45"/>
      <c r="AA953" s="45"/>
      <c r="AB953" s="45"/>
      <c r="AC953" s="45"/>
    </row>
    <row r="954" spans="4:29" x14ac:dyDescent="0.35">
      <c r="D954" s="45"/>
      <c r="E954" s="45"/>
      <c r="F954" s="45"/>
      <c r="G954" s="45"/>
      <c r="H954" s="45"/>
      <c r="I954" s="45"/>
      <c r="J954" s="45"/>
      <c r="K954" s="45"/>
      <c r="L954" s="45"/>
      <c r="M954" s="45"/>
      <c r="N954" s="45"/>
      <c r="O954" s="45"/>
      <c r="P954" s="45"/>
      <c r="Q954" s="45"/>
      <c r="R954" s="45"/>
      <c r="S954" s="45"/>
      <c r="T954" s="45"/>
      <c r="U954" s="45"/>
      <c r="V954" s="45"/>
      <c r="W954" s="45"/>
      <c r="X954" s="45"/>
      <c r="Y954" s="45"/>
      <c r="Z954" s="45"/>
      <c r="AA954" s="45"/>
      <c r="AB954" s="45"/>
      <c r="AC954" s="45"/>
    </row>
    <row r="955" spans="4:29" x14ac:dyDescent="0.35">
      <c r="D955" s="45"/>
      <c r="E955" s="45"/>
      <c r="F955" s="45"/>
      <c r="G955" s="45"/>
      <c r="H955" s="45"/>
      <c r="I955" s="45"/>
      <c r="J955" s="45"/>
      <c r="K955" s="45"/>
      <c r="L955" s="45"/>
      <c r="M955" s="45"/>
      <c r="N955" s="45"/>
      <c r="O955" s="45"/>
      <c r="P955" s="45"/>
      <c r="Q955" s="45"/>
      <c r="R955" s="45"/>
      <c r="S955" s="45"/>
      <c r="T955" s="45"/>
      <c r="U955" s="45"/>
      <c r="V955" s="45"/>
      <c r="W955" s="45"/>
      <c r="X955" s="45"/>
      <c r="Y955" s="45"/>
      <c r="Z955" s="45"/>
      <c r="AA955" s="45"/>
      <c r="AB955" s="45"/>
      <c r="AC955" s="45"/>
    </row>
    <row r="956" spans="4:29" x14ac:dyDescent="0.35">
      <c r="D956" s="45"/>
      <c r="E956" s="45"/>
      <c r="F956" s="45"/>
      <c r="G956" s="45"/>
      <c r="H956" s="45"/>
      <c r="I956" s="45"/>
      <c r="J956" s="45"/>
      <c r="K956" s="45"/>
      <c r="L956" s="45"/>
      <c r="M956" s="45"/>
      <c r="N956" s="45"/>
      <c r="O956" s="45"/>
      <c r="P956" s="45"/>
      <c r="Q956" s="45"/>
      <c r="R956" s="45"/>
      <c r="S956" s="45"/>
      <c r="T956" s="45"/>
      <c r="U956" s="45"/>
      <c r="V956" s="45"/>
      <c r="W956" s="45"/>
      <c r="X956" s="45"/>
      <c r="Y956" s="45"/>
      <c r="Z956" s="45"/>
      <c r="AA956" s="45"/>
      <c r="AB956" s="45"/>
      <c r="AC956" s="45"/>
    </row>
    <row r="957" spans="4:29" x14ac:dyDescent="0.35">
      <c r="D957" s="45"/>
      <c r="E957" s="45"/>
      <c r="F957" s="45"/>
      <c r="G957" s="45"/>
      <c r="H957" s="45"/>
      <c r="I957" s="45"/>
      <c r="J957" s="45"/>
      <c r="K957" s="45"/>
      <c r="L957" s="45"/>
      <c r="M957" s="45"/>
      <c r="N957" s="45"/>
      <c r="O957" s="45"/>
      <c r="P957" s="45"/>
      <c r="Q957" s="45"/>
      <c r="R957" s="45"/>
      <c r="S957" s="45"/>
      <c r="T957" s="45"/>
      <c r="U957" s="45"/>
      <c r="V957" s="45"/>
      <c r="W957" s="45"/>
      <c r="X957" s="45"/>
      <c r="Y957" s="45"/>
      <c r="Z957" s="45"/>
      <c r="AA957" s="45"/>
      <c r="AB957" s="45"/>
      <c r="AC957" s="45"/>
    </row>
    <row r="958" spans="4:29" x14ac:dyDescent="0.35">
      <c r="D958" s="45"/>
      <c r="E958" s="45"/>
      <c r="F958" s="45"/>
      <c r="G958" s="45"/>
      <c r="H958" s="45"/>
      <c r="I958" s="45"/>
      <c r="J958" s="45"/>
      <c r="K958" s="45"/>
      <c r="L958" s="45"/>
      <c r="M958" s="45"/>
      <c r="N958" s="45"/>
      <c r="O958" s="45"/>
      <c r="P958" s="45"/>
      <c r="Q958" s="45"/>
      <c r="R958" s="45"/>
      <c r="S958" s="45"/>
      <c r="T958" s="45"/>
      <c r="U958" s="45"/>
      <c r="V958" s="45"/>
      <c r="W958" s="45"/>
      <c r="X958" s="45"/>
      <c r="Y958" s="45"/>
      <c r="Z958" s="45"/>
      <c r="AA958" s="45"/>
      <c r="AB958" s="45"/>
      <c r="AC958" s="45"/>
    </row>
    <row r="959" spans="4:29" x14ac:dyDescent="0.35">
      <c r="D959" s="45"/>
      <c r="E959" s="45"/>
      <c r="F959" s="45"/>
      <c r="G959" s="45"/>
      <c r="H959" s="45"/>
      <c r="I959" s="45"/>
      <c r="J959" s="45"/>
      <c r="K959" s="45"/>
      <c r="L959" s="45"/>
      <c r="M959" s="45"/>
      <c r="N959" s="45"/>
      <c r="O959" s="45"/>
      <c r="P959" s="45"/>
      <c r="Q959" s="45"/>
      <c r="R959" s="45"/>
      <c r="S959" s="45"/>
      <c r="T959" s="45"/>
      <c r="U959" s="45"/>
      <c r="V959" s="45"/>
      <c r="W959" s="45"/>
      <c r="X959" s="45"/>
      <c r="Y959" s="45"/>
      <c r="Z959" s="45"/>
      <c r="AA959" s="45"/>
      <c r="AB959" s="45"/>
      <c r="AC959" s="45"/>
    </row>
    <row r="960" spans="4:29" x14ac:dyDescent="0.35">
      <c r="D960" s="45"/>
      <c r="E960" s="45"/>
      <c r="F960" s="45"/>
      <c r="G960" s="45"/>
      <c r="H960" s="45"/>
      <c r="I960" s="45"/>
      <c r="J960" s="45"/>
      <c r="K960" s="45"/>
      <c r="L960" s="45"/>
      <c r="M960" s="45"/>
      <c r="N960" s="45"/>
      <c r="O960" s="45"/>
      <c r="P960" s="45"/>
      <c r="Q960" s="45"/>
      <c r="R960" s="45"/>
      <c r="S960" s="45"/>
      <c r="T960" s="45"/>
      <c r="U960" s="45"/>
      <c r="V960" s="45"/>
      <c r="W960" s="45"/>
      <c r="X960" s="45"/>
      <c r="Y960" s="45"/>
      <c r="Z960" s="45"/>
      <c r="AA960" s="45"/>
      <c r="AB960" s="45"/>
      <c r="AC960" s="45"/>
    </row>
    <row r="961" spans="4:29" x14ac:dyDescent="0.35">
      <c r="D961" s="45"/>
      <c r="E961" s="45"/>
      <c r="F961" s="45"/>
      <c r="G961" s="45"/>
      <c r="H961" s="45"/>
      <c r="I961" s="45"/>
      <c r="J961" s="45"/>
      <c r="K961" s="45"/>
      <c r="L961" s="45"/>
      <c r="M961" s="45"/>
      <c r="N961" s="45"/>
      <c r="O961" s="45"/>
      <c r="P961" s="45"/>
      <c r="Q961" s="45"/>
      <c r="R961" s="45"/>
      <c r="S961" s="45"/>
      <c r="T961" s="45"/>
      <c r="U961" s="45"/>
      <c r="V961" s="45"/>
      <c r="W961" s="45"/>
      <c r="X961" s="45"/>
      <c r="Y961" s="45"/>
      <c r="Z961" s="45"/>
      <c r="AA961" s="45"/>
      <c r="AB961" s="45"/>
      <c r="AC961" s="45"/>
    </row>
    <row r="962" spans="4:29" x14ac:dyDescent="0.35">
      <c r="D962" s="45"/>
      <c r="E962" s="45"/>
      <c r="F962" s="45"/>
      <c r="G962" s="45"/>
      <c r="H962" s="45"/>
      <c r="I962" s="45"/>
      <c r="J962" s="45"/>
      <c r="K962" s="45"/>
      <c r="L962" s="45"/>
      <c r="M962" s="45"/>
      <c r="N962" s="45"/>
      <c r="O962" s="45"/>
      <c r="P962" s="45"/>
      <c r="Q962" s="45"/>
      <c r="R962" s="45"/>
      <c r="S962" s="45"/>
      <c r="T962" s="45"/>
      <c r="U962" s="45"/>
      <c r="V962" s="45"/>
      <c r="W962" s="45"/>
      <c r="X962" s="45"/>
      <c r="Y962" s="45"/>
      <c r="Z962" s="45"/>
      <c r="AA962" s="45"/>
      <c r="AB962" s="45"/>
      <c r="AC962" s="45"/>
    </row>
    <row r="963" spans="4:29" x14ac:dyDescent="0.35">
      <c r="D963" s="45"/>
      <c r="E963" s="45"/>
      <c r="F963" s="45"/>
      <c r="G963" s="45"/>
      <c r="H963" s="45"/>
      <c r="I963" s="45"/>
      <c r="J963" s="45"/>
      <c r="K963" s="45"/>
      <c r="L963" s="45"/>
      <c r="M963" s="45"/>
      <c r="N963" s="45"/>
      <c r="O963" s="45"/>
      <c r="P963" s="45"/>
      <c r="Q963" s="45"/>
      <c r="R963" s="45"/>
      <c r="S963" s="45"/>
      <c r="T963" s="45"/>
      <c r="U963" s="45"/>
      <c r="V963" s="45"/>
      <c r="W963" s="45"/>
      <c r="X963" s="45"/>
      <c r="Y963" s="45"/>
      <c r="Z963" s="45"/>
      <c r="AA963" s="45"/>
      <c r="AB963" s="45"/>
      <c r="AC963" s="45"/>
    </row>
    <row r="964" spans="4:29" x14ac:dyDescent="0.35">
      <c r="D964" s="45"/>
      <c r="E964" s="45"/>
      <c r="F964" s="45"/>
      <c r="G964" s="45"/>
      <c r="H964" s="45"/>
      <c r="I964" s="45"/>
      <c r="J964" s="45"/>
      <c r="K964" s="45"/>
      <c r="L964" s="45"/>
      <c r="M964" s="45"/>
      <c r="N964" s="45"/>
      <c r="O964" s="45"/>
      <c r="P964" s="45"/>
      <c r="Q964" s="45"/>
      <c r="R964" s="45"/>
      <c r="S964" s="45"/>
      <c r="T964" s="45"/>
      <c r="U964" s="45"/>
      <c r="V964" s="45"/>
      <c r="W964" s="45"/>
      <c r="X964" s="45"/>
      <c r="Y964" s="45"/>
      <c r="Z964" s="45"/>
      <c r="AA964" s="45"/>
      <c r="AB964" s="45"/>
      <c r="AC964" s="45"/>
    </row>
    <row r="965" spans="4:29" x14ac:dyDescent="0.35">
      <c r="D965" s="45"/>
      <c r="E965" s="45"/>
      <c r="F965" s="45"/>
      <c r="G965" s="45"/>
      <c r="H965" s="45"/>
      <c r="I965" s="45"/>
      <c r="J965" s="45"/>
      <c r="K965" s="45"/>
      <c r="L965" s="45"/>
      <c r="M965" s="45"/>
      <c r="N965" s="45"/>
      <c r="O965" s="45"/>
      <c r="P965" s="45"/>
      <c r="Q965" s="45"/>
      <c r="R965" s="45"/>
      <c r="S965" s="45"/>
      <c r="T965" s="45"/>
      <c r="U965" s="45"/>
      <c r="V965" s="45"/>
      <c r="W965" s="45"/>
      <c r="X965" s="45"/>
      <c r="Y965" s="45"/>
      <c r="Z965" s="45"/>
      <c r="AA965" s="45"/>
      <c r="AB965" s="45"/>
      <c r="AC965" s="45"/>
    </row>
    <row r="966" spans="4:29" x14ac:dyDescent="0.35">
      <c r="D966" s="45"/>
      <c r="E966" s="45"/>
      <c r="F966" s="45"/>
      <c r="G966" s="45"/>
      <c r="H966" s="45"/>
      <c r="I966" s="45"/>
      <c r="J966" s="45"/>
      <c r="K966" s="45"/>
      <c r="L966" s="45"/>
      <c r="M966" s="45"/>
      <c r="N966" s="45"/>
      <c r="O966" s="45"/>
      <c r="P966" s="45"/>
      <c r="Q966" s="45"/>
      <c r="R966" s="45"/>
      <c r="S966" s="45"/>
      <c r="T966" s="45"/>
      <c r="U966" s="45"/>
      <c r="V966" s="45"/>
      <c r="W966" s="45"/>
      <c r="X966" s="45"/>
      <c r="Y966" s="45"/>
      <c r="Z966" s="45"/>
      <c r="AA966" s="45"/>
      <c r="AB966" s="45"/>
      <c r="AC966" s="45"/>
    </row>
    <row r="967" spans="4:29" x14ac:dyDescent="0.35">
      <c r="D967" s="45"/>
      <c r="E967" s="45"/>
      <c r="F967" s="45"/>
      <c r="G967" s="45"/>
      <c r="H967" s="45"/>
      <c r="I967" s="45"/>
      <c r="J967" s="45"/>
      <c r="K967" s="45"/>
      <c r="L967" s="45"/>
      <c r="M967" s="45"/>
      <c r="N967" s="45"/>
      <c r="O967" s="45"/>
      <c r="P967" s="45"/>
      <c r="Q967" s="45"/>
      <c r="R967" s="45"/>
      <c r="S967" s="45"/>
      <c r="T967" s="45"/>
      <c r="U967" s="45"/>
      <c r="V967" s="45"/>
      <c r="W967" s="45"/>
      <c r="X967" s="45"/>
      <c r="Y967" s="45"/>
      <c r="Z967" s="45"/>
      <c r="AA967" s="45"/>
      <c r="AB967" s="45"/>
      <c r="AC967" s="45"/>
    </row>
    <row r="968" spans="4:29" x14ac:dyDescent="0.35">
      <c r="D968" s="45"/>
      <c r="E968" s="45"/>
      <c r="F968" s="45"/>
      <c r="G968" s="45"/>
      <c r="H968" s="45"/>
      <c r="I968" s="45"/>
      <c r="J968" s="45"/>
      <c r="K968" s="45"/>
      <c r="L968" s="45"/>
      <c r="M968" s="45"/>
      <c r="N968" s="45"/>
      <c r="O968" s="45"/>
      <c r="P968" s="45"/>
      <c r="Q968" s="45"/>
      <c r="R968" s="45"/>
      <c r="S968" s="45"/>
      <c r="T968" s="45"/>
      <c r="U968" s="45"/>
      <c r="V968" s="45"/>
      <c r="W968" s="45"/>
      <c r="X968" s="45"/>
      <c r="Y968" s="45"/>
      <c r="Z968" s="45"/>
      <c r="AA968" s="45"/>
      <c r="AB968" s="45"/>
      <c r="AC968" s="45"/>
    </row>
    <row r="969" spans="4:29" x14ac:dyDescent="0.35">
      <c r="D969" s="45"/>
      <c r="E969" s="45"/>
      <c r="F969" s="45"/>
      <c r="G969" s="45"/>
      <c r="H969" s="45"/>
      <c r="I969" s="45"/>
      <c r="J969" s="45"/>
      <c r="K969" s="45"/>
      <c r="L969" s="45"/>
      <c r="M969" s="45"/>
      <c r="N969" s="45"/>
      <c r="O969" s="45"/>
      <c r="P969" s="45"/>
      <c r="Q969" s="45"/>
      <c r="R969" s="45"/>
      <c r="S969" s="45"/>
      <c r="T969" s="45"/>
      <c r="U969" s="45"/>
      <c r="V969" s="45"/>
      <c r="W969" s="45"/>
      <c r="X969" s="45"/>
      <c r="Y969" s="45"/>
      <c r="Z969" s="45"/>
      <c r="AA969" s="45"/>
      <c r="AB969" s="45"/>
      <c r="AC969" s="45"/>
    </row>
    <row r="970" spans="4:29" x14ac:dyDescent="0.35">
      <c r="D970" s="45"/>
      <c r="E970" s="45"/>
      <c r="F970" s="45"/>
      <c r="G970" s="45"/>
      <c r="H970" s="45"/>
      <c r="I970" s="45"/>
      <c r="J970" s="45"/>
      <c r="K970" s="45"/>
      <c r="L970" s="45"/>
      <c r="M970" s="45"/>
      <c r="N970" s="45"/>
      <c r="O970" s="45"/>
      <c r="P970" s="45"/>
      <c r="Q970" s="45"/>
      <c r="R970" s="45"/>
      <c r="S970" s="45"/>
      <c r="T970" s="45"/>
      <c r="U970" s="45"/>
      <c r="V970" s="45"/>
      <c r="W970" s="45"/>
      <c r="X970" s="45"/>
      <c r="Y970" s="45"/>
      <c r="Z970" s="45"/>
      <c r="AA970" s="45"/>
      <c r="AB970" s="45"/>
      <c r="AC970" s="45"/>
    </row>
    <row r="971" spans="4:29" x14ac:dyDescent="0.35">
      <c r="D971" s="45"/>
      <c r="E971" s="45"/>
      <c r="F971" s="45"/>
      <c r="G971" s="45"/>
      <c r="H971" s="45"/>
      <c r="I971" s="45"/>
      <c r="J971" s="45"/>
      <c r="K971" s="45"/>
      <c r="L971" s="45"/>
      <c r="M971" s="45"/>
      <c r="N971" s="45"/>
      <c r="O971" s="45"/>
      <c r="P971" s="45"/>
      <c r="Q971" s="45"/>
      <c r="R971" s="45"/>
      <c r="S971" s="45"/>
      <c r="T971" s="45"/>
      <c r="U971" s="45"/>
      <c r="V971" s="45"/>
      <c r="W971" s="45"/>
      <c r="X971" s="45"/>
      <c r="Y971" s="45"/>
      <c r="Z971" s="45"/>
      <c r="AA971" s="45"/>
      <c r="AB971" s="45"/>
      <c r="AC971" s="45"/>
    </row>
    <row r="972" spans="4:29" x14ac:dyDescent="0.35">
      <c r="D972" s="45"/>
      <c r="E972" s="45"/>
      <c r="F972" s="45"/>
      <c r="G972" s="45"/>
      <c r="H972" s="45"/>
      <c r="I972" s="45"/>
      <c r="J972" s="45"/>
      <c r="K972" s="45"/>
      <c r="L972" s="45"/>
      <c r="M972" s="45"/>
      <c r="N972" s="45"/>
      <c r="O972" s="45"/>
      <c r="P972" s="45"/>
      <c r="Q972" s="45"/>
      <c r="R972" s="45"/>
      <c r="S972" s="45"/>
      <c r="T972" s="45"/>
      <c r="U972" s="45"/>
      <c r="V972" s="45"/>
      <c r="W972" s="45"/>
      <c r="X972" s="45"/>
      <c r="Y972" s="45"/>
      <c r="Z972" s="45"/>
      <c r="AA972" s="45"/>
      <c r="AB972" s="45"/>
      <c r="AC972" s="45"/>
    </row>
    <row r="973" spans="4:29" x14ac:dyDescent="0.35">
      <c r="D973" s="45"/>
      <c r="E973" s="45"/>
      <c r="F973" s="45"/>
      <c r="G973" s="45"/>
      <c r="H973" s="45"/>
      <c r="I973" s="45"/>
      <c r="J973" s="45"/>
      <c r="K973" s="45"/>
      <c r="L973" s="45"/>
      <c r="M973" s="45"/>
      <c r="N973" s="45"/>
      <c r="O973" s="45"/>
      <c r="P973" s="45"/>
      <c r="Q973" s="45"/>
      <c r="R973" s="45"/>
      <c r="S973" s="45"/>
      <c r="T973" s="45"/>
      <c r="U973" s="45"/>
      <c r="V973" s="45"/>
      <c r="W973" s="45"/>
      <c r="X973" s="45"/>
      <c r="Y973" s="45"/>
      <c r="Z973" s="45"/>
      <c r="AA973" s="45"/>
      <c r="AB973" s="45"/>
      <c r="AC973" s="45"/>
    </row>
    <row r="974" spans="4:29" x14ac:dyDescent="0.35">
      <c r="D974" s="45"/>
      <c r="E974" s="45"/>
      <c r="F974" s="45"/>
      <c r="G974" s="45"/>
      <c r="H974" s="45"/>
      <c r="I974" s="45"/>
      <c r="J974" s="45"/>
      <c r="K974" s="45"/>
      <c r="L974" s="45"/>
      <c r="M974" s="45"/>
      <c r="N974" s="45"/>
      <c r="O974" s="45"/>
      <c r="P974" s="45"/>
      <c r="Q974" s="45"/>
      <c r="R974" s="45"/>
      <c r="S974" s="45"/>
      <c r="T974" s="45"/>
      <c r="U974" s="45"/>
      <c r="V974" s="45"/>
      <c r="W974" s="45"/>
      <c r="X974" s="45"/>
      <c r="Y974" s="45"/>
      <c r="Z974" s="45"/>
      <c r="AA974" s="45"/>
      <c r="AB974" s="45"/>
      <c r="AC974" s="45"/>
    </row>
    <row r="975" spans="4:29" x14ac:dyDescent="0.35">
      <c r="D975" s="45"/>
      <c r="E975" s="45"/>
      <c r="F975" s="45"/>
      <c r="G975" s="45"/>
      <c r="H975" s="45"/>
      <c r="I975" s="45"/>
      <c r="J975" s="45"/>
      <c r="K975" s="45"/>
      <c r="L975" s="45"/>
      <c r="M975" s="45"/>
      <c r="N975" s="45"/>
      <c r="O975" s="45"/>
      <c r="P975" s="45"/>
      <c r="Q975" s="45"/>
      <c r="R975" s="45"/>
      <c r="S975" s="45"/>
      <c r="T975" s="45"/>
      <c r="U975" s="45"/>
      <c r="V975" s="45"/>
      <c r="W975" s="45"/>
      <c r="X975" s="45"/>
      <c r="Y975" s="45"/>
      <c r="Z975" s="45"/>
      <c r="AA975" s="45"/>
      <c r="AB975" s="45"/>
      <c r="AC975" s="45"/>
    </row>
    <row r="976" spans="4:29" x14ac:dyDescent="0.35">
      <c r="D976" s="45"/>
      <c r="E976" s="45"/>
      <c r="F976" s="45"/>
      <c r="G976" s="45"/>
      <c r="H976" s="45"/>
      <c r="I976" s="45"/>
      <c r="J976" s="45"/>
      <c r="K976" s="45"/>
      <c r="L976" s="45"/>
      <c r="M976" s="45"/>
      <c r="N976" s="45"/>
      <c r="O976" s="45"/>
      <c r="P976" s="45"/>
      <c r="Q976" s="45"/>
      <c r="R976" s="45"/>
      <c r="S976" s="45"/>
      <c r="T976" s="45"/>
      <c r="U976" s="45"/>
      <c r="V976" s="45"/>
      <c r="W976" s="45"/>
      <c r="X976" s="45"/>
      <c r="Y976" s="45"/>
      <c r="Z976" s="45"/>
      <c r="AA976" s="45"/>
      <c r="AB976" s="45"/>
      <c r="AC976" s="45"/>
    </row>
    <row r="977" spans="4:29" x14ac:dyDescent="0.35">
      <c r="D977" s="45"/>
      <c r="E977" s="45"/>
      <c r="F977" s="45"/>
      <c r="G977" s="45"/>
      <c r="H977" s="45"/>
      <c r="I977" s="45"/>
      <c r="J977" s="45"/>
      <c r="K977" s="45"/>
      <c r="L977" s="45"/>
      <c r="M977" s="45"/>
      <c r="N977" s="45"/>
      <c r="O977" s="45"/>
      <c r="P977" s="45"/>
      <c r="Q977" s="45"/>
      <c r="R977" s="45"/>
      <c r="S977" s="45"/>
      <c r="T977" s="45"/>
      <c r="U977" s="45"/>
      <c r="V977" s="45"/>
      <c r="W977" s="45"/>
      <c r="X977" s="45"/>
      <c r="Y977" s="45"/>
      <c r="Z977" s="45"/>
      <c r="AA977" s="45"/>
      <c r="AB977" s="45"/>
      <c r="AC977" s="45"/>
    </row>
    <row r="978" spans="4:29" x14ac:dyDescent="0.35">
      <c r="D978" s="45"/>
      <c r="E978" s="45"/>
      <c r="F978" s="45"/>
      <c r="G978" s="45"/>
      <c r="H978" s="45"/>
      <c r="I978" s="45"/>
      <c r="J978" s="45"/>
      <c r="K978" s="45"/>
      <c r="L978" s="45"/>
      <c r="M978" s="45"/>
      <c r="N978" s="45"/>
      <c r="O978" s="45"/>
      <c r="P978" s="45"/>
      <c r="Q978" s="45"/>
      <c r="R978" s="45"/>
      <c r="S978" s="45"/>
      <c r="T978" s="45"/>
      <c r="U978" s="45"/>
      <c r="V978" s="45"/>
      <c r="W978" s="45"/>
      <c r="X978" s="45"/>
      <c r="Y978" s="45"/>
      <c r="Z978" s="45"/>
      <c r="AA978" s="45"/>
      <c r="AB978" s="45"/>
      <c r="AC978" s="45"/>
    </row>
    <row r="979" spans="4:29" x14ac:dyDescent="0.35">
      <c r="D979" s="45"/>
      <c r="E979" s="45"/>
      <c r="F979" s="45"/>
      <c r="G979" s="45"/>
      <c r="H979" s="45"/>
      <c r="I979" s="45"/>
      <c r="J979" s="45"/>
      <c r="K979" s="45"/>
      <c r="L979" s="45"/>
      <c r="M979" s="45"/>
      <c r="N979" s="45"/>
      <c r="O979" s="45"/>
      <c r="P979" s="45"/>
      <c r="Q979" s="45"/>
      <c r="R979" s="45"/>
      <c r="S979" s="45"/>
      <c r="T979" s="45"/>
      <c r="U979" s="45"/>
      <c r="V979" s="45"/>
      <c r="W979" s="45"/>
      <c r="X979" s="45"/>
      <c r="Y979" s="45"/>
      <c r="Z979" s="45"/>
      <c r="AA979" s="45"/>
      <c r="AB979" s="45"/>
      <c r="AC979" s="45"/>
    </row>
    <row r="980" spans="4:29" x14ac:dyDescent="0.35">
      <c r="D980" s="45"/>
      <c r="E980" s="45"/>
      <c r="F980" s="45"/>
      <c r="G980" s="45"/>
      <c r="H980" s="45"/>
      <c r="I980" s="45"/>
      <c r="J980" s="45"/>
      <c r="K980" s="45"/>
      <c r="L980" s="45"/>
      <c r="M980" s="45"/>
      <c r="N980" s="45"/>
      <c r="O980" s="45"/>
      <c r="P980" s="45"/>
      <c r="Q980" s="45"/>
      <c r="R980" s="45"/>
      <c r="S980" s="45"/>
      <c r="T980" s="45"/>
      <c r="U980" s="45"/>
      <c r="V980" s="45"/>
      <c r="W980" s="45"/>
      <c r="X980" s="45"/>
      <c r="Y980" s="45"/>
      <c r="Z980" s="45"/>
      <c r="AA980" s="45"/>
      <c r="AB980" s="45"/>
      <c r="AC980" s="45"/>
    </row>
    <row r="981" spans="4:29" x14ac:dyDescent="0.35">
      <c r="D981" s="45"/>
      <c r="E981" s="45"/>
      <c r="F981" s="45"/>
      <c r="G981" s="45"/>
      <c r="H981" s="45"/>
      <c r="I981" s="45"/>
      <c r="J981" s="45"/>
      <c r="K981" s="45"/>
      <c r="L981" s="45"/>
      <c r="M981" s="45"/>
      <c r="N981" s="45"/>
      <c r="O981" s="45"/>
      <c r="P981" s="45"/>
      <c r="Q981" s="45"/>
      <c r="R981" s="45"/>
      <c r="S981" s="45"/>
      <c r="T981" s="45"/>
      <c r="U981" s="45"/>
      <c r="V981" s="45"/>
      <c r="W981" s="45"/>
      <c r="X981" s="45"/>
      <c r="Y981" s="45"/>
      <c r="Z981" s="45"/>
      <c r="AA981" s="45"/>
      <c r="AB981" s="45"/>
      <c r="AC981" s="45"/>
    </row>
    <row r="982" spans="4:29" x14ac:dyDescent="0.35">
      <c r="D982" s="45"/>
      <c r="E982" s="45"/>
      <c r="F982" s="45"/>
      <c r="G982" s="45"/>
      <c r="H982" s="45"/>
      <c r="I982" s="45"/>
      <c r="J982" s="45"/>
      <c r="K982" s="45"/>
      <c r="L982" s="45"/>
      <c r="M982" s="45"/>
      <c r="N982" s="45"/>
      <c r="O982" s="45"/>
      <c r="P982" s="45"/>
      <c r="Q982" s="45"/>
      <c r="R982" s="45"/>
      <c r="S982" s="45"/>
      <c r="T982" s="45"/>
      <c r="U982" s="45"/>
      <c r="V982" s="45"/>
      <c r="W982" s="45"/>
      <c r="X982" s="45"/>
      <c r="Y982" s="45"/>
      <c r="Z982" s="45"/>
      <c r="AA982" s="45"/>
      <c r="AB982" s="45"/>
      <c r="AC982" s="45"/>
    </row>
    <row r="983" spans="4:29" x14ac:dyDescent="0.35">
      <c r="D983" s="45"/>
      <c r="E983" s="45"/>
      <c r="F983" s="45"/>
      <c r="G983" s="45"/>
      <c r="H983" s="45"/>
      <c r="I983" s="45"/>
      <c r="J983" s="45"/>
      <c r="K983" s="45"/>
      <c r="L983" s="45"/>
      <c r="M983" s="45"/>
      <c r="N983" s="45"/>
      <c r="O983" s="45"/>
      <c r="P983" s="45"/>
      <c r="Q983" s="45"/>
      <c r="R983" s="45"/>
      <c r="S983" s="45"/>
      <c r="T983" s="45"/>
      <c r="U983" s="45"/>
      <c r="V983" s="45"/>
      <c r="W983" s="45"/>
      <c r="X983" s="45"/>
      <c r="Y983" s="45"/>
      <c r="Z983" s="45"/>
      <c r="AA983" s="45"/>
      <c r="AB983" s="45"/>
      <c r="AC983" s="45"/>
    </row>
    <row r="984" spans="4:29" x14ac:dyDescent="0.35">
      <c r="D984" s="45"/>
      <c r="E984" s="45"/>
      <c r="F984" s="45"/>
      <c r="G984" s="45"/>
      <c r="H984" s="45"/>
      <c r="I984" s="45"/>
      <c r="J984" s="45"/>
      <c r="K984" s="45"/>
      <c r="L984" s="45"/>
      <c r="M984" s="45"/>
      <c r="N984" s="45"/>
      <c r="O984" s="45"/>
      <c r="P984" s="45"/>
      <c r="Q984" s="45"/>
      <c r="R984" s="45"/>
      <c r="S984" s="45"/>
      <c r="T984" s="45"/>
      <c r="U984" s="45"/>
      <c r="V984" s="45"/>
      <c r="W984" s="45"/>
      <c r="X984" s="45"/>
      <c r="Y984" s="45"/>
      <c r="Z984" s="45"/>
      <c r="AA984" s="45"/>
      <c r="AB984" s="45"/>
      <c r="AC984" s="45"/>
    </row>
    <row r="985" spans="4:29" x14ac:dyDescent="0.35">
      <c r="D985" s="45"/>
      <c r="E985" s="45"/>
      <c r="F985" s="45"/>
      <c r="G985" s="45"/>
      <c r="H985" s="45"/>
      <c r="I985" s="45"/>
      <c r="J985" s="45"/>
      <c r="K985" s="45"/>
      <c r="L985" s="45"/>
      <c r="M985" s="45"/>
      <c r="N985" s="45"/>
      <c r="O985" s="45"/>
      <c r="P985" s="45"/>
      <c r="Q985" s="45"/>
      <c r="R985" s="45"/>
      <c r="S985" s="45"/>
      <c r="T985" s="45"/>
      <c r="U985" s="45"/>
      <c r="V985" s="45"/>
      <c r="W985" s="45"/>
      <c r="X985" s="45"/>
      <c r="Y985" s="45"/>
      <c r="Z985" s="45"/>
      <c r="AA985" s="45"/>
      <c r="AB985" s="45"/>
      <c r="AC985" s="45"/>
    </row>
    <row r="986" spans="4:29" x14ac:dyDescent="0.35">
      <c r="D986" s="45"/>
      <c r="E986" s="45"/>
      <c r="F986" s="45"/>
      <c r="G986" s="45"/>
      <c r="H986" s="45"/>
      <c r="I986" s="45"/>
      <c r="J986" s="45"/>
      <c r="K986" s="45"/>
      <c r="L986" s="45"/>
      <c r="M986" s="45"/>
      <c r="N986" s="45"/>
      <c r="O986" s="45"/>
      <c r="P986" s="45"/>
      <c r="Q986" s="45"/>
      <c r="R986" s="45"/>
      <c r="S986" s="45"/>
      <c r="T986" s="45"/>
      <c r="U986" s="45"/>
      <c r="V986" s="45"/>
      <c r="W986" s="45"/>
      <c r="X986" s="45"/>
      <c r="Y986" s="45"/>
      <c r="Z986" s="45"/>
      <c r="AA986" s="45"/>
      <c r="AB986" s="45"/>
      <c r="AC986" s="45"/>
    </row>
    <row r="987" spans="4:29" x14ac:dyDescent="0.35">
      <c r="D987" s="45"/>
      <c r="E987" s="45"/>
      <c r="F987" s="45"/>
      <c r="G987" s="45"/>
      <c r="H987" s="45"/>
      <c r="I987" s="45"/>
      <c r="J987" s="45"/>
      <c r="K987" s="45"/>
      <c r="L987" s="45"/>
      <c r="M987" s="45"/>
      <c r="N987" s="45"/>
      <c r="O987" s="45"/>
      <c r="P987" s="45"/>
      <c r="Q987" s="45"/>
      <c r="R987" s="45"/>
      <c r="S987" s="45"/>
      <c r="T987" s="45"/>
      <c r="U987" s="45"/>
      <c r="V987" s="45"/>
      <c r="W987" s="45"/>
      <c r="X987" s="45"/>
      <c r="Y987" s="45"/>
      <c r="Z987" s="45"/>
      <c r="AA987" s="45"/>
      <c r="AB987" s="45"/>
      <c r="AC987" s="45"/>
    </row>
    <row r="988" spans="4:29" x14ac:dyDescent="0.35">
      <c r="D988" s="45"/>
      <c r="E988" s="45"/>
      <c r="F988" s="45"/>
      <c r="G988" s="45"/>
      <c r="H988" s="45"/>
      <c r="I988" s="45"/>
      <c r="J988" s="45"/>
      <c r="K988" s="45"/>
      <c r="L988" s="45"/>
      <c r="M988" s="45"/>
      <c r="N988" s="45"/>
      <c r="O988" s="45"/>
      <c r="P988" s="45"/>
      <c r="Q988" s="45"/>
      <c r="R988" s="45"/>
      <c r="S988" s="45"/>
      <c r="T988" s="45"/>
      <c r="U988" s="45"/>
      <c r="V988" s="45"/>
      <c r="W988" s="45"/>
      <c r="X988" s="45"/>
      <c r="Y988" s="45"/>
      <c r="Z988" s="45"/>
      <c r="AA988" s="45"/>
      <c r="AB988" s="45"/>
      <c r="AC988" s="45"/>
    </row>
    <row r="989" spans="4:29" x14ac:dyDescent="0.35">
      <c r="D989" s="45"/>
      <c r="E989" s="45"/>
      <c r="F989" s="45"/>
      <c r="G989" s="45"/>
      <c r="H989" s="45"/>
      <c r="I989" s="45"/>
      <c r="J989" s="45"/>
      <c r="K989" s="45"/>
      <c r="L989" s="45"/>
      <c r="M989" s="45"/>
      <c r="N989" s="45"/>
      <c r="O989" s="45"/>
      <c r="P989" s="45"/>
      <c r="Q989" s="45"/>
      <c r="R989" s="45"/>
      <c r="S989" s="45"/>
      <c r="T989" s="45"/>
      <c r="U989" s="45"/>
      <c r="V989" s="45"/>
      <c r="W989" s="45"/>
      <c r="X989" s="45"/>
      <c r="Y989" s="45"/>
      <c r="Z989" s="45"/>
      <c r="AA989" s="45"/>
      <c r="AB989" s="45"/>
      <c r="AC989" s="45"/>
    </row>
    <row r="990" spans="4:29" x14ac:dyDescent="0.35">
      <c r="D990" s="45"/>
      <c r="E990" s="45"/>
      <c r="F990" s="45"/>
      <c r="G990" s="45"/>
      <c r="H990" s="45"/>
      <c r="I990" s="45"/>
      <c r="J990" s="45"/>
      <c r="K990" s="45"/>
      <c r="L990" s="45"/>
      <c r="M990" s="45"/>
      <c r="N990" s="45"/>
      <c r="O990" s="45"/>
      <c r="P990" s="45"/>
      <c r="Q990" s="45"/>
      <c r="R990" s="45"/>
      <c r="S990" s="45"/>
      <c r="T990" s="45"/>
      <c r="U990" s="45"/>
      <c r="V990" s="45"/>
      <c r="W990" s="45"/>
      <c r="X990" s="45"/>
      <c r="Y990" s="45"/>
      <c r="Z990" s="45"/>
      <c r="AA990" s="45"/>
      <c r="AB990" s="45"/>
      <c r="AC990" s="45"/>
    </row>
    <row r="991" spans="4:29" x14ac:dyDescent="0.35">
      <c r="D991" s="45"/>
      <c r="E991" s="45"/>
      <c r="F991" s="45"/>
      <c r="G991" s="45"/>
      <c r="H991" s="45"/>
      <c r="I991" s="45"/>
      <c r="J991" s="45"/>
      <c r="K991" s="45"/>
      <c r="L991" s="45"/>
      <c r="M991" s="45"/>
      <c r="N991" s="45"/>
      <c r="O991" s="45"/>
      <c r="P991" s="45"/>
      <c r="Q991" s="45"/>
      <c r="R991" s="45"/>
      <c r="S991" s="45"/>
      <c r="T991" s="45"/>
      <c r="U991" s="45"/>
      <c r="V991" s="45"/>
      <c r="W991" s="45"/>
      <c r="X991" s="45"/>
      <c r="Y991" s="45"/>
      <c r="Z991" s="45"/>
      <c r="AA991" s="45"/>
      <c r="AB991" s="45"/>
      <c r="AC991" s="45"/>
    </row>
    <row r="992" spans="4:29" x14ac:dyDescent="0.35">
      <c r="D992" s="45"/>
      <c r="E992" s="45"/>
      <c r="F992" s="45"/>
      <c r="G992" s="45"/>
      <c r="H992" s="45"/>
      <c r="I992" s="45"/>
      <c r="J992" s="45"/>
      <c r="K992" s="45"/>
      <c r="L992" s="45"/>
      <c r="M992" s="45"/>
      <c r="N992" s="45"/>
      <c r="O992" s="45"/>
      <c r="P992" s="45"/>
      <c r="Q992" s="45"/>
      <c r="R992" s="45"/>
      <c r="S992" s="45"/>
      <c r="T992" s="45"/>
      <c r="U992" s="45"/>
      <c r="V992" s="45"/>
      <c r="W992" s="45"/>
      <c r="X992" s="45"/>
      <c r="Y992" s="45"/>
      <c r="Z992" s="45"/>
      <c r="AA992" s="45"/>
      <c r="AB992" s="45"/>
      <c r="AC992" s="45"/>
    </row>
    <row r="993" spans="4:29" x14ac:dyDescent="0.35">
      <c r="D993" s="45"/>
      <c r="E993" s="45"/>
      <c r="F993" s="45"/>
      <c r="G993" s="45"/>
      <c r="H993" s="45"/>
      <c r="I993" s="45"/>
      <c r="J993" s="45"/>
      <c r="K993" s="45"/>
      <c r="L993" s="45"/>
      <c r="M993" s="45"/>
      <c r="N993" s="45"/>
      <c r="O993" s="45"/>
      <c r="P993" s="45"/>
      <c r="Q993" s="45"/>
      <c r="R993" s="45"/>
      <c r="S993" s="45"/>
      <c r="T993" s="45"/>
      <c r="U993" s="45"/>
      <c r="V993" s="45"/>
      <c r="W993" s="45"/>
      <c r="X993" s="45"/>
      <c r="Y993" s="45"/>
      <c r="Z993" s="45"/>
      <c r="AA993" s="45"/>
      <c r="AB993" s="45"/>
      <c r="AC993" s="45"/>
    </row>
    <row r="994" spans="4:29" x14ac:dyDescent="0.35">
      <c r="D994" s="45"/>
      <c r="E994" s="45"/>
      <c r="F994" s="45"/>
      <c r="G994" s="45"/>
      <c r="H994" s="45"/>
      <c r="I994" s="45"/>
      <c r="J994" s="45"/>
      <c r="K994" s="45"/>
      <c r="L994" s="45"/>
      <c r="M994" s="45"/>
      <c r="N994" s="45"/>
      <c r="O994" s="45"/>
      <c r="P994" s="45"/>
      <c r="Q994" s="45"/>
      <c r="R994" s="45"/>
      <c r="S994" s="45"/>
      <c r="T994" s="45"/>
      <c r="U994" s="45"/>
      <c r="V994" s="45"/>
      <c r="W994" s="45"/>
      <c r="X994" s="45"/>
      <c r="Y994" s="45"/>
      <c r="Z994" s="45"/>
      <c r="AA994" s="45"/>
      <c r="AB994" s="45"/>
      <c r="AC994" s="45"/>
    </row>
    <row r="995" spans="4:29" x14ac:dyDescent="0.35">
      <c r="D995" s="45"/>
      <c r="E995" s="45"/>
      <c r="F995" s="45"/>
      <c r="G995" s="45"/>
      <c r="H995" s="45"/>
      <c r="I995" s="45"/>
      <c r="J995" s="45"/>
      <c r="K995" s="45"/>
      <c r="L995" s="45"/>
      <c r="M995" s="45"/>
      <c r="N995" s="45"/>
      <c r="O995" s="45"/>
      <c r="P995" s="45"/>
      <c r="Q995" s="45"/>
      <c r="R995" s="45"/>
      <c r="S995" s="45"/>
      <c r="T995" s="45"/>
      <c r="U995" s="45"/>
      <c r="V995" s="45"/>
      <c r="W995" s="45"/>
      <c r="X995" s="45"/>
      <c r="Y995" s="45"/>
      <c r="Z995" s="45"/>
      <c r="AA995" s="45"/>
      <c r="AB995" s="45"/>
      <c r="AC995" s="45"/>
    </row>
    <row r="996" spans="4:29" x14ac:dyDescent="0.35">
      <c r="D996" s="45"/>
      <c r="E996" s="45"/>
      <c r="F996" s="45"/>
      <c r="G996" s="45"/>
      <c r="H996" s="45"/>
      <c r="I996" s="45"/>
      <c r="J996" s="45"/>
      <c r="K996" s="45"/>
      <c r="L996" s="45"/>
      <c r="M996" s="45"/>
      <c r="N996" s="45"/>
      <c r="O996" s="45"/>
      <c r="P996" s="45"/>
      <c r="Q996" s="45"/>
      <c r="R996" s="45"/>
      <c r="S996" s="45"/>
      <c r="T996" s="45"/>
      <c r="U996" s="45"/>
      <c r="V996" s="45"/>
      <c r="W996" s="45"/>
      <c r="X996" s="45"/>
      <c r="Y996" s="45"/>
      <c r="Z996" s="45"/>
      <c r="AA996" s="45"/>
      <c r="AB996" s="45"/>
      <c r="AC996" s="45"/>
    </row>
    <row r="997" spans="4:29" x14ac:dyDescent="0.35">
      <c r="D997" s="45"/>
      <c r="E997" s="45"/>
      <c r="F997" s="45"/>
      <c r="G997" s="45"/>
      <c r="H997" s="45"/>
      <c r="I997" s="45"/>
      <c r="J997" s="45"/>
      <c r="K997" s="45"/>
      <c r="L997" s="45"/>
      <c r="M997" s="45"/>
      <c r="N997" s="45"/>
      <c r="O997" s="45"/>
      <c r="P997" s="45"/>
      <c r="Q997" s="45"/>
      <c r="R997" s="45"/>
      <c r="S997" s="45"/>
      <c r="T997" s="45"/>
      <c r="U997" s="45"/>
      <c r="V997" s="45"/>
      <c r="W997" s="45"/>
      <c r="X997" s="45"/>
      <c r="Y997" s="45"/>
      <c r="Z997" s="45"/>
      <c r="AA997" s="45"/>
      <c r="AB997" s="45"/>
      <c r="AC997" s="45"/>
    </row>
    <row r="998" spans="4:29" x14ac:dyDescent="0.35">
      <c r="D998" s="45"/>
      <c r="E998" s="45"/>
      <c r="F998" s="45"/>
      <c r="G998" s="45"/>
      <c r="H998" s="45"/>
      <c r="I998" s="45"/>
      <c r="J998" s="45"/>
      <c r="K998" s="45"/>
      <c r="L998" s="45"/>
      <c r="M998" s="45"/>
      <c r="N998" s="45"/>
      <c r="O998" s="45"/>
      <c r="P998" s="45"/>
      <c r="Q998" s="45"/>
      <c r="R998" s="45"/>
      <c r="S998" s="45"/>
      <c r="T998" s="45"/>
      <c r="U998" s="45"/>
      <c r="V998" s="45"/>
      <c r="W998" s="45"/>
      <c r="X998" s="45"/>
      <c r="Y998" s="45"/>
      <c r="Z998" s="45"/>
      <c r="AA998" s="45"/>
      <c r="AB998" s="45"/>
      <c r="AC998" s="45"/>
    </row>
    <row r="999" spans="4:29" x14ac:dyDescent="0.35">
      <c r="D999" s="45"/>
      <c r="E999" s="45"/>
      <c r="F999" s="45"/>
      <c r="G999" s="45"/>
      <c r="H999" s="45"/>
      <c r="I999" s="45"/>
      <c r="J999" s="45"/>
      <c r="K999" s="45"/>
      <c r="L999" s="45"/>
      <c r="M999" s="45"/>
      <c r="N999" s="45"/>
      <c r="O999" s="45"/>
      <c r="P999" s="45"/>
      <c r="Q999" s="45"/>
      <c r="R999" s="45"/>
      <c r="S999" s="45"/>
      <c r="T999" s="45"/>
      <c r="U999" s="45"/>
      <c r="V999" s="45"/>
      <c r="W999" s="45"/>
      <c r="X999" s="45"/>
      <c r="Y999" s="45"/>
      <c r="Z999" s="45"/>
      <c r="AA999" s="45"/>
      <c r="AB999" s="45"/>
      <c r="AC999" s="45"/>
    </row>
    <row r="1000" spans="4:29" x14ac:dyDescent="0.3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c r="AA1000" s="45"/>
      <c r="AB1000" s="45"/>
      <c r="AC1000" s="45"/>
    </row>
    <row r="1001" spans="4:29" x14ac:dyDescent="0.35">
      <c r="D1001" s="45"/>
      <c r="E1001" s="45"/>
      <c r="F1001" s="45"/>
      <c r="G1001" s="45"/>
      <c r="H1001" s="45"/>
      <c r="I1001" s="45"/>
      <c r="J1001" s="45"/>
      <c r="K1001" s="45"/>
      <c r="L1001" s="45"/>
      <c r="M1001" s="45"/>
      <c r="N1001" s="45"/>
      <c r="O1001" s="45"/>
      <c r="P1001" s="45"/>
      <c r="Q1001" s="45"/>
      <c r="R1001" s="45"/>
      <c r="S1001" s="45"/>
      <c r="T1001" s="45"/>
      <c r="U1001" s="45"/>
      <c r="V1001" s="45"/>
      <c r="W1001" s="45"/>
      <c r="X1001" s="45"/>
      <c r="Y1001" s="45"/>
      <c r="Z1001" s="45"/>
      <c r="AA1001" s="45"/>
      <c r="AB1001" s="45"/>
      <c r="AC1001" s="45"/>
    </row>
    <row r="1002" spans="4:29" x14ac:dyDescent="0.35">
      <c r="D1002" s="45"/>
      <c r="E1002" s="45"/>
      <c r="F1002" s="45"/>
      <c r="G1002" s="45"/>
      <c r="H1002" s="45"/>
      <c r="I1002" s="45"/>
      <c r="J1002" s="45"/>
      <c r="K1002" s="45"/>
      <c r="L1002" s="45"/>
      <c r="M1002" s="45"/>
      <c r="N1002" s="45"/>
      <c r="O1002" s="45"/>
      <c r="P1002" s="45"/>
      <c r="Q1002" s="45"/>
      <c r="R1002" s="45"/>
      <c r="S1002" s="45"/>
      <c r="T1002" s="45"/>
      <c r="U1002" s="45"/>
      <c r="V1002" s="45"/>
      <c r="W1002" s="45"/>
      <c r="X1002" s="45"/>
      <c r="Y1002" s="45"/>
      <c r="Z1002" s="45"/>
      <c r="AA1002" s="45"/>
      <c r="AB1002" s="45"/>
      <c r="AC1002" s="45"/>
    </row>
    <row r="1003" spans="4:29" x14ac:dyDescent="0.35">
      <c r="D1003" s="45"/>
      <c r="E1003" s="45"/>
      <c r="F1003" s="45"/>
      <c r="G1003" s="45"/>
      <c r="H1003" s="45"/>
      <c r="I1003" s="45"/>
      <c r="J1003" s="45"/>
      <c r="K1003" s="45"/>
      <c r="L1003" s="45"/>
      <c r="M1003" s="45"/>
      <c r="N1003" s="45"/>
      <c r="O1003" s="45"/>
      <c r="P1003" s="45"/>
      <c r="Q1003" s="45"/>
      <c r="R1003" s="45"/>
      <c r="S1003" s="45"/>
      <c r="T1003" s="45"/>
      <c r="U1003" s="45"/>
      <c r="V1003" s="45"/>
      <c r="W1003" s="45"/>
      <c r="X1003" s="45"/>
      <c r="Y1003" s="45"/>
      <c r="Z1003" s="45"/>
      <c r="AA1003" s="45"/>
      <c r="AB1003" s="45"/>
      <c r="AC1003" s="45"/>
    </row>
    <row r="1004" spans="4:29" x14ac:dyDescent="0.35">
      <c r="D1004" s="45"/>
      <c r="E1004" s="45"/>
      <c r="F1004" s="45"/>
      <c r="G1004" s="45"/>
      <c r="H1004" s="45"/>
      <c r="I1004" s="45"/>
      <c r="J1004" s="45"/>
      <c r="K1004" s="45"/>
      <c r="L1004" s="45"/>
      <c r="M1004" s="45"/>
      <c r="N1004" s="45"/>
      <c r="O1004" s="45"/>
      <c r="P1004" s="45"/>
      <c r="Q1004" s="45"/>
      <c r="R1004" s="45"/>
      <c r="S1004" s="45"/>
      <c r="T1004" s="45"/>
      <c r="U1004" s="45"/>
      <c r="V1004" s="45"/>
      <c r="W1004" s="45"/>
      <c r="X1004" s="45"/>
      <c r="Y1004" s="45"/>
      <c r="Z1004" s="45"/>
      <c r="AA1004" s="45"/>
      <c r="AB1004" s="45"/>
      <c r="AC1004" s="45"/>
    </row>
    <row r="1005" spans="4:29" x14ac:dyDescent="0.35">
      <c r="D1005" s="45"/>
      <c r="E1005" s="45"/>
      <c r="F1005" s="45"/>
      <c r="G1005" s="45"/>
      <c r="H1005" s="45"/>
      <c r="I1005" s="45"/>
      <c r="J1005" s="45"/>
      <c r="K1005" s="45"/>
      <c r="L1005" s="45"/>
      <c r="M1005" s="45"/>
      <c r="N1005" s="45"/>
      <c r="O1005" s="45"/>
      <c r="P1005" s="45"/>
      <c r="Q1005" s="45"/>
      <c r="R1005" s="45"/>
      <c r="S1005" s="45"/>
      <c r="T1005" s="45"/>
      <c r="U1005" s="45"/>
      <c r="V1005" s="45"/>
      <c r="W1005" s="45"/>
      <c r="X1005" s="45"/>
      <c r="Y1005" s="45"/>
      <c r="Z1005" s="45"/>
      <c r="AA1005" s="45"/>
      <c r="AB1005" s="45"/>
      <c r="AC1005" s="45"/>
    </row>
    <row r="1006" spans="4:29" x14ac:dyDescent="0.35">
      <c r="D1006" s="45"/>
      <c r="E1006" s="45"/>
      <c r="F1006" s="45"/>
      <c r="G1006" s="45"/>
      <c r="H1006" s="45"/>
      <c r="I1006" s="45"/>
      <c r="J1006" s="45"/>
      <c r="K1006" s="45"/>
      <c r="L1006" s="45"/>
      <c r="M1006" s="45"/>
      <c r="N1006" s="45"/>
      <c r="O1006" s="45"/>
      <c r="P1006" s="45"/>
      <c r="Q1006" s="45"/>
      <c r="R1006" s="45"/>
      <c r="S1006" s="45"/>
      <c r="T1006" s="45"/>
      <c r="U1006" s="45"/>
      <c r="V1006" s="45"/>
      <c r="W1006" s="45"/>
      <c r="X1006" s="45"/>
      <c r="Y1006" s="45"/>
      <c r="Z1006" s="45"/>
      <c r="AA1006" s="45"/>
      <c r="AB1006" s="45"/>
      <c r="AC1006" s="45"/>
    </row>
    <row r="1007" spans="4:29" x14ac:dyDescent="0.35">
      <c r="D1007" s="45"/>
      <c r="E1007" s="45"/>
      <c r="F1007" s="45"/>
      <c r="G1007" s="45"/>
      <c r="H1007" s="45"/>
      <c r="I1007" s="45"/>
      <c r="J1007" s="45"/>
      <c r="K1007" s="45"/>
      <c r="L1007" s="45"/>
      <c r="M1007" s="45"/>
      <c r="N1007" s="45"/>
      <c r="O1007" s="45"/>
      <c r="P1007" s="45"/>
      <c r="Q1007" s="45"/>
      <c r="R1007" s="45"/>
      <c r="S1007" s="45"/>
      <c r="T1007" s="45"/>
      <c r="U1007" s="45"/>
      <c r="V1007" s="45"/>
      <c r="W1007" s="45"/>
      <c r="X1007" s="45"/>
      <c r="Y1007" s="45"/>
      <c r="Z1007" s="45"/>
      <c r="AA1007" s="45"/>
      <c r="AB1007" s="45"/>
      <c r="AC1007" s="45"/>
    </row>
    <row r="1008" spans="4:29" x14ac:dyDescent="0.35">
      <c r="D1008" s="45"/>
      <c r="E1008" s="45"/>
      <c r="F1008" s="45"/>
      <c r="G1008" s="45"/>
      <c r="H1008" s="45"/>
      <c r="I1008" s="45"/>
      <c r="J1008" s="45"/>
      <c r="K1008" s="45"/>
      <c r="L1008" s="45"/>
      <c r="M1008" s="45"/>
      <c r="N1008" s="45"/>
      <c r="O1008" s="45"/>
      <c r="P1008" s="45"/>
      <c r="Q1008" s="45"/>
      <c r="R1008" s="45"/>
      <c r="S1008" s="45"/>
      <c r="T1008" s="45"/>
      <c r="U1008" s="45"/>
      <c r="V1008" s="45"/>
      <c r="W1008" s="45"/>
      <c r="X1008" s="45"/>
      <c r="Y1008" s="45"/>
      <c r="Z1008" s="45"/>
      <c r="AA1008" s="45"/>
      <c r="AB1008" s="45"/>
      <c r="AC1008" s="45"/>
    </row>
    <row r="1009" spans="4:29" x14ac:dyDescent="0.35">
      <c r="D1009" s="45"/>
      <c r="E1009" s="45"/>
      <c r="F1009" s="45"/>
      <c r="G1009" s="45"/>
      <c r="H1009" s="45"/>
      <c r="I1009" s="45"/>
      <c r="J1009" s="45"/>
      <c r="K1009" s="45"/>
      <c r="L1009" s="45"/>
      <c r="M1009" s="45"/>
      <c r="N1009" s="45"/>
      <c r="O1009" s="45"/>
      <c r="P1009" s="45"/>
      <c r="Q1009" s="45"/>
      <c r="R1009" s="45"/>
      <c r="S1009" s="45"/>
      <c r="T1009" s="45"/>
      <c r="U1009" s="45"/>
      <c r="V1009" s="45"/>
      <c r="W1009" s="45"/>
      <c r="X1009" s="45"/>
      <c r="Y1009" s="45"/>
      <c r="Z1009" s="45"/>
      <c r="AA1009" s="45"/>
      <c r="AB1009" s="45"/>
      <c r="AC1009" s="45"/>
    </row>
    <row r="1010" spans="4:29" x14ac:dyDescent="0.35">
      <c r="D1010" s="45"/>
      <c r="E1010" s="45"/>
      <c r="F1010" s="45"/>
      <c r="G1010" s="45"/>
      <c r="H1010" s="45"/>
      <c r="I1010" s="45"/>
      <c r="J1010" s="45"/>
      <c r="K1010" s="45"/>
      <c r="L1010" s="45"/>
      <c r="M1010" s="45"/>
      <c r="N1010" s="45"/>
      <c r="O1010" s="45"/>
      <c r="P1010" s="45"/>
      <c r="Q1010" s="45"/>
      <c r="R1010" s="45"/>
      <c r="S1010" s="45"/>
      <c r="T1010" s="45"/>
      <c r="U1010" s="45"/>
      <c r="V1010" s="45"/>
      <c r="W1010" s="45"/>
      <c r="X1010" s="45"/>
      <c r="Y1010" s="45"/>
      <c r="Z1010" s="45"/>
      <c r="AA1010" s="45"/>
      <c r="AB1010" s="45"/>
      <c r="AC1010" s="45"/>
    </row>
    <row r="1011" spans="4:29" x14ac:dyDescent="0.35">
      <c r="D1011" s="45"/>
      <c r="E1011" s="45"/>
      <c r="F1011" s="45"/>
      <c r="G1011" s="45"/>
      <c r="H1011" s="45"/>
      <c r="I1011" s="45"/>
      <c r="J1011" s="45"/>
      <c r="K1011" s="45"/>
      <c r="L1011" s="45"/>
      <c r="M1011" s="45"/>
      <c r="N1011" s="45"/>
      <c r="O1011" s="45"/>
      <c r="P1011" s="45"/>
      <c r="Q1011" s="45"/>
      <c r="R1011" s="45"/>
      <c r="S1011" s="45"/>
      <c r="T1011" s="45"/>
      <c r="U1011" s="45"/>
      <c r="V1011" s="45"/>
      <c r="W1011" s="45"/>
      <c r="X1011" s="45"/>
      <c r="Y1011" s="45"/>
      <c r="Z1011" s="45"/>
      <c r="AA1011" s="45"/>
      <c r="AB1011" s="45"/>
      <c r="AC1011" s="45"/>
    </row>
    <row r="1012" spans="4:29" x14ac:dyDescent="0.35">
      <c r="D1012" s="45"/>
      <c r="E1012" s="45"/>
      <c r="F1012" s="45"/>
      <c r="G1012" s="45"/>
      <c r="H1012" s="45"/>
      <c r="I1012" s="45"/>
      <c r="J1012" s="45"/>
      <c r="K1012" s="45"/>
      <c r="L1012" s="45"/>
      <c r="M1012" s="45"/>
      <c r="N1012" s="45"/>
      <c r="O1012" s="45"/>
      <c r="P1012" s="45"/>
      <c r="Q1012" s="45"/>
      <c r="R1012" s="45"/>
      <c r="S1012" s="45"/>
      <c r="T1012" s="45"/>
      <c r="U1012" s="45"/>
      <c r="V1012" s="45"/>
      <c r="W1012" s="45"/>
      <c r="X1012" s="45"/>
      <c r="Y1012" s="45"/>
      <c r="Z1012" s="45"/>
      <c r="AA1012" s="45"/>
      <c r="AB1012" s="45"/>
      <c r="AC1012" s="45"/>
    </row>
    <row r="1013" spans="4:29" x14ac:dyDescent="0.35">
      <c r="D1013" s="45"/>
      <c r="E1013" s="45"/>
      <c r="F1013" s="45"/>
      <c r="G1013" s="45"/>
      <c r="H1013" s="45"/>
      <c r="I1013" s="45"/>
      <c r="J1013" s="45"/>
      <c r="K1013" s="45"/>
      <c r="L1013" s="45"/>
      <c r="M1013" s="45"/>
      <c r="N1013" s="45"/>
      <c r="O1013" s="45"/>
      <c r="P1013" s="45"/>
      <c r="Q1013" s="45"/>
      <c r="R1013" s="45"/>
      <c r="S1013" s="45"/>
      <c r="T1013" s="45"/>
      <c r="U1013" s="45"/>
      <c r="V1013" s="45"/>
      <c r="W1013" s="45"/>
      <c r="X1013" s="45"/>
      <c r="Y1013" s="45"/>
      <c r="Z1013" s="45"/>
      <c r="AA1013" s="45"/>
      <c r="AB1013" s="45"/>
      <c r="AC1013" s="45"/>
    </row>
    <row r="1014" spans="4:29" x14ac:dyDescent="0.35">
      <c r="D1014" s="45"/>
      <c r="E1014" s="45"/>
      <c r="F1014" s="45"/>
      <c r="G1014" s="45"/>
      <c r="H1014" s="45"/>
      <c r="I1014" s="45"/>
      <c r="J1014" s="45"/>
      <c r="K1014" s="45"/>
      <c r="L1014" s="45"/>
      <c r="M1014" s="45"/>
      <c r="N1014" s="45"/>
      <c r="O1014" s="45"/>
      <c r="P1014" s="45"/>
      <c r="Q1014" s="45"/>
      <c r="R1014" s="45"/>
      <c r="S1014" s="45"/>
      <c r="T1014" s="45"/>
      <c r="U1014" s="45"/>
      <c r="V1014" s="45"/>
      <c r="W1014" s="45"/>
      <c r="X1014" s="45"/>
      <c r="Y1014" s="45"/>
      <c r="Z1014" s="45"/>
      <c r="AA1014" s="45"/>
      <c r="AB1014" s="45"/>
      <c r="AC1014" s="45"/>
    </row>
    <row r="1015" spans="4:29" x14ac:dyDescent="0.35">
      <c r="D1015" s="45"/>
      <c r="E1015" s="45"/>
      <c r="F1015" s="45"/>
      <c r="G1015" s="45"/>
      <c r="H1015" s="45"/>
      <c r="I1015" s="45"/>
      <c r="J1015" s="45"/>
      <c r="K1015" s="45"/>
      <c r="L1015" s="45"/>
      <c r="M1015" s="45"/>
      <c r="N1015" s="45"/>
      <c r="O1015" s="45"/>
      <c r="P1015" s="45"/>
      <c r="Q1015" s="45"/>
      <c r="R1015" s="45"/>
      <c r="S1015" s="45"/>
      <c r="T1015" s="45"/>
      <c r="U1015" s="45"/>
      <c r="V1015" s="45"/>
      <c r="W1015" s="45"/>
      <c r="X1015" s="45"/>
      <c r="Y1015" s="45"/>
      <c r="Z1015" s="45"/>
      <c r="AA1015" s="45"/>
      <c r="AB1015" s="45"/>
      <c r="AC1015" s="45"/>
    </row>
    <row r="1016" spans="4:29" x14ac:dyDescent="0.35">
      <c r="D1016" s="45"/>
      <c r="E1016" s="45"/>
      <c r="F1016" s="45"/>
      <c r="G1016" s="45"/>
      <c r="H1016" s="45"/>
      <c r="I1016" s="45"/>
      <c r="J1016" s="45"/>
      <c r="K1016" s="45"/>
      <c r="L1016" s="45"/>
      <c r="M1016" s="45"/>
      <c r="N1016" s="45"/>
      <c r="O1016" s="45"/>
      <c r="P1016" s="45"/>
      <c r="Q1016" s="45"/>
      <c r="R1016" s="45"/>
      <c r="S1016" s="45"/>
      <c r="T1016" s="45"/>
      <c r="U1016" s="45"/>
      <c r="V1016" s="45"/>
      <c r="W1016" s="45"/>
      <c r="X1016" s="45"/>
      <c r="Y1016" s="45"/>
      <c r="Z1016" s="45"/>
      <c r="AA1016" s="45"/>
      <c r="AB1016" s="45"/>
      <c r="AC1016" s="45"/>
    </row>
    <row r="1017" spans="4:29" x14ac:dyDescent="0.35">
      <c r="D1017" s="45"/>
      <c r="E1017" s="45"/>
      <c r="F1017" s="45"/>
      <c r="G1017" s="45"/>
      <c r="H1017" s="45"/>
      <c r="I1017" s="45"/>
      <c r="J1017" s="45"/>
      <c r="K1017" s="45"/>
      <c r="L1017" s="45"/>
      <c r="M1017" s="45"/>
      <c r="N1017" s="45"/>
      <c r="O1017" s="45"/>
      <c r="P1017" s="45"/>
      <c r="Q1017" s="45"/>
      <c r="R1017" s="45"/>
      <c r="S1017" s="45"/>
      <c r="T1017" s="45"/>
      <c r="U1017" s="45"/>
      <c r="V1017" s="45"/>
      <c r="W1017" s="45"/>
      <c r="X1017" s="45"/>
      <c r="Y1017" s="45"/>
      <c r="Z1017" s="45"/>
      <c r="AA1017" s="45"/>
      <c r="AB1017" s="45"/>
      <c r="AC1017" s="45"/>
    </row>
    <row r="1018" spans="4:29" x14ac:dyDescent="0.35">
      <c r="D1018" s="45"/>
      <c r="E1018" s="45"/>
      <c r="F1018" s="45"/>
      <c r="G1018" s="45"/>
      <c r="H1018" s="45"/>
      <c r="I1018" s="45"/>
      <c r="J1018" s="45"/>
      <c r="K1018" s="45"/>
      <c r="L1018" s="45"/>
      <c r="M1018" s="45"/>
      <c r="N1018" s="45"/>
      <c r="O1018" s="45"/>
      <c r="P1018" s="45"/>
      <c r="Q1018" s="45"/>
      <c r="R1018" s="45"/>
      <c r="S1018" s="45"/>
      <c r="T1018" s="45"/>
      <c r="U1018" s="45"/>
      <c r="V1018" s="45"/>
      <c r="W1018" s="45"/>
      <c r="X1018" s="45"/>
      <c r="Y1018" s="45"/>
      <c r="Z1018" s="45"/>
      <c r="AA1018" s="45"/>
      <c r="AB1018" s="45"/>
      <c r="AC1018" s="45"/>
    </row>
    <row r="1019" spans="4:29" x14ac:dyDescent="0.35">
      <c r="D1019" s="45"/>
      <c r="E1019" s="45"/>
      <c r="F1019" s="45"/>
      <c r="G1019" s="45"/>
      <c r="H1019" s="45"/>
      <c r="I1019" s="45"/>
      <c r="J1019" s="45"/>
      <c r="K1019" s="45"/>
      <c r="L1019" s="45"/>
      <c r="M1019" s="45"/>
      <c r="N1019" s="45"/>
      <c r="O1019" s="45"/>
      <c r="P1019" s="45"/>
      <c r="Q1019" s="45"/>
      <c r="R1019" s="45"/>
      <c r="S1019" s="45"/>
      <c r="T1019" s="45"/>
      <c r="U1019" s="45"/>
      <c r="V1019" s="45"/>
      <c r="W1019" s="45"/>
      <c r="X1019" s="45"/>
      <c r="Y1019" s="45"/>
      <c r="Z1019" s="45"/>
      <c r="AA1019" s="45"/>
      <c r="AB1019" s="45"/>
      <c r="AC1019" s="45"/>
    </row>
    <row r="1020" spans="4:29" x14ac:dyDescent="0.35">
      <c r="D1020" s="45"/>
      <c r="E1020" s="45"/>
      <c r="F1020" s="45"/>
      <c r="G1020" s="45"/>
      <c r="H1020" s="45"/>
      <c r="I1020" s="45"/>
      <c r="J1020" s="45"/>
      <c r="K1020" s="45"/>
      <c r="L1020" s="45"/>
      <c r="M1020" s="45"/>
      <c r="N1020" s="45"/>
      <c r="O1020" s="45"/>
      <c r="P1020" s="45"/>
      <c r="Q1020" s="45"/>
      <c r="R1020" s="45"/>
      <c r="S1020" s="45"/>
      <c r="T1020" s="45"/>
      <c r="U1020" s="45"/>
      <c r="V1020" s="45"/>
      <c r="W1020" s="45"/>
      <c r="X1020" s="45"/>
      <c r="Y1020" s="45"/>
      <c r="Z1020" s="45"/>
      <c r="AA1020" s="45"/>
      <c r="AB1020" s="45"/>
      <c r="AC1020" s="45"/>
    </row>
    <row r="1021" spans="4:29" x14ac:dyDescent="0.35">
      <c r="D1021" s="45"/>
      <c r="E1021" s="45"/>
      <c r="F1021" s="45"/>
      <c r="G1021" s="45"/>
      <c r="H1021" s="45"/>
      <c r="I1021" s="45"/>
      <c r="J1021" s="45"/>
      <c r="K1021" s="45"/>
      <c r="L1021" s="45"/>
      <c r="M1021" s="45"/>
      <c r="N1021" s="45"/>
      <c r="O1021" s="45"/>
      <c r="P1021" s="45"/>
      <c r="Q1021" s="45"/>
      <c r="R1021" s="45"/>
      <c r="S1021" s="45"/>
      <c r="T1021" s="45"/>
      <c r="U1021" s="45"/>
      <c r="V1021" s="45"/>
      <c r="W1021" s="45"/>
      <c r="X1021" s="45"/>
      <c r="Y1021" s="45"/>
      <c r="Z1021" s="45"/>
      <c r="AA1021" s="45"/>
      <c r="AB1021" s="45"/>
      <c r="AC1021" s="45"/>
    </row>
    <row r="1022" spans="4:29" x14ac:dyDescent="0.35">
      <c r="D1022" s="45"/>
      <c r="E1022" s="45"/>
      <c r="F1022" s="45"/>
      <c r="G1022" s="45"/>
      <c r="H1022" s="45"/>
      <c r="I1022" s="45"/>
      <c r="J1022" s="45"/>
      <c r="K1022" s="45"/>
      <c r="L1022" s="45"/>
      <c r="M1022" s="45"/>
      <c r="N1022" s="45"/>
      <c r="O1022" s="45"/>
      <c r="P1022" s="45"/>
      <c r="Q1022" s="45"/>
      <c r="R1022" s="45"/>
      <c r="S1022" s="45"/>
      <c r="T1022" s="45"/>
      <c r="U1022" s="45"/>
      <c r="V1022" s="45"/>
      <c r="W1022" s="45"/>
      <c r="X1022" s="45"/>
      <c r="Y1022" s="45"/>
      <c r="Z1022" s="45"/>
      <c r="AA1022" s="45"/>
      <c r="AB1022" s="45"/>
      <c r="AC1022" s="45"/>
    </row>
    <row r="1023" spans="4:29" x14ac:dyDescent="0.35">
      <c r="D1023" s="45"/>
      <c r="E1023" s="45"/>
      <c r="F1023" s="45"/>
      <c r="G1023" s="45"/>
      <c r="H1023" s="45"/>
      <c r="I1023" s="45"/>
      <c r="J1023" s="45"/>
      <c r="K1023" s="45"/>
      <c r="L1023" s="45"/>
      <c r="M1023" s="45"/>
      <c r="N1023" s="45"/>
      <c r="O1023" s="45"/>
      <c r="P1023" s="45"/>
      <c r="Q1023" s="45"/>
      <c r="R1023" s="45"/>
      <c r="S1023" s="45"/>
      <c r="T1023" s="45"/>
      <c r="U1023" s="45"/>
      <c r="V1023" s="45"/>
      <c r="W1023" s="45"/>
      <c r="X1023" s="45"/>
      <c r="Y1023" s="45"/>
      <c r="Z1023" s="45"/>
      <c r="AA1023" s="45"/>
      <c r="AB1023" s="45"/>
      <c r="AC1023" s="45"/>
    </row>
    <row r="1024" spans="4:29" x14ac:dyDescent="0.35">
      <c r="D1024" s="45"/>
      <c r="E1024" s="45"/>
      <c r="F1024" s="45"/>
      <c r="G1024" s="45"/>
      <c r="H1024" s="45"/>
      <c r="I1024" s="45"/>
      <c r="J1024" s="45"/>
      <c r="K1024" s="45"/>
      <c r="L1024" s="45"/>
      <c r="M1024" s="45"/>
      <c r="N1024" s="45"/>
      <c r="O1024" s="45"/>
      <c r="P1024" s="45"/>
      <c r="Q1024" s="45"/>
      <c r="R1024" s="45"/>
      <c r="S1024" s="45"/>
      <c r="T1024" s="45"/>
      <c r="U1024" s="45"/>
      <c r="V1024" s="45"/>
      <c r="W1024" s="45"/>
      <c r="X1024" s="45"/>
      <c r="Y1024" s="45"/>
      <c r="Z1024" s="45"/>
      <c r="AA1024" s="45"/>
      <c r="AB1024" s="45"/>
      <c r="AC1024" s="45"/>
    </row>
    <row r="1025" spans="4:29" x14ac:dyDescent="0.35">
      <c r="D1025" s="45"/>
      <c r="E1025" s="45"/>
      <c r="F1025" s="45"/>
      <c r="G1025" s="45"/>
      <c r="H1025" s="45"/>
      <c r="I1025" s="45"/>
      <c r="J1025" s="45"/>
      <c r="K1025" s="45"/>
      <c r="L1025" s="45"/>
      <c r="M1025" s="45"/>
      <c r="N1025" s="45"/>
      <c r="O1025" s="45"/>
      <c r="P1025" s="45"/>
      <c r="Q1025" s="45"/>
      <c r="R1025" s="45"/>
      <c r="S1025" s="45"/>
      <c r="T1025" s="45"/>
      <c r="U1025" s="45"/>
      <c r="V1025" s="45"/>
      <c r="W1025" s="45"/>
      <c r="X1025" s="45"/>
      <c r="Y1025" s="45"/>
      <c r="Z1025" s="45"/>
      <c r="AA1025" s="45"/>
      <c r="AB1025" s="45"/>
      <c r="AC1025" s="45"/>
    </row>
    <row r="1026" spans="4:29" x14ac:dyDescent="0.35">
      <c r="D1026" s="45"/>
      <c r="E1026" s="45"/>
      <c r="F1026" s="45"/>
      <c r="G1026" s="45"/>
      <c r="H1026" s="45"/>
      <c r="I1026" s="45"/>
      <c r="J1026" s="45"/>
      <c r="K1026" s="45"/>
      <c r="L1026" s="45"/>
      <c r="M1026" s="45"/>
      <c r="N1026" s="45"/>
      <c r="O1026" s="45"/>
      <c r="P1026" s="45"/>
      <c r="Q1026" s="45"/>
      <c r="R1026" s="45"/>
      <c r="S1026" s="45"/>
      <c r="T1026" s="45"/>
      <c r="U1026" s="45"/>
      <c r="V1026" s="45"/>
      <c r="W1026" s="45"/>
      <c r="X1026" s="45"/>
      <c r="Y1026" s="45"/>
      <c r="Z1026" s="45"/>
      <c r="AA1026" s="45"/>
      <c r="AB1026" s="45"/>
      <c r="AC1026" s="45"/>
    </row>
    <row r="1027" spans="4:29" x14ac:dyDescent="0.35">
      <c r="D1027" s="45"/>
      <c r="E1027" s="45"/>
      <c r="F1027" s="45"/>
      <c r="G1027" s="45"/>
      <c r="H1027" s="45"/>
      <c r="I1027" s="45"/>
      <c r="J1027" s="45"/>
      <c r="K1027" s="45"/>
      <c r="L1027" s="45"/>
      <c r="M1027" s="45"/>
      <c r="N1027" s="45"/>
      <c r="O1027" s="45"/>
      <c r="P1027" s="45"/>
      <c r="Q1027" s="45"/>
      <c r="R1027" s="45"/>
      <c r="S1027" s="45"/>
      <c r="T1027" s="45"/>
      <c r="U1027" s="45"/>
      <c r="V1027" s="45"/>
      <c r="W1027" s="45"/>
      <c r="X1027" s="45"/>
      <c r="Y1027" s="45"/>
      <c r="Z1027" s="45"/>
      <c r="AA1027" s="45"/>
      <c r="AB1027" s="45"/>
      <c r="AC1027" s="45"/>
    </row>
    <row r="1028" spans="4:29" x14ac:dyDescent="0.35">
      <c r="D1028" s="45"/>
      <c r="E1028" s="45"/>
      <c r="F1028" s="45"/>
      <c r="G1028" s="45"/>
      <c r="H1028" s="45"/>
      <c r="I1028" s="45"/>
      <c r="J1028" s="45"/>
      <c r="K1028" s="45"/>
      <c r="L1028" s="45"/>
      <c r="M1028" s="45"/>
      <c r="N1028" s="45"/>
      <c r="O1028" s="45"/>
      <c r="P1028" s="45"/>
      <c r="Q1028" s="45"/>
      <c r="R1028" s="45"/>
      <c r="S1028" s="45"/>
      <c r="T1028" s="45"/>
      <c r="U1028" s="45"/>
      <c r="V1028" s="45"/>
      <c r="W1028" s="45"/>
      <c r="X1028" s="45"/>
      <c r="Y1028" s="45"/>
      <c r="Z1028" s="45"/>
      <c r="AA1028" s="45"/>
      <c r="AB1028" s="45"/>
      <c r="AC1028" s="45"/>
    </row>
    <row r="1029" spans="4:29" x14ac:dyDescent="0.35">
      <c r="D1029" s="45"/>
      <c r="E1029" s="45"/>
      <c r="F1029" s="45"/>
      <c r="G1029" s="45"/>
      <c r="H1029" s="45"/>
      <c r="I1029" s="45"/>
      <c r="J1029" s="45"/>
      <c r="K1029" s="45"/>
      <c r="L1029" s="45"/>
      <c r="M1029" s="45"/>
      <c r="N1029" s="45"/>
      <c r="O1029" s="45"/>
      <c r="P1029" s="45"/>
      <c r="Q1029" s="45"/>
      <c r="R1029" s="45"/>
      <c r="S1029" s="45"/>
      <c r="T1029" s="45"/>
      <c r="U1029" s="45"/>
      <c r="V1029" s="45"/>
      <c r="W1029" s="45"/>
      <c r="X1029" s="45"/>
      <c r="Y1029" s="45"/>
      <c r="Z1029" s="45"/>
      <c r="AA1029" s="45"/>
      <c r="AB1029" s="45"/>
      <c r="AC1029" s="45"/>
    </row>
    <row r="1030" spans="4:29" x14ac:dyDescent="0.35">
      <c r="D1030" s="45"/>
      <c r="E1030" s="45"/>
      <c r="F1030" s="45"/>
      <c r="G1030" s="45"/>
      <c r="H1030" s="45"/>
      <c r="I1030" s="45"/>
      <c r="J1030" s="45"/>
      <c r="K1030" s="45"/>
      <c r="L1030" s="45"/>
      <c r="M1030" s="45"/>
      <c r="N1030" s="45"/>
      <c r="O1030" s="45"/>
      <c r="P1030" s="45"/>
      <c r="Q1030" s="45"/>
      <c r="R1030" s="45"/>
      <c r="S1030" s="45"/>
      <c r="T1030" s="45"/>
      <c r="U1030" s="45"/>
      <c r="V1030" s="45"/>
      <c r="W1030" s="45"/>
      <c r="X1030" s="45"/>
      <c r="Y1030" s="45"/>
      <c r="Z1030" s="45"/>
      <c r="AA1030" s="45"/>
      <c r="AB1030" s="45"/>
      <c r="AC1030" s="45"/>
    </row>
    <row r="1031" spans="4:29" x14ac:dyDescent="0.35">
      <c r="D1031" s="45"/>
      <c r="E1031" s="45"/>
      <c r="F1031" s="45"/>
      <c r="G1031" s="45"/>
      <c r="H1031" s="45"/>
      <c r="I1031" s="45"/>
      <c r="J1031" s="45"/>
      <c r="K1031" s="45"/>
      <c r="L1031" s="45"/>
      <c r="M1031" s="45"/>
      <c r="N1031" s="45"/>
      <c r="O1031" s="45"/>
      <c r="P1031" s="45"/>
      <c r="Q1031" s="45"/>
      <c r="R1031" s="45"/>
      <c r="S1031" s="45"/>
      <c r="T1031" s="45"/>
      <c r="U1031" s="45"/>
      <c r="V1031" s="45"/>
      <c r="W1031" s="45"/>
      <c r="X1031" s="45"/>
      <c r="Y1031" s="45"/>
      <c r="Z1031" s="45"/>
      <c r="AA1031" s="45"/>
      <c r="AB1031" s="45"/>
      <c r="AC1031" s="45"/>
    </row>
    <row r="1032" spans="4:29" x14ac:dyDescent="0.35">
      <c r="D1032" s="45"/>
      <c r="E1032" s="45"/>
      <c r="F1032" s="45"/>
      <c r="G1032" s="45"/>
      <c r="H1032" s="45"/>
      <c r="I1032" s="45"/>
      <c r="J1032" s="45"/>
      <c r="K1032" s="45"/>
      <c r="L1032" s="45"/>
      <c r="M1032" s="45"/>
      <c r="N1032" s="45"/>
      <c r="O1032" s="45"/>
      <c r="P1032" s="45"/>
      <c r="Q1032" s="45"/>
      <c r="R1032" s="45"/>
      <c r="S1032" s="45"/>
      <c r="T1032" s="45"/>
      <c r="U1032" s="45"/>
      <c r="V1032" s="45"/>
      <c r="W1032" s="45"/>
      <c r="X1032" s="45"/>
      <c r="Y1032" s="45"/>
      <c r="Z1032" s="45"/>
      <c r="AA1032" s="45"/>
      <c r="AB1032" s="45"/>
      <c r="AC1032" s="45"/>
    </row>
    <row r="1033" spans="4:29" x14ac:dyDescent="0.35">
      <c r="D1033" s="45"/>
      <c r="E1033" s="45"/>
      <c r="F1033" s="45"/>
      <c r="G1033" s="45"/>
      <c r="H1033" s="45"/>
      <c r="I1033" s="45"/>
      <c r="J1033" s="45"/>
      <c r="K1033" s="45"/>
      <c r="L1033" s="45"/>
      <c r="M1033" s="45"/>
      <c r="N1033" s="45"/>
      <c r="O1033" s="45"/>
      <c r="P1033" s="45"/>
      <c r="Q1033" s="45"/>
      <c r="R1033" s="45"/>
      <c r="S1033" s="45"/>
      <c r="T1033" s="45"/>
      <c r="U1033" s="45"/>
      <c r="V1033" s="45"/>
      <c r="W1033" s="45"/>
      <c r="X1033" s="45"/>
      <c r="Y1033" s="45"/>
      <c r="Z1033" s="45"/>
      <c r="AA1033" s="45"/>
      <c r="AB1033" s="45"/>
      <c r="AC1033" s="45"/>
    </row>
    <row r="1034" spans="4:29" x14ac:dyDescent="0.35">
      <c r="D1034" s="45"/>
      <c r="E1034" s="45"/>
      <c r="F1034" s="45"/>
      <c r="G1034" s="45"/>
      <c r="H1034" s="45"/>
      <c r="I1034" s="45"/>
      <c r="J1034" s="45"/>
      <c r="K1034" s="45"/>
      <c r="L1034" s="45"/>
      <c r="M1034" s="45"/>
      <c r="N1034" s="45"/>
      <c r="O1034" s="45"/>
      <c r="P1034" s="45"/>
      <c r="Q1034" s="45"/>
      <c r="R1034" s="45"/>
      <c r="S1034" s="45"/>
      <c r="T1034" s="45"/>
      <c r="U1034" s="45"/>
      <c r="V1034" s="45"/>
      <c r="W1034" s="45"/>
      <c r="X1034" s="45"/>
      <c r="Y1034" s="45"/>
      <c r="Z1034" s="45"/>
      <c r="AA1034" s="45"/>
      <c r="AB1034" s="45"/>
      <c r="AC1034" s="45"/>
    </row>
    <row r="1035" spans="4:29" x14ac:dyDescent="0.35">
      <c r="D1035" s="45"/>
      <c r="E1035" s="45"/>
      <c r="F1035" s="45"/>
      <c r="G1035" s="45"/>
      <c r="H1035" s="45"/>
      <c r="I1035" s="45"/>
      <c r="J1035" s="45"/>
      <c r="K1035" s="45"/>
      <c r="L1035" s="45"/>
      <c r="M1035" s="45"/>
      <c r="N1035" s="45"/>
      <c r="O1035" s="45"/>
      <c r="P1035" s="45"/>
      <c r="Q1035" s="45"/>
      <c r="R1035" s="45"/>
      <c r="S1035" s="45"/>
      <c r="T1035" s="45"/>
      <c r="U1035" s="45"/>
      <c r="V1035" s="45"/>
      <c r="W1035" s="45"/>
      <c r="X1035" s="45"/>
      <c r="Y1035" s="45"/>
      <c r="Z1035" s="45"/>
      <c r="AA1035" s="45"/>
      <c r="AB1035" s="45"/>
      <c r="AC1035" s="45"/>
    </row>
    <row r="1036" spans="4:29" x14ac:dyDescent="0.35">
      <c r="D1036" s="45"/>
      <c r="E1036" s="45"/>
      <c r="F1036" s="45"/>
      <c r="G1036" s="45"/>
      <c r="H1036" s="45"/>
      <c r="I1036" s="45"/>
      <c r="J1036" s="45"/>
      <c r="K1036" s="45"/>
      <c r="L1036" s="45"/>
      <c r="M1036" s="45"/>
      <c r="N1036" s="45"/>
      <c r="O1036" s="45"/>
      <c r="P1036" s="45"/>
      <c r="Q1036" s="45"/>
      <c r="R1036" s="45"/>
      <c r="S1036" s="45"/>
      <c r="T1036" s="45"/>
      <c r="U1036" s="45"/>
      <c r="V1036" s="45"/>
      <c r="W1036" s="45"/>
      <c r="X1036" s="45"/>
      <c r="Y1036" s="45"/>
      <c r="Z1036" s="45"/>
      <c r="AA1036" s="45"/>
      <c r="AB1036" s="45"/>
      <c r="AC1036" s="45"/>
    </row>
    <row r="1037" spans="4:29" x14ac:dyDescent="0.35">
      <c r="D1037" s="45"/>
      <c r="E1037" s="45"/>
      <c r="F1037" s="45"/>
      <c r="G1037" s="45"/>
      <c r="H1037" s="45"/>
      <c r="I1037" s="45"/>
      <c r="J1037" s="45"/>
      <c r="K1037" s="45"/>
      <c r="L1037" s="45"/>
      <c r="M1037" s="45"/>
      <c r="N1037" s="45"/>
      <c r="O1037" s="45"/>
      <c r="P1037" s="45"/>
      <c r="Q1037" s="45"/>
      <c r="R1037" s="45"/>
      <c r="S1037" s="45"/>
      <c r="T1037" s="45"/>
      <c r="U1037" s="45"/>
      <c r="V1037" s="45"/>
      <c r="W1037" s="45"/>
      <c r="X1037" s="45"/>
      <c r="Y1037" s="45"/>
      <c r="Z1037" s="45"/>
      <c r="AA1037" s="45"/>
      <c r="AB1037" s="45"/>
      <c r="AC1037" s="45"/>
    </row>
    <row r="1038" spans="4:29" x14ac:dyDescent="0.35">
      <c r="D1038" s="45"/>
      <c r="E1038" s="45"/>
      <c r="F1038" s="45"/>
      <c r="G1038" s="45"/>
      <c r="H1038" s="45"/>
      <c r="I1038" s="45"/>
      <c r="J1038" s="45"/>
      <c r="K1038" s="45"/>
      <c r="L1038" s="45"/>
      <c r="M1038" s="45"/>
      <c r="N1038" s="45"/>
      <c r="O1038" s="45"/>
      <c r="P1038" s="45"/>
      <c r="Q1038" s="45"/>
      <c r="R1038" s="45"/>
      <c r="S1038" s="45"/>
      <c r="T1038" s="45"/>
      <c r="U1038" s="45"/>
      <c r="V1038" s="45"/>
      <c r="W1038" s="45"/>
      <c r="X1038" s="45"/>
      <c r="Y1038" s="45"/>
      <c r="Z1038" s="45"/>
      <c r="AA1038" s="45"/>
      <c r="AB1038" s="45"/>
      <c r="AC1038" s="45"/>
    </row>
    <row r="1039" spans="4:29" x14ac:dyDescent="0.35">
      <c r="D1039" s="45"/>
      <c r="E1039" s="45"/>
      <c r="F1039" s="45"/>
      <c r="G1039" s="45"/>
      <c r="H1039" s="45"/>
      <c r="I1039" s="45"/>
      <c r="J1039" s="45"/>
      <c r="K1039" s="45"/>
      <c r="L1039" s="45"/>
      <c r="M1039" s="45"/>
      <c r="N1039" s="45"/>
      <c r="O1039" s="45"/>
      <c r="P1039" s="45"/>
      <c r="Q1039" s="45"/>
      <c r="R1039" s="45"/>
      <c r="S1039" s="45"/>
      <c r="T1039" s="45"/>
      <c r="U1039" s="45"/>
      <c r="V1039" s="45"/>
      <c r="W1039" s="45"/>
      <c r="X1039" s="45"/>
      <c r="Y1039" s="45"/>
      <c r="Z1039" s="45"/>
      <c r="AA1039" s="45"/>
      <c r="AB1039" s="45"/>
      <c r="AC1039" s="45"/>
    </row>
    <row r="1040" spans="4:29" x14ac:dyDescent="0.35">
      <c r="D1040" s="45"/>
      <c r="E1040" s="45"/>
      <c r="F1040" s="45"/>
      <c r="G1040" s="45"/>
      <c r="H1040" s="45"/>
      <c r="I1040" s="45"/>
      <c r="J1040" s="45"/>
      <c r="K1040" s="45"/>
      <c r="L1040" s="45"/>
      <c r="M1040" s="45"/>
      <c r="N1040" s="45"/>
      <c r="O1040" s="45"/>
      <c r="P1040" s="45"/>
      <c r="Q1040" s="45"/>
      <c r="R1040" s="45"/>
      <c r="S1040" s="45"/>
      <c r="T1040" s="45"/>
      <c r="U1040" s="45"/>
      <c r="V1040" s="45"/>
      <c r="W1040" s="45"/>
      <c r="X1040" s="45"/>
      <c r="Y1040" s="45"/>
      <c r="Z1040" s="45"/>
      <c r="AA1040" s="45"/>
      <c r="AB1040" s="45"/>
      <c r="AC1040" s="45"/>
    </row>
    <row r="1041" spans="4:29" x14ac:dyDescent="0.35">
      <c r="D1041" s="45"/>
      <c r="E1041" s="45"/>
      <c r="F1041" s="45"/>
      <c r="G1041" s="45"/>
      <c r="H1041" s="45"/>
      <c r="I1041" s="45"/>
      <c r="J1041" s="45"/>
      <c r="K1041" s="45"/>
      <c r="L1041" s="45"/>
      <c r="M1041" s="45"/>
      <c r="N1041" s="45"/>
      <c r="O1041" s="45"/>
      <c r="P1041" s="45"/>
      <c r="Q1041" s="45"/>
      <c r="R1041" s="45"/>
      <c r="S1041" s="45"/>
      <c r="T1041" s="45"/>
      <c r="U1041" s="45"/>
      <c r="V1041" s="45"/>
      <c r="W1041" s="45"/>
      <c r="X1041" s="45"/>
      <c r="Y1041" s="45"/>
      <c r="Z1041" s="45"/>
      <c r="AA1041" s="45"/>
      <c r="AB1041" s="45"/>
      <c r="AC1041" s="45"/>
    </row>
    <row r="1042" spans="4:29" x14ac:dyDescent="0.35">
      <c r="D1042" s="45"/>
      <c r="E1042" s="45"/>
      <c r="F1042" s="45"/>
      <c r="G1042" s="45"/>
      <c r="H1042" s="45"/>
      <c r="I1042" s="45"/>
      <c r="J1042" s="45"/>
      <c r="K1042" s="45"/>
      <c r="L1042" s="45"/>
      <c r="M1042" s="45"/>
      <c r="N1042" s="45"/>
      <c r="O1042" s="45"/>
      <c r="P1042" s="45"/>
      <c r="Q1042" s="45"/>
      <c r="R1042" s="45"/>
      <c r="S1042" s="45"/>
      <c r="T1042" s="45"/>
      <c r="U1042" s="45"/>
      <c r="V1042" s="45"/>
      <c r="W1042" s="45"/>
      <c r="X1042" s="45"/>
      <c r="Y1042" s="45"/>
      <c r="Z1042" s="45"/>
      <c r="AA1042" s="45"/>
      <c r="AB1042" s="45"/>
      <c r="AC1042" s="45"/>
    </row>
    <row r="1043" spans="4:29" x14ac:dyDescent="0.35">
      <c r="D1043" s="45"/>
      <c r="E1043" s="45"/>
      <c r="F1043" s="45"/>
      <c r="G1043" s="45"/>
      <c r="H1043" s="45"/>
      <c r="I1043" s="45"/>
      <c r="J1043" s="45"/>
      <c r="K1043" s="45"/>
      <c r="L1043" s="45"/>
      <c r="M1043" s="45"/>
      <c r="N1043" s="45"/>
      <c r="O1043" s="45"/>
      <c r="P1043" s="45"/>
      <c r="Q1043" s="45"/>
      <c r="R1043" s="45"/>
      <c r="S1043" s="45"/>
      <c r="T1043" s="45"/>
      <c r="U1043" s="45"/>
      <c r="V1043" s="45"/>
      <c r="W1043" s="45"/>
      <c r="X1043" s="45"/>
      <c r="Y1043" s="45"/>
      <c r="Z1043" s="45"/>
      <c r="AA1043" s="45"/>
      <c r="AB1043" s="45"/>
      <c r="AC1043" s="45"/>
    </row>
    <row r="1044" spans="4:29" x14ac:dyDescent="0.35">
      <c r="D1044" s="45"/>
      <c r="E1044" s="45"/>
      <c r="F1044" s="45"/>
      <c r="G1044" s="45"/>
      <c r="H1044" s="45"/>
      <c r="I1044" s="45"/>
      <c r="J1044" s="45"/>
      <c r="K1044" s="45"/>
      <c r="L1044" s="45"/>
      <c r="M1044" s="45"/>
      <c r="N1044" s="45"/>
      <c r="O1044" s="45"/>
      <c r="P1044" s="45"/>
      <c r="Q1044" s="45"/>
      <c r="R1044" s="45"/>
      <c r="S1044" s="45"/>
      <c r="T1044" s="45"/>
      <c r="U1044" s="45"/>
      <c r="V1044" s="45"/>
      <c r="W1044" s="45"/>
      <c r="X1044" s="45"/>
      <c r="Y1044" s="45"/>
      <c r="Z1044" s="45"/>
      <c r="AA1044" s="45"/>
      <c r="AB1044" s="45"/>
      <c r="AC1044" s="45"/>
    </row>
    <row r="1045" spans="4:29" x14ac:dyDescent="0.35">
      <c r="D1045" s="45"/>
      <c r="E1045" s="45"/>
      <c r="F1045" s="45"/>
      <c r="G1045" s="45"/>
      <c r="H1045" s="45"/>
      <c r="I1045" s="45"/>
      <c r="J1045" s="45"/>
      <c r="K1045" s="45"/>
      <c r="L1045" s="45"/>
      <c r="M1045" s="45"/>
      <c r="N1045" s="45"/>
      <c r="O1045" s="45"/>
      <c r="P1045" s="45"/>
      <c r="Q1045" s="45"/>
      <c r="R1045" s="45"/>
      <c r="S1045" s="45"/>
      <c r="T1045" s="45"/>
      <c r="U1045" s="45"/>
      <c r="V1045" s="45"/>
      <c r="W1045" s="45"/>
      <c r="X1045" s="45"/>
      <c r="Y1045" s="45"/>
      <c r="Z1045" s="45"/>
      <c r="AA1045" s="45"/>
      <c r="AB1045" s="45"/>
      <c r="AC1045" s="45"/>
    </row>
    <row r="1046" spans="4:29" x14ac:dyDescent="0.35">
      <c r="D1046" s="45"/>
      <c r="E1046" s="45"/>
      <c r="F1046" s="45"/>
      <c r="G1046" s="45"/>
      <c r="H1046" s="45"/>
      <c r="I1046" s="45"/>
      <c r="J1046" s="45"/>
      <c r="K1046" s="45"/>
      <c r="L1046" s="45"/>
      <c r="M1046" s="45"/>
      <c r="N1046" s="45"/>
      <c r="O1046" s="45"/>
      <c r="P1046" s="45"/>
      <c r="Q1046" s="45"/>
      <c r="R1046" s="45"/>
      <c r="S1046" s="45"/>
      <c r="T1046" s="45"/>
      <c r="U1046" s="45"/>
      <c r="V1046" s="45"/>
      <c r="W1046" s="45"/>
      <c r="X1046" s="45"/>
      <c r="Y1046" s="45"/>
      <c r="Z1046" s="45"/>
      <c r="AA1046" s="45"/>
      <c r="AB1046" s="45"/>
      <c r="AC1046" s="45"/>
    </row>
    <row r="1047" spans="4:29" x14ac:dyDescent="0.35">
      <c r="D1047" s="45"/>
      <c r="E1047" s="45"/>
      <c r="F1047" s="45"/>
      <c r="G1047" s="45"/>
      <c r="H1047" s="45"/>
      <c r="I1047" s="45"/>
      <c r="J1047" s="45"/>
      <c r="K1047" s="45"/>
      <c r="L1047" s="45"/>
      <c r="M1047" s="45"/>
      <c r="N1047" s="45"/>
      <c r="O1047" s="45"/>
      <c r="P1047" s="45"/>
      <c r="Q1047" s="45"/>
      <c r="R1047" s="45"/>
      <c r="S1047" s="45"/>
      <c r="T1047" s="45"/>
      <c r="U1047" s="45"/>
      <c r="V1047" s="45"/>
      <c r="W1047" s="45"/>
      <c r="X1047" s="45"/>
      <c r="Y1047" s="45"/>
      <c r="Z1047" s="45"/>
      <c r="AA1047" s="45"/>
      <c r="AB1047" s="45"/>
      <c r="AC1047" s="45"/>
    </row>
    <row r="1048" spans="4:29" x14ac:dyDescent="0.35">
      <c r="D1048" s="45"/>
      <c r="E1048" s="45"/>
      <c r="F1048" s="45"/>
      <c r="G1048" s="45"/>
      <c r="H1048" s="45"/>
      <c r="I1048" s="45"/>
      <c r="J1048" s="45"/>
      <c r="K1048" s="45"/>
      <c r="L1048" s="45"/>
      <c r="M1048" s="45"/>
      <c r="N1048" s="45"/>
      <c r="O1048" s="45"/>
      <c r="P1048" s="45"/>
      <c r="Q1048" s="45"/>
      <c r="R1048" s="45"/>
      <c r="S1048" s="45"/>
      <c r="T1048" s="45"/>
      <c r="U1048" s="45"/>
      <c r="V1048" s="45"/>
      <c r="W1048" s="45"/>
      <c r="X1048" s="45"/>
      <c r="Y1048" s="45"/>
      <c r="Z1048" s="45"/>
      <c r="AA1048" s="45"/>
      <c r="AB1048" s="45"/>
      <c r="AC1048" s="45"/>
    </row>
    <row r="1049" spans="4:29" x14ac:dyDescent="0.35">
      <c r="D1049" s="45"/>
      <c r="E1049" s="45"/>
      <c r="F1049" s="45"/>
      <c r="G1049" s="45"/>
      <c r="H1049" s="45"/>
      <c r="I1049" s="45"/>
      <c r="J1049" s="45"/>
      <c r="K1049" s="45"/>
      <c r="L1049" s="45"/>
      <c r="M1049" s="45"/>
      <c r="N1049" s="45"/>
      <c r="O1049" s="45"/>
      <c r="P1049" s="45"/>
      <c r="Q1049" s="45"/>
      <c r="R1049" s="45"/>
      <c r="S1049" s="45"/>
      <c r="T1049" s="45"/>
      <c r="U1049" s="45"/>
      <c r="V1049" s="45"/>
      <c r="W1049" s="45"/>
      <c r="X1049" s="45"/>
      <c r="Y1049" s="45"/>
      <c r="Z1049" s="45"/>
      <c r="AA1049" s="45"/>
      <c r="AB1049" s="45"/>
      <c r="AC1049" s="45"/>
    </row>
    <row r="1050" spans="4:29" x14ac:dyDescent="0.35">
      <c r="D1050" s="45"/>
      <c r="E1050" s="45"/>
      <c r="F1050" s="45"/>
      <c r="G1050" s="45"/>
      <c r="H1050" s="45"/>
      <c r="I1050" s="45"/>
      <c r="J1050" s="45"/>
      <c r="K1050" s="45"/>
      <c r="L1050" s="45"/>
      <c r="M1050" s="45"/>
      <c r="N1050" s="45"/>
      <c r="O1050" s="45"/>
      <c r="P1050" s="45"/>
      <c r="Q1050" s="45"/>
      <c r="R1050" s="45"/>
      <c r="S1050" s="45"/>
      <c r="T1050" s="45"/>
      <c r="U1050" s="45"/>
      <c r="V1050" s="45"/>
      <c r="W1050" s="45"/>
      <c r="X1050" s="45"/>
      <c r="Y1050" s="45"/>
      <c r="Z1050" s="45"/>
      <c r="AA1050" s="45"/>
      <c r="AB1050" s="45"/>
      <c r="AC1050" s="45"/>
    </row>
    <row r="1051" spans="4:29" x14ac:dyDescent="0.35">
      <c r="D1051" s="45"/>
      <c r="E1051" s="45"/>
      <c r="F1051" s="45"/>
      <c r="G1051" s="45"/>
      <c r="H1051" s="45"/>
      <c r="I1051" s="45"/>
      <c r="J1051" s="45"/>
      <c r="K1051" s="45"/>
      <c r="L1051" s="45"/>
      <c r="M1051" s="45"/>
      <c r="N1051" s="45"/>
      <c r="O1051" s="45"/>
      <c r="P1051" s="45"/>
      <c r="Q1051" s="45"/>
      <c r="R1051" s="45"/>
      <c r="S1051" s="45"/>
      <c r="T1051" s="45"/>
      <c r="U1051" s="45"/>
      <c r="V1051" s="45"/>
      <c r="W1051" s="45"/>
      <c r="X1051" s="45"/>
      <c r="Y1051" s="45"/>
      <c r="Z1051" s="45"/>
      <c r="AA1051" s="45"/>
      <c r="AB1051" s="45"/>
      <c r="AC1051" s="45"/>
    </row>
    <row r="1052" spans="4:29" x14ac:dyDescent="0.35">
      <c r="D1052" s="45"/>
      <c r="E1052" s="45"/>
      <c r="F1052" s="45"/>
      <c r="G1052" s="45"/>
      <c r="H1052" s="45"/>
      <c r="I1052" s="45"/>
      <c r="J1052" s="45"/>
      <c r="K1052" s="45"/>
      <c r="L1052" s="45"/>
      <c r="M1052" s="45"/>
      <c r="N1052" s="45"/>
      <c r="O1052" s="45"/>
      <c r="P1052" s="45"/>
      <c r="Q1052" s="45"/>
      <c r="R1052" s="45"/>
      <c r="S1052" s="45"/>
      <c r="T1052" s="45"/>
      <c r="U1052" s="45"/>
      <c r="V1052" s="45"/>
      <c r="W1052" s="45"/>
      <c r="X1052" s="45"/>
      <c r="Y1052" s="45"/>
      <c r="Z1052" s="45"/>
      <c r="AA1052" s="45"/>
      <c r="AB1052" s="45"/>
      <c r="AC1052" s="45"/>
    </row>
    <row r="1053" spans="4:29" x14ac:dyDescent="0.35">
      <c r="D1053" s="45"/>
      <c r="E1053" s="45"/>
      <c r="F1053" s="45"/>
      <c r="G1053" s="45"/>
      <c r="H1053" s="45"/>
      <c r="I1053" s="45"/>
      <c r="J1053" s="45"/>
      <c r="K1053" s="45"/>
      <c r="L1053" s="45"/>
      <c r="M1053" s="45"/>
      <c r="N1053" s="45"/>
      <c r="O1053" s="45"/>
      <c r="P1053" s="45"/>
      <c r="Q1053" s="45"/>
      <c r="R1053" s="45"/>
      <c r="S1053" s="45"/>
      <c r="T1053" s="45"/>
      <c r="U1053" s="45"/>
      <c r="V1053" s="45"/>
      <c r="W1053" s="45"/>
      <c r="X1053" s="45"/>
      <c r="Y1053" s="45"/>
      <c r="Z1053" s="45"/>
      <c r="AA1053" s="45"/>
      <c r="AB1053" s="45"/>
      <c r="AC1053" s="45"/>
    </row>
    <row r="1054" spans="4:29" x14ac:dyDescent="0.35">
      <c r="D1054" s="45"/>
      <c r="E1054" s="45"/>
      <c r="F1054" s="45"/>
      <c r="G1054" s="45"/>
      <c r="H1054" s="45"/>
      <c r="I1054" s="45"/>
      <c r="J1054" s="45"/>
      <c r="K1054" s="45"/>
      <c r="L1054" s="45"/>
      <c r="M1054" s="45"/>
      <c r="N1054" s="45"/>
      <c r="O1054" s="45"/>
      <c r="P1054" s="45"/>
      <c r="Q1054" s="45"/>
      <c r="R1054" s="45"/>
      <c r="S1054" s="45"/>
      <c r="T1054" s="45"/>
      <c r="U1054" s="45"/>
      <c r="V1054" s="45"/>
      <c r="W1054" s="45"/>
      <c r="X1054" s="45"/>
      <c r="Y1054" s="45"/>
      <c r="Z1054" s="45"/>
      <c r="AA1054" s="45"/>
      <c r="AB1054" s="45"/>
      <c r="AC1054" s="45"/>
    </row>
    <row r="1055" spans="4:29" x14ac:dyDescent="0.35">
      <c r="D1055" s="45"/>
      <c r="E1055" s="45"/>
      <c r="F1055" s="45"/>
      <c r="G1055" s="45"/>
      <c r="H1055" s="45"/>
      <c r="I1055" s="45"/>
      <c r="J1055" s="45"/>
      <c r="K1055" s="45"/>
      <c r="L1055" s="45"/>
      <c r="M1055" s="45"/>
      <c r="N1055" s="45"/>
      <c r="O1055" s="45"/>
      <c r="P1055" s="45"/>
      <c r="Q1055" s="45"/>
      <c r="R1055" s="45"/>
      <c r="S1055" s="45"/>
      <c r="T1055" s="45"/>
      <c r="U1055" s="45"/>
      <c r="V1055" s="45"/>
      <c r="W1055" s="45"/>
      <c r="X1055" s="45"/>
      <c r="Y1055" s="45"/>
      <c r="Z1055" s="45"/>
      <c r="AA1055" s="45"/>
      <c r="AB1055" s="45"/>
      <c r="AC1055" s="45"/>
    </row>
    <row r="1056" spans="4:29" x14ac:dyDescent="0.35">
      <c r="D1056" s="45"/>
      <c r="E1056" s="45"/>
      <c r="F1056" s="45"/>
      <c r="G1056" s="45"/>
      <c r="H1056" s="45"/>
      <c r="I1056" s="45"/>
      <c r="J1056" s="45"/>
      <c r="K1056" s="45"/>
      <c r="L1056" s="45"/>
      <c r="M1056" s="45"/>
      <c r="N1056" s="45"/>
      <c r="O1056" s="45"/>
      <c r="P1056" s="45"/>
      <c r="Q1056" s="45"/>
      <c r="R1056" s="45"/>
      <c r="S1056" s="45"/>
      <c r="T1056" s="45"/>
      <c r="U1056" s="45"/>
      <c r="V1056" s="45"/>
      <c r="W1056" s="45"/>
      <c r="X1056" s="45"/>
      <c r="Y1056" s="45"/>
      <c r="Z1056" s="45"/>
      <c r="AA1056" s="45"/>
      <c r="AB1056" s="45"/>
      <c r="AC1056" s="45"/>
    </row>
    <row r="1057" spans="4:29" x14ac:dyDescent="0.35">
      <c r="D1057" s="45"/>
      <c r="E1057" s="45"/>
      <c r="F1057" s="45"/>
      <c r="G1057" s="45"/>
      <c r="H1057" s="45"/>
      <c r="I1057" s="45"/>
      <c r="J1057" s="45"/>
      <c r="K1057" s="45"/>
      <c r="L1057" s="45"/>
      <c r="M1057" s="45"/>
      <c r="N1057" s="45"/>
      <c r="O1057" s="45"/>
      <c r="P1057" s="45"/>
      <c r="Q1057" s="45"/>
      <c r="R1057" s="45"/>
      <c r="S1057" s="45"/>
      <c r="T1057" s="45"/>
      <c r="U1057" s="45"/>
      <c r="V1057" s="45"/>
      <c r="W1057" s="45"/>
      <c r="X1057" s="45"/>
      <c r="Y1057" s="45"/>
      <c r="Z1057" s="45"/>
      <c r="AA1057" s="45"/>
      <c r="AB1057" s="45"/>
      <c r="AC1057" s="45"/>
    </row>
    <row r="1058" spans="4:29" x14ac:dyDescent="0.35">
      <c r="D1058" s="45"/>
      <c r="E1058" s="45"/>
      <c r="F1058" s="45"/>
      <c r="G1058" s="45"/>
      <c r="H1058" s="45"/>
      <c r="I1058" s="45"/>
      <c r="J1058" s="45"/>
      <c r="K1058" s="45"/>
      <c r="L1058" s="45"/>
      <c r="M1058" s="45"/>
      <c r="N1058" s="45"/>
      <c r="O1058" s="45"/>
      <c r="P1058" s="45"/>
      <c r="Q1058" s="45"/>
      <c r="R1058" s="45"/>
      <c r="S1058" s="45"/>
      <c r="T1058" s="45"/>
      <c r="U1058" s="45"/>
      <c r="V1058" s="45"/>
      <c r="W1058" s="45"/>
      <c r="X1058" s="45"/>
      <c r="Y1058" s="45"/>
      <c r="Z1058" s="45"/>
      <c r="AA1058" s="45"/>
      <c r="AB1058" s="45"/>
      <c r="AC1058" s="45"/>
    </row>
    <row r="1059" spans="4:29" x14ac:dyDescent="0.35">
      <c r="D1059" s="45"/>
      <c r="E1059" s="45"/>
      <c r="F1059" s="45"/>
      <c r="G1059" s="45"/>
      <c r="H1059" s="45"/>
      <c r="I1059" s="45"/>
      <c r="J1059" s="45"/>
      <c r="K1059" s="45"/>
      <c r="L1059" s="45"/>
      <c r="M1059" s="45"/>
      <c r="N1059" s="45"/>
      <c r="O1059" s="45"/>
      <c r="P1059" s="45"/>
      <c r="Q1059" s="45"/>
      <c r="R1059" s="45"/>
      <c r="S1059" s="45"/>
      <c r="T1059" s="45"/>
      <c r="U1059" s="45"/>
      <c r="V1059" s="45"/>
      <c r="W1059" s="45"/>
      <c r="X1059" s="45"/>
      <c r="Y1059" s="45"/>
      <c r="Z1059" s="45"/>
      <c r="AA1059" s="45"/>
      <c r="AB1059" s="45"/>
      <c r="AC1059" s="45"/>
    </row>
    <row r="1060" spans="4:29" x14ac:dyDescent="0.35">
      <c r="D1060" s="45"/>
      <c r="E1060" s="45"/>
      <c r="F1060" s="45"/>
      <c r="G1060" s="45"/>
      <c r="H1060" s="45"/>
      <c r="I1060" s="45"/>
      <c r="J1060" s="45"/>
      <c r="K1060" s="45"/>
      <c r="L1060" s="45"/>
      <c r="M1060" s="45"/>
      <c r="N1060" s="45"/>
      <c r="O1060" s="45"/>
      <c r="P1060" s="45"/>
      <c r="Q1060" s="45"/>
      <c r="R1060" s="45"/>
      <c r="S1060" s="45"/>
      <c r="T1060" s="45"/>
      <c r="U1060" s="45"/>
      <c r="V1060" s="45"/>
      <c r="W1060" s="45"/>
      <c r="X1060" s="45"/>
      <c r="Y1060" s="45"/>
      <c r="Z1060" s="45"/>
      <c r="AA1060" s="45"/>
      <c r="AB1060" s="45"/>
      <c r="AC1060" s="45"/>
    </row>
    <row r="1061" spans="4:29" x14ac:dyDescent="0.35">
      <c r="D1061" s="45"/>
      <c r="E1061" s="45"/>
      <c r="F1061" s="45"/>
      <c r="G1061" s="45"/>
      <c r="H1061" s="45"/>
      <c r="I1061" s="45"/>
      <c r="J1061" s="45"/>
      <c r="K1061" s="45"/>
      <c r="L1061" s="45"/>
      <c r="M1061" s="45"/>
      <c r="N1061" s="45"/>
      <c r="O1061" s="45"/>
      <c r="P1061" s="45"/>
      <c r="Q1061" s="45"/>
      <c r="R1061" s="45"/>
      <c r="S1061" s="45"/>
      <c r="T1061" s="45"/>
      <c r="U1061" s="45"/>
      <c r="V1061" s="45"/>
      <c r="W1061" s="45"/>
      <c r="X1061" s="45"/>
      <c r="Y1061" s="45"/>
      <c r="Z1061" s="45"/>
      <c r="AA1061" s="45"/>
      <c r="AB1061" s="45"/>
      <c r="AC1061" s="45"/>
    </row>
    <row r="1062" spans="4:29" x14ac:dyDescent="0.35">
      <c r="D1062" s="45"/>
      <c r="E1062" s="45"/>
      <c r="F1062" s="45"/>
      <c r="G1062" s="45"/>
      <c r="H1062" s="45"/>
      <c r="I1062" s="45"/>
      <c r="J1062" s="45"/>
      <c r="K1062" s="45"/>
      <c r="L1062" s="45"/>
      <c r="M1062" s="45"/>
      <c r="N1062" s="45"/>
      <c r="O1062" s="45"/>
      <c r="P1062" s="45"/>
      <c r="Q1062" s="45"/>
      <c r="R1062" s="45"/>
      <c r="S1062" s="45"/>
      <c r="T1062" s="45"/>
      <c r="U1062" s="45"/>
      <c r="V1062" s="45"/>
      <c r="W1062" s="45"/>
      <c r="X1062" s="45"/>
      <c r="Y1062" s="45"/>
      <c r="Z1062" s="45"/>
      <c r="AA1062" s="45"/>
      <c r="AB1062" s="45"/>
      <c r="AC1062" s="45"/>
    </row>
    <row r="1063" spans="4:29" x14ac:dyDescent="0.35">
      <c r="D1063" s="45"/>
      <c r="E1063" s="45"/>
      <c r="F1063" s="45"/>
      <c r="G1063" s="45"/>
      <c r="H1063" s="45"/>
      <c r="I1063" s="45"/>
      <c r="J1063" s="45"/>
      <c r="K1063" s="45"/>
      <c r="L1063" s="45"/>
      <c r="M1063" s="45"/>
      <c r="N1063" s="45"/>
      <c r="O1063" s="45"/>
      <c r="P1063" s="45"/>
      <c r="Q1063" s="45"/>
      <c r="R1063" s="45"/>
      <c r="S1063" s="45"/>
      <c r="T1063" s="45"/>
      <c r="U1063" s="45"/>
      <c r="V1063" s="45"/>
      <c r="W1063" s="45"/>
      <c r="X1063" s="45"/>
      <c r="Y1063" s="45"/>
      <c r="Z1063" s="45"/>
      <c r="AA1063" s="45"/>
      <c r="AB1063" s="45"/>
      <c r="AC1063" s="45"/>
    </row>
    <row r="1064" spans="4:29" x14ac:dyDescent="0.35">
      <c r="D1064" s="45"/>
      <c r="E1064" s="45"/>
      <c r="F1064" s="45"/>
      <c r="G1064" s="45"/>
      <c r="H1064" s="45"/>
      <c r="I1064" s="45"/>
      <c r="J1064" s="45"/>
      <c r="K1064" s="45"/>
      <c r="L1064" s="45"/>
      <c r="M1064" s="45"/>
      <c r="N1064" s="45"/>
      <c r="O1064" s="45"/>
      <c r="P1064" s="45"/>
      <c r="Q1064" s="45"/>
      <c r="R1064" s="45"/>
      <c r="S1064" s="45"/>
      <c r="T1064" s="45"/>
      <c r="U1064" s="45"/>
      <c r="V1064" s="45"/>
      <c r="W1064" s="45"/>
      <c r="X1064" s="45"/>
      <c r="Y1064" s="45"/>
      <c r="Z1064" s="45"/>
      <c r="AA1064" s="45"/>
      <c r="AB1064" s="45"/>
      <c r="AC1064" s="45"/>
    </row>
    <row r="1065" spans="4:29" x14ac:dyDescent="0.35">
      <c r="D1065" s="45"/>
      <c r="E1065" s="45"/>
      <c r="F1065" s="45"/>
      <c r="G1065" s="45"/>
      <c r="H1065" s="45"/>
      <c r="I1065" s="45"/>
      <c r="J1065" s="45"/>
      <c r="K1065" s="45"/>
      <c r="L1065" s="45"/>
      <c r="M1065" s="45"/>
      <c r="N1065" s="45"/>
      <c r="O1065" s="45"/>
      <c r="P1065" s="45"/>
      <c r="Q1065" s="45"/>
      <c r="R1065" s="45"/>
      <c r="S1065" s="45"/>
      <c r="T1065" s="45"/>
      <c r="U1065" s="45"/>
      <c r="V1065" s="45"/>
      <c r="W1065" s="45"/>
      <c r="X1065" s="45"/>
      <c r="Y1065" s="45"/>
      <c r="Z1065" s="45"/>
      <c r="AA1065" s="45"/>
      <c r="AB1065" s="45"/>
      <c r="AC1065" s="45"/>
    </row>
    <row r="1066" spans="4:29" x14ac:dyDescent="0.35">
      <c r="D1066" s="45"/>
      <c r="E1066" s="45"/>
      <c r="F1066" s="45"/>
      <c r="G1066" s="45"/>
      <c r="H1066" s="45"/>
      <c r="I1066" s="45"/>
      <c r="J1066" s="45"/>
      <c r="K1066" s="45"/>
      <c r="L1066" s="45"/>
      <c r="M1066" s="45"/>
      <c r="N1066" s="45"/>
      <c r="O1066" s="45"/>
      <c r="P1066" s="45"/>
      <c r="Q1066" s="45"/>
      <c r="R1066" s="45"/>
      <c r="S1066" s="45"/>
      <c r="T1066" s="45"/>
      <c r="U1066" s="45"/>
      <c r="V1066" s="45"/>
      <c r="W1066" s="45"/>
      <c r="X1066" s="45"/>
      <c r="Y1066" s="45"/>
      <c r="Z1066" s="45"/>
      <c r="AA1066" s="45"/>
      <c r="AB1066" s="45"/>
      <c r="AC1066" s="45"/>
    </row>
    <row r="1067" spans="4:29" x14ac:dyDescent="0.35">
      <c r="D1067" s="45"/>
      <c r="E1067" s="45"/>
      <c r="F1067" s="45"/>
      <c r="G1067" s="45"/>
      <c r="H1067" s="45"/>
      <c r="I1067" s="45"/>
      <c r="J1067" s="45"/>
      <c r="K1067" s="45"/>
      <c r="L1067" s="45"/>
      <c r="M1067" s="45"/>
      <c r="N1067" s="45"/>
      <c r="O1067" s="45"/>
      <c r="P1067" s="45"/>
      <c r="Q1067" s="45"/>
      <c r="R1067" s="45"/>
      <c r="S1067" s="45"/>
      <c r="T1067" s="45"/>
      <c r="U1067" s="45"/>
      <c r="V1067" s="45"/>
      <c r="W1067" s="45"/>
      <c r="X1067" s="45"/>
      <c r="Y1067" s="45"/>
      <c r="Z1067" s="45"/>
      <c r="AA1067" s="45"/>
      <c r="AB1067" s="45"/>
      <c r="AC1067" s="45"/>
    </row>
    <row r="1068" spans="4:29" x14ac:dyDescent="0.35">
      <c r="D1068" s="45"/>
      <c r="E1068" s="45"/>
      <c r="F1068" s="45"/>
      <c r="G1068" s="45"/>
      <c r="H1068" s="45"/>
      <c r="I1068" s="45"/>
      <c r="J1068" s="45"/>
      <c r="K1068" s="45"/>
      <c r="L1068" s="45"/>
      <c r="M1068" s="45"/>
      <c r="N1068" s="45"/>
      <c r="O1068" s="45"/>
      <c r="P1068" s="45"/>
      <c r="Q1068" s="45"/>
      <c r="R1068" s="45"/>
      <c r="S1068" s="45"/>
      <c r="T1068" s="45"/>
      <c r="U1068" s="45"/>
      <c r="V1068" s="45"/>
      <c r="W1068" s="45"/>
      <c r="X1068" s="45"/>
      <c r="Y1068" s="45"/>
      <c r="Z1068" s="45"/>
      <c r="AA1068" s="45"/>
      <c r="AB1068" s="45"/>
      <c r="AC1068" s="45"/>
    </row>
    <row r="1069" spans="4:29" x14ac:dyDescent="0.35">
      <c r="D1069" s="45"/>
      <c r="E1069" s="45"/>
      <c r="F1069" s="45"/>
      <c r="G1069" s="45"/>
      <c r="H1069" s="45"/>
      <c r="I1069" s="45"/>
      <c r="J1069" s="45"/>
      <c r="K1069" s="45"/>
      <c r="L1069" s="45"/>
      <c r="M1069" s="45"/>
      <c r="N1069" s="45"/>
      <c r="O1069" s="45"/>
      <c r="P1069" s="45"/>
      <c r="Q1069" s="45"/>
      <c r="R1069" s="45"/>
      <c r="S1069" s="45"/>
      <c r="T1069" s="45"/>
      <c r="U1069" s="45"/>
      <c r="V1069" s="45"/>
      <c r="W1069" s="45"/>
      <c r="X1069" s="45"/>
      <c r="Y1069" s="45"/>
      <c r="Z1069" s="45"/>
      <c r="AA1069" s="45"/>
      <c r="AB1069" s="45"/>
      <c r="AC1069" s="45"/>
    </row>
    <row r="1070" spans="4:29" x14ac:dyDescent="0.35">
      <c r="D1070" s="45"/>
      <c r="E1070" s="45"/>
      <c r="F1070" s="45"/>
      <c r="G1070" s="45"/>
      <c r="H1070" s="45"/>
      <c r="I1070" s="45"/>
      <c r="J1070" s="45"/>
      <c r="K1070" s="45"/>
      <c r="L1070" s="45"/>
      <c r="M1070" s="45"/>
      <c r="N1070" s="45"/>
      <c r="O1070" s="45"/>
      <c r="P1070" s="45"/>
      <c r="Q1070" s="45"/>
      <c r="R1070" s="45"/>
      <c r="S1070" s="45"/>
      <c r="T1070" s="45"/>
      <c r="U1070" s="45"/>
      <c r="V1070" s="45"/>
      <c r="W1070" s="45"/>
      <c r="X1070" s="45"/>
      <c r="Y1070" s="45"/>
      <c r="Z1070" s="45"/>
      <c r="AA1070" s="45"/>
      <c r="AB1070" s="45"/>
      <c r="AC1070" s="45"/>
    </row>
    <row r="1071" spans="4:29" x14ac:dyDescent="0.35">
      <c r="D1071" s="45"/>
      <c r="E1071" s="45"/>
      <c r="F1071" s="45"/>
      <c r="G1071" s="45"/>
      <c r="H1071" s="45"/>
      <c r="I1071" s="45"/>
      <c r="J1071" s="45"/>
      <c r="K1071" s="45"/>
      <c r="L1071" s="45"/>
      <c r="M1071" s="45"/>
      <c r="N1071" s="45"/>
      <c r="O1071" s="45"/>
      <c r="P1071" s="45"/>
      <c r="Q1071" s="45"/>
      <c r="R1071" s="45"/>
      <c r="S1071" s="45"/>
      <c r="T1071" s="45"/>
      <c r="U1071" s="45"/>
      <c r="V1071" s="45"/>
      <c r="W1071" s="45"/>
      <c r="X1071" s="45"/>
      <c r="Y1071" s="45"/>
      <c r="Z1071" s="45"/>
      <c r="AA1071" s="45"/>
      <c r="AB1071" s="45"/>
      <c r="AC1071" s="45"/>
    </row>
    <row r="1072" spans="4:29" x14ac:dyDescent="0.35">
      <c r="D1072" s="45"/>
      <c r="E1072" s="45"/>
      <c r="F1072" s="45"/>
      <c r="G1072" s="45"/>
      <c r="H1072" s="45"/>
      <c r="I1072" s="45"/>
      <c r="J1072" s="45"/>
      <c r="K1072" s="45"/>
      <c r="L1072" s="45"/>
      <c r="M1072" s="45"/>
      <c r="N1072" s="45"/>
      <c r="O1072" s="45"/>
      <c r="P1072" s="45"/>
      <c r="Q1072" s="45"/>
      <c r="R1072" s="45"/>
      <c r="S1072" s="45"/>
      <c r="T1072" s="45"/>
      <c r="U1072" s="45"/>
      <c r="V1072" s="45"/>
      <c r="W1072" s="45"/>
      <c r="X1072" s="45"/>
      <c r="Y1072" s="45"/>
      <c r="Z1072" s="45"/>
      <c r="AA1072" s="45"/>
      <c r="AB1072" s="45"/>
      <c r="AC1072" s="45"/>
    </row>
    <row r="1073" spans="4:29" x14ac:dyDescent="0.35">
      <c r="D1073" s="45"/>
      <c r="E1073" s="45"/>
      <c r="F1073" s="45"/>
      <c r="G1073" s="45"/>
      <c r="H1073" s="45"/>
      <c r="I1073" s="45"/>
      <c r="J1073" s="45"/>
      <c r="K1073" s="45"/>
      <c r="L1073" s="45"/>
      <c r="M1073" s="45"/>
      <c r="N1073" s="45"/>
      <c r="O1073" s="45"/>
      <c r="P1073" s="45"/>
      <c r="Q1073" s="45"/>
      <c r="R1073" s="45"/>
      <c r="S1073" s="45"/>
      <c r="T1073" s="45"/>
      <c r="U1073" s="45"/>
      <c r="V1073" s="45"/>
      <c r="W1073" s="45"/>
      <c r="X1073" s="45"/>
      <c r="Y1073" s="45"/>
      <c r="Z1073" s="45"/>
      <c r="AA1073" s="45"/>
      <c r="AB1073" s="45"/>
      <c r="AC1073" s="45"/>
    </row>
    <row r="1074" spans="4:29" x14ac:dyDescent="0.35">
      <c r="D1074" s="45"/>
      <c r="E1074" s="45"/>
      <c r="F1074" s="45"/>
      <c r="G1074" s="45"/>
      <c r="H1074" s="45"/>
      <c r="I1074" s="45"/>
      <c r="J1074" s="45"/>
      <c r="K1074" s="45"/>
      <c r="L1074" s="45"/>
      <c r="M1074" s="45"/>
      <c r="N1074" s="45"/>
      <c r="O1074" s="45"/>
      <c r="P1074" s="45"/>
      <c r="Q1074" s="45"/>
      <c r="R1074" s="45"/>
      <c r="S1074" s="45"/>
      <c r="T1074" s="45"/>
      <c r="U1074" s="45"/>
      <c r="V1074" s="45"/>
      <c r="W1074" s="45"/>
      <c r="X1074" s="45"/>
      <c r="Y1074" s="45"/>
      <c r="Z1074" s="45"/>
      <c r="AA1074" s="45"/>
      <c r="AB1074" s="45"/>
      <c r="AC1074" s="45"/>
    </row>
    <row r="1075" spans="4:29" x14ac:dyDescent="0.35">
      <c r="D1075" s="45"/>
      <c r="E1075" s="45"/>
      <c r="F1075" s="45"/>
      <c r="G1075" s="45"/>
      <c r="H1075" s="45"/>
      <c r="I1075" s="45"/>
      <c r="J1075" s="45"/>
      <c r="K1075" s="45"/>
      <c r="L1075" s="45"/>
      <c r="M1075" s="45"/>
      <c r="N1075" s="45"/>
      <c r="O1075" s="45"/>
      <c r="P1075" s="45"/>
      <c r="Q1075" s="45"/>
      <c r="R1075" s="45"/>
      <c r="S1075" s="45"/>
      <c r="T1075" s="45"/>
      <c r="U1075" s="45"/>
      <c r="V1075" s="45"/>
      <c r="W1075" s="45"/>
      <c r="X1075" s="45"/>
      <c r="Y1075" s="45"/>
      <c r="Z1075" s="45"/>
      <c r="AA1075" s="45"/>
      <c r="AB1075" s="45"/>
      <c r="AC1075" s="45"/>
    </row>
    <row r="1076" spans="4:29" x14ac:dyDescent="0.35">
      <c r="D1076" s="45"/>
      <c r="E1076" s="45"/>
      <c r="F1076" s="45"/>
      <c r="G1076" s="45"/>
      <c r="H1076" s="45"/>
      <c r="I1076" s="45"/>
      <c r="J1076" s="45"/>
      <c r="K1076" s="45"/>
      <c r="L1076" s="45"/>
      <c r="M1076" s="45"/>
      <c r="N1076" s="45"/>
      <c r="O1076" s="45"/>
      <c r="P1076" s="45"/>
      <c r="Q1076" s="45"/>
      <c r="R1076" s="45"/>
      <c r="S1076" s="45"/>
      <c r="T1076" s="45"/>
      <c r="U1076" s="45"/>
      <c r="V1076" s="45"/>
      <c r="W1076" s="45"/>
      <c r="X1076" s="45"/>
      <c r="Y1076" s="45"/>
      <c r="Z1076" s="45"/>
      <c r="AA1076" s="45"/>
      <c r="AB1076" s="45"/>
      <c r="AC1076" s="45"/>
    </row>
    <row r="1077" spans="4:29" x14ac:dyDescent="0.35">
      <c r="D1077" s="45"/>
      <c r="E1077" s="45"/>
      <c r="F1077" s="45"/>
      <c r="G1077" s="45"/>
      <c r="H1077" s="45"/>
      <c r="I1077" s="45"/>
      <c r="J1077" s="45"/>
      <c r="K1077" s="45"/>
      <c r="L1077" s="45"/>
      <c r="M1077" s="45"/>
      <c r="N1077" s="45"/>
      <c r="O1077" s="45"/>
      <c r="P1077" s="45"/>
      <c r="Q1077" s="45"/>
      <c r="R1077" s="45"/>
      <c r="S1077" s="45"/>
      <c r="T1077" s="45"/>
      <c r="U1077" s="45"/>
      <c r="V1077" s="45"/>
      <c r="W1077" s="45"/>
      <c r="X1077" s="45"/>
      <c r="Y1077" s="45"/>
      <c r="Z1077" s="45"/>
      <c r="AA1077" s="45"/>
      <c r="AB1077" s="45"/>
      <c r="AC1077" s="45"/>
    </row>
    <row r="1078" spans="4:29" x14ac:dyDescent="0.35">
      <c r="D1078" s="45"/>
      <c r="E1078" s="45"/>
      <c r="F1078" s="45"/>
      <c r="G1078" s="45"/>
      <c r="H1078" s="45"/>
      <c r="I1078" s="45"/>
      <c r="J1078" s="45"/>
      <c r="K1078" s="45"/>
      <c r="L1078" s="45"/>
      <c r="M1078" s="45"/>
      <c r="N1078" s="45"/>
      <c r="O1078" s="45"/>
      <c r="P1078" s="45"/>
      <c r="Q1078" s="45"/>
      <c r="R1078" s="45"/>
      <c r="S1078" s="45"/>
      <c r="T1078" s="45"/>
      <c r="U1078" s="45"/>
      <c r="V1078" s="45"/>
      <c r="W1078" s="45"/>
      <c r="X1078" s="45"/>
      <c r="Y1078" s="45"/>
      <c r="Z1078" s="45"/>
      <c r="AA1078" s="45"/>
      <c r="AB1078" s="45"/>
      <c r="AC1078" s="45"/>
    </row>
    <row r="1079" spans="4:29" x14ac:dyDescent="0.35">
      <c r="D1079" s="45"/>
      <c r="E1079" s="45"/>
      <c r="F1079" s="45"/>
      <c r="G1079" s="45"/>
      <c r="H1079" s="45"/>
      <c r="I1079" s="45"/>
      <c r="J1079" s="45"/>
      <c r="K1079" s="45"/>
      <c r="L1079" s="45"/>
      <c r="M1079" s="45"/>
      <c r="N1079" s="45"/>
      <c r="O1079" s="45"/>
      <c r="P1079" s="45"/>
      <c r="Q1079" s="45"/>
      <c r="R1079" s="45"/>
      <c r="S1079" s="45"/>
      <c r="T1079" s="45"/>
      <c r="U1079" s="45"/>
      <c r="V1079" s="45"/>
      <c r="W1079" s="45"/>
      <c r="X1079" s="45"/>
      <c r="Y1079" s="45"/>
      <c r="Z1079" s="45"/>
      <c r="AA1079" s="45"/>
      <c r="AB1079" s="45"/>
      <c r="AC1079" s="45"/>
    </row>
    <row r="1080" spans="4:29" x14ac:dyDescent="0.35">
      <c r="D1080" s="45"/>
      <c r="E1080" s="45"/>
      <c r="F1080" s="45"/>
      <c r="G1080" s="45"/>
      <c r="H1080" s="45"/>
      <c r="I1080" s="45"/>
      <c r="J1080" s="45"/>
      <c r="K1080" s="45"/>
      <c r="L1080" s="45"/>
      <c r="M1080" s="45"/>
      <c r="N1080" s="45"/>
      <c r="O1080" s="45"/>
      <c r="P1080" s="45"/>
      <c r="Q1080" s="45"/>
      <c r="R1080" s="45"/>
      <c r="S1080" s="45"/>
      <c r="T1080" s="45"/>
      <c r="U1080" s="45"/>
      <c r="V1080" s="45"/>
      <c r="W1080" s="45"/>
      <c r="X1080" s="45"/>
      <c r="Y1080" s="45"/>
      <c r="Z1080" s="45"/>
      <c r="AA1080" s="45"/>
      <c r="AB1080" s="45"/>
      <c r="AC1080" s="45"/>
    </row>
    <row r="1081" spans="4:29" x14ac:dyDescent="0.35">
      <c r="D1081" s="45"/>
      <c r="E1081" s="45"/>
      <c r="F1081" s="45"/>
      <c r="G1081" s="45"/>
      <c r="H1081" s="45"/>
      <c r="I1081" s="45"/>
      <c r="J1081" s="45"/>
      <c r="K1081" s="45"/>
      <c r="L1081" s="45"/>
      <c r="M1081" s="45"/>
      <c r="N1081" s="45"/>
      <c r="O1081" s="45"/>
      <c r="P1081" s="45"/>
      <c r="Q1081" s="45"/>
      <c r="R1081" s="45"/>
      <c r="S1081" s="45"/>
      <c r="T1081" s="45"/>
      <c r="U1081" s="45"/>
      <c r="V1081" s="45"/>
      <c r="W1081" s="45"/>
      <c r="X1081" s="45"/>
      <c r="Y1081" s="45"/>
      <c r="Z1081" s="45"/>
      <c r="AA1081" s="45"/>
      <c r="AB1081" s="45"/>
      <c r="AC1081" s="45"/>
    </row>
    <row r="1082" spans="4:29" x14ac:dyDescent="0.35">
      <c r="D1082" s="45"/>
      <c r="E1082" s="45"/>
      <c r="F1082" s="45"/>
      <c r="G1082" s="45"/>
      <c r="H1082" s="45"/>
      <c r="I1082" s="45"/>
      <c r="J1082" s="45"/>
      <c r="K1082" s="45"/>
      <c r="L1082" s="45"/>
      <c r="M1082" s="45"/>
      <c r="N1082" s="45"/>
      <c r="O1082" s="45"/>
      <c r="P1082" s="45"/>
      <c r="Q1082" s="45"/>
      <c r="R1082" s="45"/>
      <c r="S1082" s="45"/>
      <c r="T1082" s="45"/>
      <c r="U1082" s="45"/>
      <c r="V1082" s="45"/>
      <c r="W1082" s="45"/>
      <c r="X1082" s="45"/>
      <c r="Y1082" s="45"/>
      <c r="Z1082" s="45"/>
      <c r="AA1082" s="45"/>
      <c r="AB1082" s="45"/>
      <c r="AC1082" s="45"/>
    </row>
    <row r="1083" spans="4:29" x14ac:dyDescent="0.35">
      <c r="D1083" s="45"/>
      <c r="E1083" s="45"/>
      <c r="F1083" s="45"/>
      <c r="G1083" s="45"/>
      <c r="H1083" s="45"/>
      <c r="I1083" s="45"/>
      <c r="J1083" s="45"/>
      <c r="K1083" s="45"/>
      <c r="L1083" s="45"/>
      <c r="M1083" s="45"/>
      <c r="N1083" s="45"/>
      <c r="O1083" s="45"/>
      <c r="P1083" s="45"/>
      <c r="Q1083" s="45"/>
      <c r="R1083" s="45"/>
      <c r="S1083" s="45"/>
      <c r="T1083" s="45"/>
      <c r="U1083" s="45"/>
      <c r="V1083" s="45"/>
      <c r="W1083" s="45"/>
      <c r="X1083" s="45"/>
      <c r="Y1083" s="45"/>
      <c r="Z1083" s="45"/>
      <c r="AA1083" s="45"/>
      <c r="AB1083" s="45"/>
      <c r="AC1083" s="45"/>
    </row>
    <row r="1084" spans="4:29" x14ac:dyDescent="0.35">
      <c r="D1084" s="45"/>
      <c r="E1084" s="45"/>
      <c r="F1084" s="45"/>
      <c r="G1084" s="45"/>
      <c r="H1084" s="45"/>
      <c r="I1084" s="45"/>
      <c r="J1084" s="45"/>
      <c r="K1084" s="45"/>
      <c r="L1084" s="45"/>
      <c r="M1084" s="45"/>
      <c r="N1084" s="45"/>
      <c r="O1084" s="45"/>
      <c r="P1084" s="45"/>
      <c r="Q1084" s="45"/>
      <c r="R1084" s="45"/>
      <c r="S1084" s="45"/>
      <c r="T1084" s="45"/>
      <c r="U1084" s="45"/>
      <c r="V1084" s="45"/>
      <c r="W1084" s="45"/>
      <c r="X1084" s="45"/>
      <c r="Y1084" s="45"/>
      <c r="Z1084" s="45"/>
      <c r="AA1084" s="45"/>
      <c r="AB1084" s="45"/>
      <c r="AC1084" s="45"/>
    </row>
    <row r="1085" spans="4:29" x14ac:dyDescent="0.35">
      <c r="D1085" s="45"/>
      <c r="E1085" s="45"/>
      <c r="F1085" s="45"/>
      <c r="G1085" s="45"/>
      <c r="H1085" s="45"/>
      <c r="I1085" s="45"/>
      <c r="J1085" s="45"/>
      <c r="K1085" s="45"/>
      <c r="L1085" s="45"/>
      <c r="M1085" s="45"/>
      <c r="N1085" s="45"/>
      <c r="O1085" s="45"/>
      <c r="P1085" s="45"/>
      <c r="Q1085" s="45"/>
      <c r="R1085" s="45"/>
      <c r="S1085" s="45"/>
      <c r="T1085" s="45"/>
      <c r="U1085" s="45"/>
      <c r="V1085" s="45"/>
      <c r="W1085" s="45"/>
      <c r="X1085" s="45"/>
      <c r="Y1085" s="45"/>
      <c r="Z1085" s="45"/>
      <c r="AA1085" s="45"/>
      <c r="AB1085" s="45"/>
      <c r="AC1085" s="45"/>
    </row>
    <row r="1086" spans="4:29" x14ac:dyDescent="0.35">
      <c r="D1086" s="45"/>
      <c r="E1086" s="45"/>
      <c r="F1086" s="45"/>
      <c r="G1086" s="45"/>
      <c r="H1086" s="45"/>
      <c r="I1086" s="45"/>
      <c r="J1086" s="45"/>
      <c r="K1086" s="45"/>
      <c r="L1086" s="45"/>
      <c r="M1086" s="45"/>
      <c r="N1086" s="45"/>
      <c r="O1086" s="45"/>
      <c r="P1086" s="45"/>
      <c r="Q1086" s="45"/>
      <c r="R1086" s="45"/>
      <c r="S1086" s="45"/>
      <c r="T1086" s="45"/>
      <c r="U1086" s="45"/>
      <c r="V1086" s="45"/>
      <c r="W1086" s="45"/>
      <c r="X1086" s="45"/>
      <c r="Y1086" s="45"/>
      <c r="Z1086" s="45"/>
      <c r="AA1086" s="45"/>
      <c r="AB1086" s="45"/>
      <c r="AC1086" s="45"/>
    </row>
    <row r="1087" spans="4:29" x14ac:dyDescent="0.35">
      <c r="D1087" s="45"/>
      <c r="E1087" s="45"/>
      <c r="F1087" s="45"/>
      <c r="G1087" s="45"/>
      <c r="H1087" s="45"/>
      <c r="I1087" s="45"/>
      <c r="J1087" s="45"/>
      <c r="K1087" s="45"/>
      <c r="L1087" s="45"/>
      <c r="M1087" s="45"/>
      <c r="N1087" s="45"/>
      <c r="O1087" s="45"/>
      <c r="P1087" s="45"/>
      <c r="Q1087" s="45"/>
      <c r="R1087" s="45"/>
      <c r="S1087" s="45"/>
      <c r="T1087" s="45"/>
      <c r="U1087" s="45"/>
      <c r="V1087" s="45"/>
      <c r="W1087" s="45"/>
      <c r="X1087" s="45"/>
      <c r="Y1087" s="45"/>
      <c r="Z1087" s="45"/>
      <c r="AA1087" s="45"/>
      <c r="AB1087" s="45"/>
      <c r="AC1087" s="45"/>
    </row>
    <row r="1088" spans="4:29" x14ac:dyDescent="0.35">
      <c r="D1088" s="45"/>
      <c r="E1088" s="45"/>
      <c r="F1088" s="45"/>
      <c r="G1088" s="45"/>
      <c r="H1088" s="45"/>
      <c r="I1088" s="45"/>
      <c r="J1088" s="45"/>
      <c r="K1088" s="45"/>
      <c r="L1088" s="45"/>
      <c r="M1088" s="45"/>
      <c r="N1088" s="45"/>
      <c r="O1088" s="45"/>
      <c r="P1088" s="45"/>
      <c r="Q1088" s="45"/>
      <c r="R1088" s="45"/>
      <c r="S1088" s="45"/>
      <c r="T1088" s="45"/>
      <c r="U1088" s="45"/>
      <c r="V1088" s="45"/>
      <c r="W1088" s="45"/>
      <c r="X1088" s="45"/>
      <c r="Y1088" s="45"/>
      <c r="Z1088" s="45"/>
      <c r="AA1088" s="45"/>
      <c r="AB1088" s="45"/>
      <c r="AC1088" s="45"/>
    </row>
    <row r="1089" spans="4:29" x14ac:dyDescent="0.35">
      <c r="D1089" s="45"/>
      <c r="E1089" s="45"/>
      <c r="F1089" s="45"/>
      <c r="G1089" s="45"/>
      <c r="H1089" s="45"/>
      <c r="I1089" s="45"/>
      <c r="J1089" s="45"/>
      <c r="K1089" s="45"/>
      <c r="L1089" s="45"/>
      <c r="M1089" s="45"/>
      <c r="N1089" s="45"/>
      <c r="O1089" s="45"/>
      <c r="P1089" s="45"/>
      <c r="Q1089" s="45"/>
      <c r="R1089" s="45"/>
      <c r="S1089" s="45"/>
      <c r="T1089" s="45"/>
      <c r="U1089" s="45"/>
      <c r="V1089" s="45"/>
      <c r="W1089" s="45"/>
      <c r="X1089" s="45"/>
      <c r="Y1089" s="45"/>
      <c r="Z1089" s="45"/>
      <c r="AA1089" s="45"/>
      <c r="AB1089" s="45"/>
      <c r="AC1089" s="45"/>
    </row>
    <row r="1090" spans="4:29" x14ac:dyDescent="0.35">
      <c r="D1090" s="45"/>
      <c r="E1090" s="45"/>
      <c r="F1090" s="45"/>
      <c r="G1090" s="45"/>
      <c r="H1090" s="45"/>
      <c r="I1090" s="45"/>
      <c r="J1090" s="45"/>
      <c r="K1090" s="45"/>
      <c r="L1090" s="45"/>
      <c r="M1090" s="45"/>
      <c r="N1090" s="45"/>
      <c r="O1090" s="45"/>
      <c r="P1090" s="45"/>
      <c r="Q1090" s="45"/>
      <c r="R1090" s="45"/>
      <c r="S1090" s="45"/>
      <c r="T1090" s="45"/>
      <c r="U1090" s="45"/>
      <c r="V1090" s="45"/>
      <c r="W1090" s="45"/>
      <c r="X1090" s="45"/>
      <c r="Y1090" s="45"/>
      <c r="Z1090" s="45"/>
      <c r="AA1090" s="45"/>
      <c r="AB1090" s="45"/>
      <c r="AC1090" s="45"/>
    </row>
    <row r="1091" spans="4:29" x14ac:dyDescent="0.35">
      <c r="D1091" s="45"/>
      <c r="E1091" s="45"/>
      <c r="F1091" s="45"/>
      <c r="G1091" s="45"/>
      <c r="H1091" s="45"/>
      <c r="I1091" s="45"/>
      <c r="J1091" s="45"/>
      <c r="K1091" s="45"/>
      <c r="L1091" s="45"/>
      <c r="M1091" s="45"/>
      <c r="N1091" s="45"/>
      <c r="O1091" s="45"/>
      <c r="P1091" s="45"/>
      <c r="Q1091" s="45"/>
      <c r="R1091" s="45"/>
      <c r="S1091" s="45"/>
      <c r="T1091" s="45"/>
      <c r="U1091" s="45"/>
      <c r="V1091" s="45"/>
      <c r="W1091" s="45"/>
      <c r="X1091" s="45"/>
      <c r="Y1091" s="45"/>
      <c r="Z1091" s="45"/>
      <c r="AA1091" s="45"/>
      <c r="AB1091" s="45"/>
      <c r="AC1091" s="45"/>
    </row>
    <row r="1092" spans="4:29" x14ac:dyDescent="0.35">
      <c r="D1092" s="45"/>
      <c r="E1092" s="45"/>
      <c r="F1092" s="45"/>
      <c r="G1092" s="45"/>
      <c r="H1092" s="45"/>
      <c r="I1092" s="45"/>
      <c r="J1092" s="45"/>
      <c r="K1092" s="45"/>
      <c r="L1092" s="45"/>
      <c r="M1092" s="45"/>
      <c r="N1092" s="45"/>
      <c r="O1092" s="45"/>
      <c r="P1092" s="45"/>
      <c r="Q1092" s="45"/>
      <c r="R1092" s="45"/>
      <c r="S1092" s="45"/>
      <c r="T1092" s="45"/>
      <c r="U1092" s="45"/>
      <c r="V1092" s="45"/>
      <c r="W1092" s="45"/>
      <c r="X1092" s="45"/>
      <c r="Y1092" s="45"/>
      <c r="Z1092" s="45"/>
      <c r="AA1092" s="45"/>
      <c r="AB1092" s="45"/>
      <c r="AC1092" s="45"/>
    </row>
    <row r="1093" spans="4:29" x14ac:dyDescent="0.35">
      <c r="D1093" s="45"/>
      <c r="E1093" s="45"/>
      <c r="F1093" s="45"/>
      <c r="G1093" s="45"/>
      <c r="H1093" s="45"/>
      <c r="I1093" s="45"/>
      <c r="J1093" s="45"/>
      <c r="K1093" s="45"/>
      <c r="L1093" s="45"/>
      <c r="M1093" s="45"/>
      <c r="N1093" s="45"/>
      <c r="O1093" s="45"/>
      <c r="P1093" s="45"/>
      <c r="Q1093" s="45"/>
      <c r="R1093" s="45"/>
      <c r="S1093" s="45"/>
      <c r="T1093" s="45"/>
      <c r="U1093" s="45"/>
      <c r="V1093" s="45"/>
      <c r="W1093" s="45"/>
      <c r="X1093" s="45"/>
      <c r="Y1093" s="45"/>
      <c r="Z1093" s="45"/>
      <c r="AA1093" s="45"/>
      <c r="AB1093" s="45"/>
      <c r="AC1093" s="45"/>
    </row>
    <row r="1094" spans="4:29" x14ac:dyDescent="0.35">
      <c r="D1094" s="45"/>
      <c r="E1094" s="45"/>
      <c r="F1094" s="45"/>
      <c r="G1094" s="45"/>
      <c r="H1094" s="45"/>
      <c r="I1094" s="45"/>
      <c r="J1094" s="45"/>
      <c r="K1094" s="45"/>
      <c r="L1094" s="45"/>
      <c r="M1094" s="45"/>
      <c r="N1094" s="45"/>
      <c r="O1094" s="45"/>
      <c r="P1094" s="45"/>
      <c r="Q1094" s="45"/>
      <c r="R1094" s="45"/>
      <c r="S1094" s="45"/>
      <c r="T1094" s="45"/>
      <c r="U1094" s="45"/>
      <c r="V1094" s="45"/>
      <c r="W1094" s="45"/>
      <c r="X1094" s="45"/>
      <c r="Y1094" s="45"/>
      <c r="Z1094" s="45"/>
      <c r="AA1094" s="45"/>
      <c r="AB1094" s="45"/>
      <c r="AC1094" s="45"/>
    </row>
    <row r="1095" spans="4:29" x14ac:dyDescent="0.35">
      <c r="D1095" s="45"/>
      <c r="E1095" s="45"/>
      <c r="F1095" s="45"/>
      <c r="G1095" s="45"/>
      <c r="H1095" s="45"/>
      <c r="I1095" s="45"/>
      <c r="J1095" s="45"/>
      <c r="K1095" s="45"/>
      <c r="L1095" s="45"/>
      <c r="M1095" s="45"/>
      <c r="N1095" s="45"/>
      <c r="O1095" s="45"/>
      <c r="P1095" s="45"/>
      <c r="Q1095" s="45"/>
      <c r="R1095" s="45"/>
      <c r="S1095" s="45"/>
      <c r="T1095" s="45"/>
      <c r="U1095" s="45"/>
      <c r="V1095" s="45"/>
      <c r="W1095" s="45"/>
      <c r="X1095" s="45"/>
      <c r="Y1095" s="45"/>
      <c r="Z1095" s="45"/>
      <c r="AA1095" s="45"/>
      <c r="AB1095" s="45"/>
      <c r="AC1095" s="45"/>
    </row>
    <row r="1096" spans="4:29" x14ac:dyDescent="0.35">
      <c r="D1096" s="45"/>
      <c r="E1096" s="45"/>
      <c r="F1096" s="45"/>
      <c r="G1096" s="45"/>
      <c r="H1096" s="45"/>
      <c r="I1096" s="45"/>
      <c r="J1096" s="45"/>
      <c r="K1096" s="45"/>
      <c r="L1096" s="45"/>
      <c r="M1096" s="45"/>
      <c r="N1096" s="45"/>
      <c r="O1096" s="45"/>
      <c r="P1096" s="45"/>
      <c r="Q1096" s="45"/>
      <c r="R1096" s="45"/>
      <c r="S1096" s="45"/>
      <c r="T1096" s="45"/>
      <c r="U1096" s="45"/>
      <c r="V1096" s="45"/>
      <c r="W1096" s="45"/>
      <c r="X1096" s="45"/>
      <c r="Y1096" s="45"/>
      <c r="Z1096" s="45"/>
      <c r="AA1096" s="45"/>
      <c r="AB1096" s="45"/>
      <c r="AC1096" s="45"/>
    </row>
    <row r="1097" spans="4:29" x14ac:dyDescent="0.35">
      <c r="D1097" s="45"/>
      <c r="E1097" s="45"/>
      <c r="F1097" s="45"/>
      <c r="G1097" s="45"/>
      <c r="H1097" s="45"/>
      <c r="I1097" s="45"/>
      <c r="J1097" s="45"/>
      <c r="K1097" s="45"/>
      <c r="L1097" s="45"/>
      <c r="M1097" s="45"/>
      <c r="N1097" s="45"/>
      <c r="O1097" s="45"/>
      <c r="P1097" s="45"/>
      <c r="Q1097" s="45"/>
      <c r="R1097" s="45"/>
      <c r="S1097" s="45"/>
      <c r="T1097" s="45"/>
      <c r="U1097" s="45"/>
      <c r="V1097" s="45"/>
      <c r="W1097" s="45"/>
      <c r="X1097" s="45"/>
      <c r="Y1097" s="45"/>
      <c r="Z1097" s="45"/>
      <c r="AA1097" s="45"/>
      <c r="AB1097" s="45"/>
      <c r="AC1097" s="45"/>
    </row>
    <row r="1098" spans="4:29" x14ac:dyDescent="0.35">
      <c r="D1098" s="45"/>
      <c r="E1098" s="45"/>
      <c r="F1098" s="45"/>
      <c r="G1098" s="45"/>
      <c r="H1098" s="45"/>
      <c r="I1098" s="45"/>
      <c r="J1098" s="45"/>
      <c r="K1098" s="45"/>
      <c r="L1098" s="45"/>
      <c r="M1098" s="45"/>
      <c r="N1098" s="45"/>
      <c r="O1098" s="45"/>
      <c r="P1098" s="45"/>
      <c r="Q1098" s="45"/>
      <c r="R1098" s="45"/>
      <c r="S1098" s="45"/>
      <c r="T1098" s="45"/>
      <c r="U1098" s="45"/>
      <c r="V1098" s="45"/>
      <c r="W1098" s="45"/>
      <c r="X1098" s="45"/>
      <c r="Y1098" s="45"/>
      <c r="Z1098" s="45"/>
      <c r="AA1098" s="45"/>
      <c r="AB1098" s="45"/>
      <c r="AC1098" s="45"/>
    </row>
    <row r="1099" spans="4:29" x14ac:dyDescent="0.35">
      <c r="D1099" s="45"/>
      <c r="E1099" s="45"/>
      <c r="F1099" s="45"/>
      <c r="G1099" s="45"/>
      <c r="H1099" s="45"/>
      <c r="I1099" s="45"/>
      <c r="J1099" s="45"/>
      <c r="K1099" s="45"/>
      <c r="L1099" s="45"/>
      <c r="M1099" s="45"/>
      <c r="N1099" s="45"/>
      <c r="O1099" s="45"/>
      <c r="P1099" s="45"/>
      <c r="Q1099" s="45"/>
      <c r="R1099" s="45"/>
      <c r="S1099" s="45"/>
      <c r="T1099" s="45"/>
      <c r="U1099" s="45"/>
      <c r="V1099" s="45"/>
      <c r="W1099" s="45"/>
      <c r="X1099" s="45"/>
      <c r="Y1099" s="45"/>
      <c r="Z1099" s="45"/>
      <c r="AA1099" s="45"/>
      <c r="AB1099" s="45"/>
      <c r="AC1099" s="45"/>
    </row>
    <row r="1100" spans="4:29" x14ac:dyDescent="0.35">
      <c r="D1100" s="45"/>
      <c r="E1100" s="45"/>
      <c r="F1100" s="45"/>
      <c r="G1100" s="45"/>
      <c r="H1100" s="45"/>
      <c r="I1100" s="45"/>
      <c r="J1100" s="45"/>
      <c r="K1100" s="45"/>
      <c r="L1100" s="45"/>
      <c r="M1100" s="45"/>
      <c r="N1100" s="45"/>
      <c r="O1100" s="45"/>
      <c r="P1100" s="45"/>
      <c r="Q1100" s="45"/>
      <c r="R1100" s="45"/>
      <c r="S1100" s="45"/>
      <c r="T1100" s="45"/>
      <c r="U1100" s="45"/>
      <c r="V1100" s="45"/>
      <c r="W1100" s="45"/>
      <c r="X1100" s="45"/>
      <c r="Y1100" s="45"/>
      <c r="Z1100" s="45"/>
      <c r="AA1100" s="45"/>
      <c r="AB1100" s="45"/>
      <c r="AC1100" s="45"/>
    </row>
    <row r="1101" spans="4:29" x14ac:dyDescent="0.35">
      <c r="D1101" s="45"/>
      <c r="E1101" s="45"/>
      <c r="F1101" s="45"/>
      <c r="G1101" s="45"/>
      <c r="H1101" s="45"/>
      <c r="I1101" s="45"/>
      <c r="J1101" s="45"/>
      <c r="K1101" s="45"/>
      <c r="L1101" s="45"/>
      <c r="M1101" s="45"/>
      <c r="N1101" s="45"/>
      <c r="O1101" s="45"/>
      <c r="P1101" s="45"/>
      <c r="Q1101" s="45"/>
      <c r="R1101" s="45"/>
      <c r="S1101" s="45"/>
      <c r="T1101" s="45"/>
      <c r="U1101" s="45"/>
      <c r="V1101" s="45"/>
      <c r="W1101" s="45"/>
      <c r="X1101" s="45"/>
      <c r="Y1101" s="45"/>
      <c r="Z1101" s="45"/>
      <c r="AA1101" s="45"/>
      <c r="AB1101" s="45"/>
      <c r="AC1101" s="45"/>
    </row>
    <row r="1102" spans="4:29" x14ac:dyDescent="0.35">
      <c r="D1102" s="45"/>
      <c r="E1102" s="45"/>
      <c r="F1102" s="45"/>
      <c r="G1102" s="45"/>
      <c r="H1102" s="45"/>
      <c r="I1102" s="45"/>
      <c r="J1102" s="45"/>
      <c r="K1102" s="45"/>
      <c r="L1102" s="45"/>
      <c r="M1102" s="45"/>
      <c r="N1102" s="45"/>
      <c r="O1102" s="45"/>
      <c r="P1102" s="45"/>
      <c r="Q1102" s="45"/>
      <c r="R1102" s="45"/>
      <c r="S1102" s="45"/>
      <c r="T1102" s="45"/>
      <c r="U1102" s="45"/>
      <c r="V1102" s="45"/>
      <c r="W1102" s="45"/>
      <c r="X1102" s="45"/>
      <c r="Y1102" s="45"/>
      <c r="Z1102" s="45"/>
      <c r="AA1102" s="45"/>
      <c r="AB1102" s="45"/>
      <c r="AC1102" s="45"/>
    </row>
    <row r="1103" spans="4:29" x14ac:dyDescent="0.35">
      <c r="D1103" s="45"/>
      <c r="E1103" s="45"/>
      <c r="F1103" s="45"/>
      <c r="G1103" s="45"/>
      <c r="H1103" s="45"/>
      <c r="I1103" s="45"/>
      <c r="J1103" s="45"/>
      <c r="K1103" s="45"/>
      <c r="L1103" s="45"/>
      <c r="M1103" s="45"/>
      <c r="N1103" s="45"/>
      <c r="O1103" s="45"/>
      <c r="P1103" s="45"/>
      <c r="Q1103" s="45"/>
      <c r="R1103" s="45"/>
      <c r="S1103" s="45"/>
      <c r="T1103" s="45"/>
      <c r="U1103" s="45"/>
      <c r="V1103" s="45"/>
      <c r="W1103" s="45"/>
      <c r="X1103" s="45"/>
      <c r="Y1103" s="45"/>
      <c r="Z1103" s="45"/>
      <c r="AA1103" s="45"/>
      <c r="AB1103" s="45"/>
      <c r="AC1103" s="45"/>
    </row>
    <row r="1104" spans="4:29" x14ac:dyDescent="0.35">
      <c r="D1104" s="45"/>
      <c r="E1104" s="45"/>
      <c r="F1104" s="45"/>
      <c r="G1104" s="45"/>
      <c r="H1104" s="45"/>
      <c r="I1104" s="45"/>
      <c r="J1104" s="45"/>
      <c r="K1104" s="45"/>
      <c r="L1104" s="45"/>
      <c r="M1104" s="45"/>
      <c r="N1104" s="45"/>
      <c r="O1104" s="45"/>
      <c r="P1104" s="45"/>
      <c r="Q1104" s="45"/>
      <c r="R1104" s="45"/>
      <c r="S1104" s="45"/>
      <c r="T1104" s="45"/>
      <c r="U1104" s="45"/>
      <c r="V1104" s="45"/>
      <c r="W1104" s="45"/>
      <c r="X1104" s="45"/>
      <c r="Y1104" s="45"/>
      <c r="Z1104" s="45"/>
      <c r="AA1104" s="45"/>
      <c r="AB1104" s="45"/>
      <c r="AC1104" s="45"/>
    </row>
    <row r="1105" spans="4:29" x14ac:dyDescent="0.35">
      <c r="D1105" s="45"/>
      <c r="E1105" s="45"/>
      <c r="F1105" s="45"/>
      <c r="G1105" s="45"/>
      <c r="H1105" s="45"/>
      <c r="I1105" s="45"/>
      <c r="J1105" s="45"/>
      <c r="K1105" s="45"/>
      <c r="L1105" s="45"/>
      <c r="M1105" s="45"/>
      <c r="N1105" s="45"/>
      <c r="O1105" s="45"/>
      <c r="P1105" s="45"/>
      <c r="Q1105" s="45"/>
      <c r="R1105" s="45"/>
      <c r="S1105" s="45"/>
      <c r="T1105" s="45"/>
      <c r="U1105" s="45"/>
      <c r="V1105" s="45"/>
      <c r="W1105" s="45"/>
      <c r="X1105" s="45"/>
      <c r="Y1105" s="45"/>
      <c r="Z1105" s="45"/>
      <c r="AA1105" s="45"/>
      <c r="AB1105" s="45"/>
      <c r="AC1105" s="45"/>
    </row>
    <row r="1106" spans="4:29" x14ac:dyDescent="0.35">
      <c r="D1106" s="45"/>
      <c r="E1106" s="45"/>
      <c r="F1106" s="45"/>
      <c r="G1106" s="45"/>
      <c r="H1106" s="45"/>
      <c r="I1106" s="45"/>
      <c r="J1106" s="45"/>
      <c r="K1106" s="45"/>
      <c r="L1106" s="45"/>
      <c r="M1106" s="45"/>
      <c r="N1106" s="45"/>
      <c r="O1106" s="45"/>
      <c r="P1106" s="45"/>
      <c r="Q1106" s="45"/>
      <c r="R1106" s="45"/>
      <c r="S1106" s="45"/>
      <c r="T1106" s="45"/>
      <c r="U1106" s="45"/>
      <c r="V1106" s="45"/>
      <c r="W1106" s="45"/>
      <c r="X1106" s="45"/>
      <c r="Y1106" s="45"/>
      <c r="Z1106" s="45"/>
      <c r="AA1106" s="45"/>
      <c r="AB1106" s="45"/>
      <c r="AC1106" s="45"/>
    </row>
    <row r="1107" spans="4:29" x14ac:dyDescent="0.35">
      <c r="D1107" s="45"/>
      <c r="E1107" s="45"/>
      <c r="F1107" s="45"/>
      <c r="G1107" s="45"/>
      <c r="H1107" s="45"/>
      <c r="I1107" s="45"/>
      <c r="J1107" s="45"/>
      <c r="K1107" s="45"/>
      <c r="L1107" s="45"/>
      <c r="M1107" s="45"/>
      <c r="N1107" s="45"/>
      <c r="O1107" s="45"/>
      <c r="P1107" s="45"/>
      <c r="Q1107" s="45"/>
      <c r="R1107" s="45"/>
      <c r="S1107" s="45"/>
      <c r="T1107" s="45"/>
      <c r="U1107" s="45"/>
      <c r="V1107" s="45"/>
      <c r="W1107" s="45"/>
      <c r="X1107" s="45"/>
      <c r="Y1107" s="45"/>
      <c r="Z1107" s="45"/>
      <c r="AA1107" s="45"/>
      <c r="AB1107" s="45"/>
      <c r="AC1107" s="45"/>
    </row>
    <row r="1108" spans="4:29" x14ac:dyDescent="0.35">
      <c r="D1108" s="45"/>
      <c r="E1108" s="45"/>
      <c r="F1108" s="45"/>
      <c r="G1108" s="45"/>
      <c r="H1108" s="45"/>
      <c r="I1108" s="45"/>
      <c r="J1108" s="45"/>
      <c r="K1108" s="45"/>
      <c r="L1108" s="45"/>
      <c r="M1108" s="45"/>
      <c r="N1108" s="45"/>
      <c r="O1108" s="45"/>
      <c r="P1108" s="45"/>
      <c r="Q1108" s="45"/>
      <c r="R1108" s="45"/>
      <c r="S1108" s="45"/>
      <c r="T1108" s="45"/>
      <c r="U1108" s="45"/>
      <c r="V1108" s="45"/>
      <c r="W1108" s="45"/>
      <c r="X1108" s="45"/>
      <c r="Y1108" s="45"/>
      <c r="Z1108" s="45"/>
      <c r="AA1108" s="45"/>
      <c r="AB1108" s="45"/>
      <c r="AC1108" s="45"/>
    </row>
    <row r="1109" spans="4:29" x14ac:dyDescent="0.35">
      <c r="D1109" s="45"/>
      <c r="E1109" s="45"/>
      <c r="F1109" s="45"/>
      <c r="G1109" s="45"/>
      <c r="H1109" s="45"/>
      <c r="I1109" s="45"/>
      <c r="J1109" s="45"/>
      <c r="K1109" s="45"/>
      <c r="L1109" s="45"/>
      <c r="M1109" s="45"/>
      <c r="N1109" s="45"/>
      <c r="O1109" s="45"/>
      <c r="P1109" s="45"/>
      <c r="Q1109" s="45"/>
      <c r="R1109" s="45"/>
      <c r="S1109" s="45"/>
      <c r="T1109" s="45"/>
      <c r="U1109" s="45"/>
      <c r="V1109" s="45"/>
      <c r="W1109" s="45"/>
      <c r="X1109" s="45"/>
      <c r="Y1109" s="45"/>
      <c r="Z1109" s="45"/>
      <c r="AA1109" s="45"/>
      <c r="AB1109" s="45"/>
      <c r="AC1109" s="45"/>
    </row>
    <row r="1110" spans="4:29" x14ac:dyDescent="0.35">
      <c r="D1110" s="45"/>
      <c r="E1110" s="45"/>
      <c r="F1110" s="45"/>
      <c r="G1110" s="45"/>
      <c r="H1110" s="45"/>
      <c r="I1110" s="45"/>
      <c r="J1110" s="45"/>
      <c r="K1110" s="45"/>
      <c r="L1110" s="45"/>
      <c r="M1110" s="45"/>
      <c r="N1110" s="45"/>
      <c r="O1110" s="45"/>
      <c r="P1110" s="45"/>
      <c r="Q1110" s="45"/>
      <c r="R1110" s="45"/>
      <c r="S1110" s="45"/>
      <c r="T1110" s="45"/>
      <c r="U1110" s="45"/>
      <c r="V1110" s="45"/>
      <c r="W1110" s="45"/>
      <c r="X1110" s="45"/>
      <c r="Y1110" s="45"/>
      <c r="Z1110" s="45"/>
      <c r="AA1110" s="45"/>
      <c r="AB1110" s="45"/>
      <c r="AC1110" s="45"/>
    </row>
    <row r="1111" spans="4:29" x14ac:dyDescent="0.35">
      <c r="D1111" s="45"/>
      <c r="E1111" s="45"/>
      <c r="F1111" s="45"/>
      <c r="G1111" s="45"/>
      <c r="H1111" s="45"/>
      <c r="I1111" s="45"/>
      <c r="J1111" s="45"/>
      <c r="K1111" s="45"/>
      <c r="L1111" s="45"/>
      <c r="M1111" s="45"/>
      <c r="N1111" s="45"/>
      <c r="O1111" s="45"/>
      <c r="P1111" s="45"/>
      <c r="Q1111" s="45"/>
      <c r="R1111" s="45"/>
      <c r="S1111" s="45"/>
      <c r="T1111" s="45"/>
      <c r="U1111" s="45"/>
      <c r="V1111" s="45"/>
      <c r="W1111" s="45"/>
      <c r="X1111" s="45"/>
      <c r="Y1111" s="45"/>
      <c r="Z1111" s="45"/>
      <c r="AA1111" s="45"/>
      <c r="AB1111" s="45"/>
      <c r="AC1111" s="45"/>
    </row>
    <row r="1112" spans="4:29" x14ac:dyDescent="0.35">
      <c r="D1112" s="45"/>
      <c r="E1112" s="45"/>
      <c r="F1112" s="45"/>
      <c r="G1112" s="45"/>
      <c r="H1112" s="45"/>
      <c r="I1112" s="45"/>
      <c r="J1112" s="45"/>
      <c r="K1112" s="45"/>
      <c r="L1112" s="45"/>
      <c r="M1112" s="45"/>
      <c r="N1112" s="45"/>
      <c r="O1112" s="45"/>
      <c r="P1112" s="45"/>
      <c r="Q1112" s="45"/>
      <c r="R1112" s="45"/>
      <c r="S1112" s="45"/>
      <c r="T1112" s="45"/>
      <c r="U1112" s="45"/>
      <c r="V1112" s="45"/>
      <c r="W1112" s="45"/>
      <c r="X1112" s="45"/>
      <c r="Y1112" s="45"/>
      <c r="Z1112" s="45"/>
      <c r="AA1112" s="45"/>
      <c r="AB1112" s="45"/>
      <c r="AC1112" s="45"/>
    </row>
    <row r="1113" spans="4:29" x14ac:dyDescent="0.35">
      <c r="D1113" s="45"/>
      <c r="E1113" s="45"/>
      <c r="F1113" s="45"/>
      <c r="G1113" s="45"/>
      <c r="H1113" s="45"/>
      <c r="I1113" s="45"/>
      <c r="J1113" s="45"/>
      <c r="K1113" s="45"/>
      <c r="L1113" s="45"/>
      <c r="M1113" s="45"/>
      <c r="N1113" s="45"/>
      <c r="O1113" s="45"/>
      <c r="P1113" s="45"/>
      <c r="Q1113" s="45"/>
      <c r="R1113" s="45"/>
      <c r="S1113" s="45"/>
      <c r="T1113" s="45"/>
      <c r="U1113" s="45"/>
      <c r="V1113" s="45"/>
      <c r="W1113" s="45"/>
      <c r="X1113" s="45"/>
      <c r="Y1113" s="45"/>
      <c r="Z1113" s="45"/>
      <c r="AA1113" s="45"/>
      <c r="AB1113" s="45"/>
      <c r="AC1113" s="45"/>
    </row>
    <row r="1114" spans="4:29" x14ac:dyDescent="0.35">
      <c r="D1114" s="45"/>
      <c r="E1114" s="45"/>
      <c r="F1114" s="45"/>
      <c r="G1114" s="45"/>
      <c r="H1114" s="45"/>
      <c r="I1114" s="45"/>
      <c r="J1114" s="45"/>
      <c r="K1114" s="45"/>
      <c r="L1114" s="45"/>
      <c r="M1114" s="45"/>
      <c r="N1114" s="45"/>
      <c r="O1114" s="45"/>
      <c r="P1114" s="45"/>
      <c r="Q1114" s="45"/>
      <c r="R1114" s="45"/>
      <c r="S1114" s="45"/>
      <c r="T1114" s="45"/>
      <c r="U1114" s="45"/>
      <c r="V1114" s="45"/>
      <c r="W1114" s="45"/>
      <c r="X1114" s="45"/>
      <c r="Y1114" s="45"/>
      <c r="Z1114" s="45"/>
      <c r="AA1114" s="45"/>
      <c r="AB1114" s="45"/>
      <c r="AC1114" s="45"/>
    </row>
    <row r="1115" spans="4:29" x14ac:dyDescent="0.35">
      <c r="D1115" s="45"/>
      <c r="E1115" s="45"/>
      <c r="F1115" s="45"/>
      <c r="G1115" s="45"/>
      <c r="H1115" s="45"/>
      <c r="I1115" s="45"/>
      <c r="J1115" s="45"/>
      <c r="K1115" s="45"/>
      <c r="L1115" s="45"/>
      <c r="M1115" s="45"/>
      <c r="N1115" s="45"/>
      <c r="O1115" s="45"/>
      <c r="P1115" s="45"/>
      <c r="Q1115" s="45"/>
      <c r="R1115" s="45"/>
      <c r="S1115" s="45"/>
      <c r="T1115" s="45"/>
      <c r="U1115" s="45"/>
      <c r="V1115" s="45"/>
      <c r="W1115" s="45"/>
      <c r="X1115" s="45"/>
      <c r="Y1115" s="45"/>
      <c r="Z1115" s="45"/>
      <c r="AA1115" s="45"/>
      <c r="AB1115" s="45"/>
      <c r="AC1115" s="45"/>
    </row>
    <row r="1116" spans="4:29" x14ac:dyDescent="0.35">
      <c r="D1116" s="45"/>
      <c r="E1116" s="45"/>
      <c r="F1116" s="45"/>
      <c r="G1116" s="45"/>
      <c r="H1116" s="45"/>
      <c r="I1116" s="45"/>
      <c r="J1116" s="45"/>
      <c r="K1116" s="45"/>
      <c r="L1116" s="45"/>
      <c r="M1116" s="45"/>
      <c r="N1116" s="45"/>
      <c r="O1116" s="45"/>
      <c r="P1116" s="45"/>
      <c r="Q1116" s="45"/>
      <c r="R1116" s="45"/>
      <c r="S1116" s="45"/>
      <c r="T1116" s="45"/>
      <c r="U1116" s="45"/>
      <c r="V1116" s="45"/>
      <c r="W1116" s="45"/>
      <c r="X1116" s="45"/>
      <c r="Y1116" s="45"/>
      <c r="Z1116" s="45"/>
      <c r="AA1116" s="45"/>
      <c r="AB1116" s="45"/>
      <c r="AC1116" s="45"/>
    </row>
    <row r="1117" spans="4:29" x14ac:dyDescent="0.35">
      <c r="D1117" s="45"/>
      <c r="E1117" s="45"/>
      <c r="F1117" s="45"/>
      <c r="G1117" s="45"/>
      <c r="H1117" s="45"/>
      <c r="I1117" s="45"/>
      <c r="J1117" s="45"/>
      <c r="K1117" s="45"/>
      <c r="L1117" s="45"/>
      <c r="M1117" s="45"/>
      <c r="N1117" s="45"/>
      <c r="O1117" s="45"/>
      <c r="P1117" s="45"/>
      <c r="Q1117" s="45"/>
      <c r="R1117" s="45"/>
      <c r="S1117" s="45"/>
      <c r="T1117" s="45"/>
      <c r="U1117" s="45"/>
      <c r="V1117" s="45"/>
      <c r="W1117" s="45"/>
      <c r="X1117" s="45"/>
      <c r="Y1117" s="45"/>
      <c r="Z1117" s="45"/>
      <c r="AA1117" s="45"/>
      <c r="AB1117" s="45"/>
      <c r="AC1117" s="45"/>
    </row>
    <row r="1118" spans="4:29" x14ac:dyDescent="0.35">
      <c r="D1118" s="45"/>
      <c r="E1118" s="45"/>
      <c r="F1118" s="45"/>
      <c r="G1118" s="45"/>
      <c r="H1118" s="45"/>
      <c r="I1118" s="45"/>
      <c r="J1118" s="45"/>
      <c r="K1118" s="45"/>
      <c r="L1118" s="45"/>
      <c r="M1118" s="45"/>
      <c r="N1118" s="45"/>
      <c r="O1118" s="45"/>
      <c r="P1118" s="45"/>
      <c r="Q1118" s="45"/>
      <c r="R1118" s="45"/>
      <c r="S1118" s="45"/>
      <c r="T1118" s="45"/>
      <c r="U1118" s="45"/>
      <c r="V1118" s="45"/>
      <c r="W1118" s="45"/>
      <c r="X1118" s="45"/>
      <c r="Y1118" s="45"/>
      <c r="Z1118" s="45"/>
      <c r="AA1118" s="45"/>
      <c r="AB1118" s="45"/>
      <c r="AC1118" s="45"/>
    </row>
    <row r="1119" spans="4:29" x14ac:dyDescent="0.35">
      <c r="D1119" s="45"/>
      <c r="E1119" s="45"/>
      <c r="F1119" s="45"/>
      <c r="G1119" s="45"/>
      <c r="H1119" s="45"/>
      <c r="I1119" s="45"/>
      <c r="J1119" s="45"/>
      <c r="K1119" s="45"/>
      <c r="L1119" s="45"/>
      <c r="M1119" s="45"/>
      <c r="N1119" s="45"/>
      <c r="O1119" s="45"/>
      <c r="P1119" s="45"/>
      <c r="Q1119" s="45"/>
      <c r="R1119" s="45"/>
      <c r="S1119" s="45"/>
      <c r="T1119" s="45"/>
      <c r="U1119" s="45"/>
      <c r="V1119" s="45"/>
      <c r="W1119" s="45"/>
      <c r="X1119" s="45"/>
      <c r="Y1119" s="45"/>
      <c r="Z1119" s="45"/>
      <c r="AA1119" s="45"/>
      <c r="AB1119" s="45"/>
      <c r="AC1119" s="45"/>
    </row>
    <row r="1120" spans="4:29" x14ac:dyDescent="0.35">
      <c r="D1120" s="45"/>
      <c r="E1120" s="45"/>
      <c r="F1120" s="45"/>
      <c r="G1120" s="45"/>
      <c r="H1120" s="45"/>
      <c r="I1120" s="45"/>
      <c r="J1120" s="45"/>
      <c r="K1120" s="45"/>
      <c r="L1120" s="45"/>
      <c r="M1120" s="45"/>
      <c r="N1120" s="45"/>
      <c r="O1120" s="45"/>
      <c r="P1120" s="45"/>
      <c r="Q1120" s="45"/>
      <c r="R1120" s="45"/>
      <c r="S1120" s="45"/>
      <c r="T1120" s="45"/>
      <c r="U1120" s="45"/>
      <c r="V1120" s="45"/>
      <c r="W1120" s="45"/>
      <c r="X1120" s="45"/>
      <c r="Y1120" s="45"/>
      <c r="Z1120" s="45"/>
      <c r="AA1120" s="45"/>
      <c r="AB1120" s="45"/>
      <c r="AC1120" s="45"/>
    </row>
    <row r="1121" spans="4:29" x14ac:dyDescent="0.35">
      <c r="D1121" s="45"/>
      <c r="E1121" s="45"/>
      <c r="F1121" s="45"/>
      <c r="G1121" s="45"/>
      <c r="H1121" s="45"/>
      <c r="I1121" s="45"/>
      <c r="J1121" s="45"/>
      <c r="K1121" s="45"/>
      <c r="L1121" s="45"/>
      <c r="M1121" s="45"/>
      <c r="N1121" s="45"/>
      <c r="O1121" s="45"/>
      <c r="P1121" s="45"/>
      <c r="Q1121" s="45"/>
      <c r="R1121" s="45"/>
      <c r="S1121" s="45"/>
      <c r="T1121" s="45"/>
      <c r="U1121" s="45"/>
      <c r="V1121" s="45"/>
      <c r="W1121" s="45"/>
      <c r="X1121" s="45"/>
      <c r="Y1121" s="45"/>
      <c r="Z1121" s="45"/>
      <c r="AA1121" s="45"/>
      <c r="AB1121" s="45"/>
      <c r="AC1121" s="45"/>
    </row>
    <row r="1122" spans="4:29" x14ac:dyDescent="0.35">
      <c r="D1122" s="45"/>
      <c r="T1122" s="45"/>
      <c r="U1122" s="45"/>
      <c r="V1122" s="45"/>
      <c r="W1122" s="45"/>
      <c r="X1122" s="45"/>
      <c r="Y1122" s="45"/>
      <c r="Z1122" s="45"/>
      <c r="AA1122" s="45"/>
      <c r="AB1122" s="45"/>
      <c r="AC1122" s="45"/>
    </row>
    <row r="1123" spans="4:29" x14ac:dyDescent="0.35">
      <c r="D1123" s="45"/>
      <c r="V1123" s="45"/>
      <c r="W1123" s="45"/>
      <c r="X1123" s="45"/>
      <c r="Y1123" s="45"/>
      <c r="Z1123" s="45"/>
      <c r="AA1123" s="45"/>
      <c r="AB1123" s="45"/>
      <c r="AC1123" s="45"/>
    </row>
    <row r="1124" spans="4:29" x14ac:dyDescent="0.35">
      <c r="D1124" s="45"/>
      <c r="V1124" s="45"/>
      <c r="W1124" s="45"/>
      <c r="X1124" s="45"/>
      <c r="Y1124" s="45"/>
      <c r="Z1124" s="45"/>
      <c r="AA1124" s="45"/>
      <c r="AB1124" s="45"/>
      <c r="AC1124" s="45"/>
    </row>
    <row r="1125" spans="4:29" x14ac:dyDescent="0.35">
      <c r="D1125" s="45"/>
      <c r="V1125" s="45"/>
      <c r="W1125" s="45"/>
      <c r="X1125" s="45"/>
      <c r="Y1125" s="45"/>
      <c r="Z1125" s="45"/>
      <c r="AA1125" s="45"/>
      <c r="AB1125" s="45"/>
      <c r="AC1125" s="45"/>
    </row>
    <row r="1126" spans="4:29" x14ac:dyDescent="0.35">
      <c r="D1126" s="45"/>
      <c r="V1126" s="45"/>
      <c r="W1126" s="45"/>
      <c r="X1126" s="45"/>
      <c r="Y1126" s="45"/>
      <c r="Z1126" s="45"/>
      <c r="AA1126" s="45"/>
      <c r="AB1126" s="45"/>
      <c r="AC1126" s="45"/>
    </row>
    <row r="1127" spans="4:29" x14ac:dyDescent="0.35">
      <c r="D1127" s="45"/>
      <c r="V1127" s="45"/>
      <c r="W1127" s="45"/>
      <c r="X1127" s="45"/>
      <c r="Y1127" s="45"/>
      <c r="Z1127" s="45"/>
      <c r="AA1127" s="45"/>
      <c r="AB1127" s="45"/>
      <c r="AC1127" s="45"/>
    </row>
    <row r="1128" spans="4:29" x14ac:dyDescent="0.35">
      <c r="D1128" s="45"/>
      <c r="V1128" s="45"/>
      <c r="W1128" s="45"/>
      <c r="X1128" s="45"/>
      <c r="Y1128" s="45"/>
      <c r="Z1128" s="45"/>
      <c r="AA1128" s="45"/>
      <c r="AB1128" s="45"/>
      <c r="AC1128" s="45"/>
    </row>
    <row r="1129" spans="4:29" x14ac:dyDescent="0.35">
      <c r="D1129" s="45"/>
      <c r="V1129" s="45"/>
      <c r="W1129" s="45"/>
      <c r="X1129" s="45"/>
      <c r="Y1129" s="45"/>
      <c r="Z1129" s="45"/>
      <c r="AA1129" s="45"/>
      <c r="AB1129" s="45"/>
      <c r="AC1129" s="45"/>
    </row>
    <row r="1130" spans="4:29" x14ac:dyDescent="0.35">
      <c r="D1130" s="45"/>
      <c r="V1130" s="45"/>
      <c r="W1130" s="45"/>
      <c r="X1130" s="45"/>
      <c r="Y1130" s="45"/>
      <c r="Z1130" s="45"/>
      <c r="AA1130" s="45"/>
      <c r="AB1130" s="45"/>
      <c r="AC1130" s="45"/>
    </row>
    <row r="1131" spans="4:29" x14ac:dyDescent="0.35">
      <c r="D1131" s="45"/>
      <c r="V1131" s="45"/>
      <c r="W1131" s="45"/>
      <c r="X1131" s="45"/>
      <c r="Y1131" s="45"/>
      <c r="Z1131" s="45"/>
      <c r="AA1131" s="45"/>
      <c r="AB1131" s="45"/>
      <c r="AC1131" s="45"/>
    </row>
    <row r="1132" spans="4:29" x14ac:dyDescent="0.35">
      <c r="D1132" s="45"/>
      <c r="V1132" s="45"/>
      <c r="W1132" s="45"/>
      <c r="X1132" s="45"/>
      <c r="Y1132" s="45"/>
      <c r="Z1132" s="45"/>
      <c r="AA1132" s="45"/>
      <c r="AB1132" s="45"/>
      <c r="AC1132" s="45"/>
    </row>
    <row r="1133" spans="4:29" x14ac:dyDescent="0.35">
      <c r="D1133" s="45"/>
      <c r="V1133" s="45"/>
      <c r="W1133" s="45"/>
      <c r="X1133" s="45"/>
      <c r="Y1133" s="45"/>
      <c r="Z1133" s="45"/>
      <c r="AA1133" s="45"/>
      <c r="AB1133" s="45"/>
      <c r="AC1133" s="45"/>
    </row>
    <row r="1134" spans="4:29" x14ac:dyDescent="0.35">
      <c r="D1134" s="45"/>
      <c r="V1134" s="45"/>
      <c r="W1134" s="45"/>
      <c r="X1134" s="45"/>
      <c r="Y1134" s="45"/>
      <c r="Z1134" s="45"/>
      <c r="AA1134" s="45"/>
      <c r="AB1134" s="45"/>
      <c r="AC1134" s="45"/>
    </row>
    <row r="1135" spans="4:29" x14ac:dyDescent="0.35">
      <c r="D1135" s="45"/>
      <c r="V1135" s="45"/>
      <c r="W1135" s="45"/>
      <c r="X1135" s="45"/>
      <c r="Y1135" s="45"/>
      <c r="Z1135" s="45"/>
      <c r="AA1135" s="45"/>
      <c r="AB1135" s="45"/>
      <c r="AC1135" s="45"/>
    </row>
    <row r="1136" spans="4:29" x14ac:dyDescent="0.35">
      <c r="D1136" s="45"/>
      <c r="V1136" s="45"/>
      <c r="W1136" s="45"/>
      <c r="X1136" s="45"/>
      <c r="Y1136" s="45"/>
      <c r="Z1136" s="45"/>
      <c r="AA1136" s="45"/>
      <c r="AB1136" s="45"/>
      <c r="AC1136" s="45"/>
    </row>
    <row r="1137" spans="4:29" x14ac:dyDescent="0.35">
      <c r="D1137" s="45"/>
      <c r="V1137" s="45"/>
      <c r="W1137" s="45"/>
      <c r="X1137" s="45"/>
      <c r="Y1137" s="45"/>
      <c r="Z1137" s="45"/>
      <c r="AA1137" s="45"/>
      <c r="AB1137" s="45"/>
      <c r="AC1137" s="45"/>
    </row>
    <row r="1138" spans="4:29" x14ac:dyDescent="0.35">
      <c r="D1138" s="45"/>
      <c r="V1138" s="45"/>
      <c r="W1138" s="45"/>
      <c r="X1138" s="45"/>
      <c r="Y1138" s="45"/>
      <c r="Z1138" s="45"/>
      <c r="AA1138" s="45"/>
      <c r="AB1138" s="45"/>
      <c r="AC1138" s="45"/>
    </row>
    <row r="1139" spans="4:29" x14ac:dyDescent="0.35">
      <c r="D1139" s="45"/>
      <c r="V1139" s="45"/>
      <c r="W1139" s="45"/>
      <c r="X1139" s="45"/>
      <c r="Y1139" s="45"/>
      <c r="Z1139" s="45"/>
      <c r="AA1139" s="45"/>
      <c r="AB1139" s="45"/>
      <c r="AC1139" s="45"/>
    </row>
    <row r="1140" spans="4:29" x14ac:dyDescent="0.35">
      <c r="D1140" s="45"/>
      <c r="V1140" s="45"/>
      <c r="W1140" s="45"/>
      <c r="X1140" s="45"/>
      <c r="Y1140" s="45"/>
      <c r="Z1140" s="45"/>
      <c r="AA1140" s="45"/>
      <c r="AB1140" s="45"/>
      <c r="AC1140" s="45"/>
    </row>
    <row r="1141" spans="4:29" x14ac:dyDescent="0.35">
      <c r="D1141" s="45"/>
      <c r="V1141" s="45"/>
      <c r="W1141" s="45"/>
      <c r="X1141" s="45"/>
      <c r="Y1141" s="45"/>
      <c r="Z1141" s="45"/>
      <c r="AA1141" s="45"/>
      <c r="AB1141" s="45"/>
      <c r="AC1141" s="45"/>
    </row>
    <row r="1142" spans="4:29" x14ac:dyDescent="0.35">
      <c r="D1142" s="45"/>
      <c r="V1142" s="45"/>
      <c r="W1142" s="45"/>
      <c r="X1142" s="45"/>
      <c r="Y1142" s="45"/>
      <c r="Z1142" s="45"/>
      <c r="AA1142" s="45"/>
      <c r="AB1142" s="45"/>
      <c r="AC1142" s="45"/>
    </row>
    <row r="1143" spans="4:29" x14ac:dyDescent="0.35">
      <c r="D1143" s="45"/>
      <c r="V1143" s="45"/>
      <c r="W1143" s="45"/>
      <c r="X1143" s="45"/>
      <c r="Y1143" s="45"/>
      <c r="Z1143" s="45"/>
      <c r="AA1143" s="45"/>
      <c r="AB1143" s="45"/>
      <c r="AC1143" s="45"/>
    </row>
    <row r="1144" spans="4:29" x14ac:dyDescent="0.35">
      <c r="D1144" s="45"/>
      <c r="V1144" s="45"/>
      <c r="W1144" s="45"/>
      <c r="X1144" s="45"/>
      <c r="Y1144" s="45"/>
      <c r="Z1144" s="45"/>
      <c r="AA1144" s="45"/>
      <c r="AB1144" s="45"/>
      <c r="AC1144" s="45"/>
    </row>
    <row r="1145" spans="4:29" x14ac:dyDescent="0.35">
      <c r="D1145" s="45"/>
      <c r="V1145" s="45"/>
      <c r="W1145" s="45"/>
      <c r="X1145" s="45"/>
      <c r="Y1145" s="45"/>
      <c r="Z1145" s="45"/>
      <c r="AA1145" s="45"/>
      <c r="AB1145" s="45"/>
      <c r="AC1145" s="45"/>
    </row>
    <row r="1146" spans="4:29" x14ac:dyDescent="0.35">
      <c r="D1146" s="45"/>
      <c r="V1146" s="45"/>
      <c r="W1146" s="45"/>
      <c r="X1146" s="45"/>
      <c r="Y1146" s="45"/>
      <c r="Z1146" s="45"/>
      <c r="AA1146" s="45"/>
      <c r="AB1146" s="45"/>
      <c r="AC1146" s="45"/>
    </row>
    <row r="1147" spans="4:29" x14ac:dyDescent="0.35">
      <c r="D1147" s="45"/>
      <c r="V1147" s="45"/>
      <c r="W1147" s="45"/>
      <c r="X1147" s="45"/>
      <c r="Y1147" s="45"/>
      <c r="Z1147" s="45"/>
      <c r="AA1147" s="45"/>
      <c r="AB1147" s="45"/>
      <c r="AC1147" s="45"/>
    </row>
    <row r="1148" spans="4:29" x14ac:dyDescent="0.35">
      <c r="D1148" s="45"/>
      <c r="V1148" s="45"/>
      <c r="W1148" s="45"/>
      <c r="X1148" s="45"/>
      <c r="Y1148" s="45"/>
      <c r="Z1148" s="45"/>
      <c r="AA1148" s="45"/>
      <c r="AB1148" s="45"/>
      <c r="AC1148" s="45"/>
    </row>
    <row r="1149" spans="4:29" x14ac:dyDescent="0.35">
      <c r="D1149" s="45"/>
      <c r="V1149" s="45"/>
      <c r="W1149" s="45"/>
      <c r="X1149" s="45"/>
      <c r="Y1149" s="45"/>
      <c r="Z1149" s="45"/>
      <c r="AA1149" s="45"/>
      <c r="AB1149" s="45"/>
      <c r="AC1149" s="45"/>
    </row>
    <row r="1150" spans="4:29" x14ac:dyDescent="0.35">
      <c r="D1150" s="45"/>
      <c r="V1150" s="45"/>
      <c r="W1150" s="45"/>
      <c r="X1150" s="45"/>
      <c r="Y1150" s="45"/>
      <c r="Z1150" s="45"/>
      <c r="AA1150" s="45"/>
      <c r="AB1150" s="45"/>
      <c r="AC1150" s="45"/>
    </row>
  </sheetData>
  <sheetProtection algorithmName="SHA-512" hashValue="PGTpoJ8zVx6lOHbtJt3vcoPnN2Jk7dewHiYxgu7mi39PlWhGmP1WSw9My5B97c1diswCrfiOjWhjM1ulQviaxg==" saltValue="pcHnk614QAcbb6261ole0w==" spinCount="100000" sheet="1" objects="1" scenarios="1"/>
  <mergeCells count="27">
    <mergeCell ref="E5:U5"/>
    <mergeCell ref="E3:U3"/>
    <mergeCell ref="E6:U80"/>
    <mergeCell ref="E83:U142"/>
    <mergeCell ref="A10:C11"/>
    <mergeCell ref="A12:C13"/>
    <mergeCell ref="A14:C15"/>
    <mergeCell ref="A16:C17"/>
    <mergeCell ref="A18:C19"/>
    <mergeCell ref="A22:C23"/>
    <mergeCell ref="A20:C21"/>
    <mergeCell ref="N1:U1"/>
    <mergeCell ref="A48:C49"/>
    <mergeCell ref="A50:C51"/>
    <mergeCell ref="A30:C31"/>
    <mergeCell ref="A32:C33"/>
    <mergeCell ref="A34:C35"/>
    <mergeCell ref="A36:C37"/>
    <mergeCell ref="A40:C40"/>
    <mergeCell ref="A1:C1"/>
    <mergeCell ref="A2:C3"/>
    <mergeCell ref="A4:C5"/>
    <mergeCell ref="A6:C7"/>
    <mergeCell ref="A8:C9"/>
    <mergeCell ref="A24:C25"/>
    <mergeCell ref="A26:C27"/>
    <mergeCell ref="A28:C29"/>
  </mergeCells>
  <hyperlinks>
    <hyperlink ref="A48" r:id="rId1" display="eventorders.nec@necgroup.co.uk" xr:uid="{19C3BDBD-BD46-44AF-93E2-C351D900E5EF}"/>
    <hyperlink ref="A48:C49" r:id="rId2" display="Click here to speak to our team!" xr:uid="{E9030790-13F1-4A50-9D57-B70C19432DC7}"/>
    <hyperlink ref="N1:U1" r:id="rId3" display="mailto:eventorders.nec@necgroup.co.uk" xr:uid="{2ECA989E-5D02-40B9-AD81-B036F8449146}"/>
    <hyperlink ref="A4:C5" location="Landing!A1" display="Home" xr:uid="{10119E0C-626E-4207-A10E-D41F8D808421}"/>
    <hyperlink ref="A12:C13" location="Util!A1" display="Util!A1" xr:uid="{3E72D9F0-B073-4AE5-9F6B-00ECB19E3D91}"/>
    <hyperlink ref="A14:C15" location="Safe!A1" display="Safe!A1" xr:uid="{3D3DAC21-A664-47C6-A657-95C8C4B6DD27}"/>
    <hyperlink ref="A16:C17" location="Floor!A1" display="Floor!A1" xr:uid="{6CEEEB64-FF0A-4351-96E2-4D30594A948C}"/>
    <hyperlink ref="A18:C19" location="Clean!A1" display="Clean!A1" xr:uid="{E64BB2FB-4ABD-4930-9B4E-3822F64E1C97}"/>
    <hyperlink ref="A30:C31" location="'G&amp;R'!A1" display="'G&amp;R'!A1" xr:uid="{6CE06A7C-DA1D-4D77-B10E-688AB02D29D2}"/>
    <hyperlink ref="A32:C33" location="Details!A1" display="Details!A1" xr:uid="{AE152229-463A-4195-BC3B-3126E6777CDC}"/>
    <hyperlink ref="A34:C35" location="Summary!A1" display="Summary!A1" xr:uid="{3B392D93-4423-40B9-B399-8DEF7E26305B}"/>
    <hyperlink ref="A36:C37" location="'T&amp;C'!A1" display="'T&amp;C'!A1" xr:uid="{FE105EDF-F6E5-4382-B36B-A3AD0F08D2AD}"/>
    <hyperlink ref="A6:C7" location="Info!A1" display="Info!A1" xr:uid="{6E273D96-24B7-4397-8899-556E889AEDA8}"/>
    <hyperlink ref="A8:C9" location="IT!A1" display="IT &amp; Networks" xr:uid="{6DB800FF-CD03-4010-A9A4-E32E8A5EA2EC}"/>
    <hyperlink ref="A20:C21" location="Food!A1" display="Food!A1" xr:uid="{89F0BADA-EB8D-43A8-8E2D-1387753A2621}"/>
    <hyperlink ref="A26:C27" location="Equip!A1" display="Equip!A1" xr:uid="{07D3DAED-924D-4ABC-A869-42AD44DC849E}"/>
    <hyperlink ref="A28:C29" location="Hygiene!A1" display="Hygiene!A1" xr:uid="{71157064-6BAC-4E5B-BC65-8B208A3B9876}"/>
    <hyperlink ref="A22:C23" location="Drink!A1" display="Drink!A1" xr:uid="{59D89FD7-EF1B-42A2-9087-10EF663843A2}"/>
    <hyperlink ref="A24:C25" location="Alco!A1" display="Alco!A1" xr:uid="{7F9F1C19-BE9F-4514-AB99-757F97C155DC}"/>
    <hyperlink ref="A10:C11" location="AV!A1" display="AV!A1" xr:uid="{87CB6E5B-2125-44E2-BDF4-95532692E517}"/>
    <hyperlink ref="E3" r:id="rId4" xr:uid="{CA95545B-318E-44B4-8E08-A53F68580F69}"/>
  </hyperlinks>
  <printOptions horizontalCentered="1"/>
  <pageMargins left="0.23622047244094491" right="0.23622047244094491" top="0.35433070866141736" bottom="0.35433070866141736" header="0.31496062992125984" footer="0.31496062992125984"/>
  <pageSetup paperSize="9" fitToHeight="0" orientation="portrait" r:id="rId5"/>
  <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6AF55-5E41-4821-87AC-FAFDABF2947E}">
  <sheetPr codeName="Sheet29">
    <tabColor rgb="FF1E384E"/>
    <pageSetUpPr autoPageBreaks="0" fitToPage="1"/>
  </sheetPr>
  <dimension ref="A1:BC389"/>
  <sheetViews>
    <sheetView showRowColHeaders="0" topLeftCell="A165" zoomScale="70" zoomScaleNormal="70" workbookViewId="0">
      <selection activeCell="B2" sqref="B2:W5"/>
    </sheetView>
  </sheetViews>
  <sheetFormatPr defaultColWidth="8.81640625" defaultRowHeight="14.5" x14ac:dyDescent="0.35"/>
  <cols>
    <col min="1" max="1" width="8.81640625" style="1"/>
    <col min="2" max="2" width="39.81640625" style="1" customWidth="1"/>
    <col min="3" max="3" width="8.81640625" style="1"/>
    <col min="4" max="4" width="10.1796875" style="1" bestFit="1" customWidth="1"/>
    <col min="5" max="7" width="8.81640625" style="1"/>
    <col min="8" max="8" width="8" style="1" customWidth="1"/>
    <col min="9" max="9" width="22.1796875" style="8" bestFit="1" customWidth="1"/>
    <col min="10" max="10" width="13.81640625" style="1" bestFit="1" customWidth="1"/>
    <col min="11" max="11" width="7.81640625" style="7" customWidth="1"/>
    <col min="12" max="12" width="21.81640625" style="1" customWidth="1"/>
    <col min="13" max="13" width="22.1796875" style="1" bestFit="1" customWidth="1"/>
    <col min="14" max="14" width="8.81640625" style="1" customWidth="1"/>
    <col min="15" max="15" width="13.1796875" style="8" customWidth="1"/>
    <col min="16" max="16" width="12.453125" style="15" bestFit="1" customWidth="1"/>
    <col min="17" max="17" width="6.1796875" style="1" bestFit="1" customWidth="1"/>
    <col min="18" max="18" width="36.54296875" style="1" bestFit="1" customWidth="1"/>
    <col min="19" max="19" width="12.54296875" style="1" customWidth="1"/>
    <col min="20" max="20" width="11.54296875" style="8" bestFit="1" customWidth="1"/>
    <col min="21" max="21" width="15.54296875" style="15" customWidth="1"/>
    <col min="22" max="22" width="8.1796875" style="1" bestFit="1" customWidth="1"/>
    <col min="23" max="23" width="31.81640625" style="1" customWidth="1"/>
    <col min="24" max="24" width="5.54296875" style="1" customWidth="1"/>
    <col min="25" max="25" width="22.1796875" style="8" bestFit="1" customWidth="1"/>
    <col min="26" max="26" width="15.54296875" style="15" customWidth="1"/>
    <col min="27" max="27" width="15.54296875" style="1" customWidth="1"/>
    <col min="28" max="28" width="35.1796875" style="1" bestFit="1" customWidth="1"/>
    <col min="29" max="31" width="5.54296875" style="1" customWidth="1"/>
    <col min="32" max="32" width="9.1796875" style="1" customWidth="1"/>
    <col min="33" max="33" width="12.453125" style="8" bestFit="1" customWidth="1"/>
    <col min="34" max="34" width="12.453125" style="1" bestFit="1" customWidth="1"/>
    <col min="35" max="35" width="8.81640625" style="1" bestFit="1" customWidth="1"/>
    <col min="36" max="36" width="36.54296875" style="1" bestFit="1" customWidth="1"/>
    <col min="37" max="37" width="8.81640625" style="1"/>
    <col min="38" max="38" width="12.453125" style="8" bestFit="1" customWidth="1"/>
    <col min="39" max="39" width="12.453125" style="1" bestFit="1" customWidth="1"/>
    <col min="40" max="40" width="11.54296875" style="1" bestFit="1" customWidth="1"/>
    <col min="41" max="41" width="36.54296875" style="1" bestFit="1" customWidth="1"/>
    <col min="42" max="42" width="5.1796875" style="1" bestFit="1" customWidth="1"/>
    <col min="43" max="43" width="12.453125" style="8" bestFit="1" customWidth="1"/>
    <col min="44" max="44" width="14.1796875" style="15" bestFit="1" customWidth="1"/>
    <col min="45" max="45" width="11.54296875" style="1" bestFit="1" customWidth="1"/>
    <col min="46" max="46" width="36.54296875" style="1" bestFit="1" customWidth="1"/>
    <col min="47" max="49" width="8.81640625" style="1"/>
    <col min="50" max="50" width="11.54296875" style="8" bestFit="1" customWidth="1"/>
    <col min="51" max="54" width="8.81640625" style="1"/>
    <col min="55" max="55" width="11.54296875" style="8" bestFit="1" customWidth="1"/>
    <col min="56" max="16384" width="8.81640625" style="1"/>
  </cols>
  <sheetData>
    <row r="1" spans="1:55" s="3" customFormat="1" ht="27.65" customHeight="1" x14ac:dyDescent="0.35">
      <c r="A1" s="2" t="s">
        <v>513</v>
      </c>
      <c r="B1" s="4"/>
      <c r="C1" s="4"/>
      <c r="I1" s="10"/>
      <c r="K1" s="13"/>
      <c r="O1" s="10"/>
      <c r="P1" s="14"/>
      <c r="T1" s="10"/>
      <c r="U1" s="14"/>
      <c r="Y1" s="10"/>
      <c r="Z1" s="14"/>
      <c r="AG1" s="12"/>
      <c r="AL1" s="10"/>
      <c r="AQ1" s="10"/>
      <c r="AR1" s="14"/>
      <c r="AX1" s="10"/>
      <c r="BC1" s="10"/>
    </row>
    <row r="2" spans="1:55" ht="14.5" customHeight="1" x14ac:dyDescent="0.35"/>
    <row r="3" spans="1:55" ht="14.5" customHeight="1" x14ac:dyDescent="0.35">
      <c r="B3" s="9" t="s">
        <v>507</v>
      </c>
      <c r="C3" s="1" t="s">
        <v>514</v>
      </c>
      <c r="D3" s="1" t="s">
        <v>45</v>
      </c>
      <c r="E3" s="1" t="s">
        <v>46</v>
      </c>
      <c r="F3" s="1" t="s">
        <v>515</v>
      </c>
      <c r="I3" s="11" t="s">
        <v>504</v>
      </c>
      <c r="AG3" s="8" t="s">
        <v>505</v>
      </c>
      <c r="AH3" s="1" t="s">
        <v>506</v>
      </c>
      <c r="AI3" s="1" t="s">
        <v>514</v>
      </c>
      <c r="AJ3" s="1" t="s">
        <v>44</v>
      </c>
    </row>
    <row r="4" spans="1:55" ht="14.5" customHeight="1" x14ac:dyDescent="0.35">
      <c r="A4" s="227" t="s">
        <v>516</v>
      </c>
      <c r="B4" s="29" t="str" cm="1">
        <f t="array" ref="B4">IFERROR(_xlfn.CHOOSECOLS(_xlfn._xlws.FILTER(IT!E5:W22,IT!T5:T22&gt;0,""),1,16,17,18,19),"")</f>
        <v/>
      </c>
      <c r="C4" s="29"/>
      <c r="D4" s="29"/>
      <c r="E4" s="29"/>
      <c r="F4" s="30"/>
      <c r="I4" s="37" t="s">
        <v>505</v>
      </c>
      <c r="J4" s="29" t="s">
        <v>506</v>
      </c>
      <c r="K4" s="119" t="s">
        <v>514</v>
      </c>
      <c r="L4" s="29" t="s">
        <v>43</v>
      </c>
      <c r="M4" s="30"/>
      <c r="O4" s="11" t="s">
        <v>199</v>
      </c>
      <c r="T4" s="11" t="s">
        <v>199</v>
      </c>
      <c r="Y4" s="11" t="s">
        <v>215</v>
      </c>
      <c r="AG4" s="11" t="s">
        <v>517</v>
      </c>
    </row>
    <row r="5" spans="1:55" x14ac:dyDescent="0.35">
      <c r="A5" s="31"/>
      <c r="F5" s="32"/>
      <c r="I5" s="38" cm="1">
        <f t="array" ref="I5:M5">IFERROR(_xlfn._xlws.SORT(_xlfn._xlws.FILTER(O15:S404,((Q15:Q404&lt;&gt;9999)*(Q15:Q404&lt;&gt;""))+((Q15:Q404="")*(O15:O404&lt;&gt;"")),""),5),"")</f>
        <v>0</v>
      </c>
      <c r="J5" s="1">
        <v>0</v>
      </c>
      <c r="K5" s="7">
        <v>0</v>
      </c>
      <c r="L5" s="1">
        <v>0</v>
      </c>
      <c r="M5" s="32">
        <v>0</v>
      </c>
      <c r="O5" s="16" t="str" cm="1">
        <f t="array" ref="O5">IFERROR(_xlfn.CHOOSECOLS(_xlfn._xlws.FILTER(Floor!E5:N11,(Floor!I5:I11&gt;0),""),6,7,5,1),"")</f>
        <v/>
      </c>
      <c r="P5" s="23"/>
      <c r="Q5" s="24"/>
      <c r="R5" s="25"/>
      <c r="T5" s="16" t="str" cm="1">
        <f t="array" ref="T5">IFERROR(_xlfn.CHOOSECOLS(_xlfn._xlws.FILTER(Floor!E5:N11,(Floor!L5:L11&gt;0),""),9,10,8,1),"")</f>
        <v/>
      </c>
      <c r="U5" s="23"/>
      <c r="V5" s="24"/>
      <c r="W5" s="25"/>
      <c r="Y5" s="37" t="str" cm="1">
        <f t="array" ref="Y5">IFERROR(_xlfn.CHOOSECOLS(_xlfn._xlws.FILTER(Clean!E5:N15,(Clean!L5:L15&gt;0),""),9),"")</f>
        <v/>
      </c>
      <c r="Z5" s="175" t="str">
        <f>IF(Y5&lt;&gt;"","-","")</f>
        <v/>
      </c>
      <c r="AA5" s="29" t="str" cm="1">
        <f t="array" ref="AA5">IFERROR(_xlfn.CHOOSECOLS(_xlfn._xlws.FILTER(Clean!E5:N15,(Clean!L5:L15&gt;0),""),8,1),"")</f>
        <v/>
      </c>
      <c r="AB5" s="30"/>
      <c r="AF5" s="1" t="s">
        <v>518</v>
      </c>
      <c r="AG5" s="37" t="str" cm="1">
        <f t="array" ref="AG5">IFERROR(_xlfn.CHOOSECOLS(_xlfn._xlws.FILTER(Food!E5:AD68,(Food!S5:S68&gt;0),""),16,17, 15,1),"")</f>
        <v/>
      </c>
      <c r="AH5" s="29"/>
      <c r="AI5" s="29"/>
      <c r="AJ5" s="30"/>
      <c r="AL5" s="37" t="str" cm="1">
        <f t="array" ref="AL5">IFERROR(_xlfn.CHOOSECOLS(_xlfn._xlws.FILTER(Food!E5:AD68,(Food!V5:V68&gt;0),""),19,20,18,1),"")</f>
        <v/>
      </c>
      <c r="AM5" s="29"/>
      <c r="AN5" s="29"/>
      <c r="AO5" s="30"/>
      <c r="AQ5" s="37" t="str" cm="1">
        <f t="array" ref="AQ5">IFERROR(_xlfn.CHOOSECOLS(_xlfn._xlws.FILTER(Food!E5:AD68,(Food!Y5:Y68&gt;0),""),22,23,21,1),"")</f>
        <v/>
      </c>
      <c r="AR5" s="42"/>
      <c r="AS5" s="29"/>
      <c r="AT5" s="30"/>
    </row>
    <row r="6" spans="1:55" x14ac:dyDescent="0.35">
      <c r="A6" s="31"/>
      <c r="F6" s="32"/>
      <c r="I6" s="38"/>
      <c r="M6" s="32"/>
      <c r="O6" s="17"/>
      <c r="R6" s="18"/>
      <c r="T6" s="17"/>
      <c r="W6" s="18"/>
      <c r="Y6" s="38"/>
      <c r="Z6" s="174" t="str">
        <f t="shared" ref="Z6:Z16" si="0">IF(Y6&lt;&gt;"","-","")</f>
        <v/>
      </c>
      <c r="AB6" s="32"/>
      <c r="AG6" s="38"/>
      <c r="AJ6" s="32"/>
      <c r="AL6" s="38"/>
      <c r="AO6" s="32"/>
      <c r="AQ6" s="38"/>
      <c r="AT6" s="32"/>
    </row>
    <row r="7" spans="1:55" x14ac:dyDescent="0.35">
      <c r="A7" s="31"/>
      <c r="F7" s="32"/>
      <c r="I7" s="38"/>
      <c r="M7" s="32"/>
      <c r="O7" s="17"/>
      <c r="R7" s="18"/>
      <c r="T7" s="17"/>
      <c r="W7" s="18"/>
      <c r="Y7" s="38"/>
      <c r="Z7" s="174" t="str">
        <f t="shared" si="0"/>
        <v/>
      </c>
      <c r="AB7" s="32"/>
      <c r="AG7" s="38"/>
      <c r="AJ7" s="32"/>
      <c r="AL7" s="38"/>
      <c r="AO7" s="32"/>
      <c r="AQ7" s="38"/>
      <c r="AT7" s="32"/>
    </row>
    <row r="8" spans="1:55" x14ac:dyDescent="0.35">
      <c r="A8" s="31"/>
      <c r="F8" s="32"/>
      <c r="I8" s="38"/>
      <c r="M8" s="32"/>
      <c r="O8" s="17"/>
      <c r="R8" s="18"/>
      <c r="T8" s="17"/>
      <c r="W8" s="18"/>
      <c r="Y8" s="38"/>
      <c r="Z8" s="174" t="str">
        <f t="shared" si="0"/>
        <v/>
      </c>
      <c r="AB8" s="32"/>
      <c r="AG8" s="38"/>
      <c r="AJ8" s="32"/>
      <c r="AL8" s="38"/>
      <c r="AO8" s="32"/>
      <c r="AQ8" s="38"/>
      <c r="AT8" s="32"/>
    </row>
    <row r="9" spans="1:55" x14ac:dyDescent="0.35">
      <c r="A9" s="31"/>
      <c r="F9" s="32"/>
      <c r="I9" s="38"/>
      <c r="M9" s="32"/>
      <c r="O9" s="17"/>
      <c r="R9" s="18"/>
      <c r="T9" s="17"/>
      <c r="W9" s="18"/>
      <c r="Y9" s="38"/>
      <c r="Z9" s="174" t="str">
        <f t="shared" si="0"/>
        <v/>
      </c>
      <c r="AB9" s="32"/>
      <c r="AG9" s="38"/>
      <c r="AJ9" s="32"/>
      <c r="AL9" s="38"/>
      <c r="AO9" s="32"/>
      <c r="AQ9" s="38"/>
      <c r="AT9" s="32"/>
    </row>
    <row r="10" spans="1:55" x14ac:dyDescent="0.35">
      <c r="A10" s="31"/>
      <c r="F10" s="32"/>
      <c r="I10" s="38"/>
      <c r="M10" s="32"/>
      <c r="O10" s="17"/>
      <c r="R10" s="18"/>
      <c r="T10" s="17"/>
      <c r="W10" s="18"/>
      <c r="Y10" s="38"/>
      <c r="Z10" s="174" t="str">
        <f t="shared" si="0"/>
        <v/>
      </c>
      <c r="AB10" s="32"/>
      <c r="AG10" s="38"/>
      <c r="AJ10" s="32"/>
      <c r="AL10" s="38"/>
      <c r="AO10" s="32"/>
      <c r="AQ10" s="38"/>
      <c r="AT10" s="32"/>
    </row>
    <row r="11" spans="1:55" x14ac:dyDescent="0.35">
      <c r="A11" s="31"/>
      <c r="F11" s="32"/>
      <c r="I11" s="38"/>
      <c r="M11" s="32"/>
      <c r="O11" s="19"/>
      <c r="P11" s="20"/>
      <c r="Q11" s="21"/>
      <c r="R11" s="22"/>
      <c r="T11" s="19"/>
      <c r="U11" s="20"/>
      <c r="V11" s="21"/>
      <c r="W11" s="22"/>
      <c r="Y11" s="38"/>
      <c r="Z11" s="174" t="str">
        <f t="shared" si="0"/>
        <v/>
      </c>
      <c r="AB11" s="32"/>
      <c r="AG11" s="38"/>
      <c r="AJ11" s="32"/>
      <c r="AL11" s="38"/>
      <c r="AO11" s="32"/>
      <c r="AQ11" s="38"/>
      <c r="AT11" s="32"/>
    </row>
    <row r="12" spans="1:55" x14ac:dyDescent="0.35">
      <c r="A12" s="31"/>
      <c r="F12" s="32"/>
      <c r="I12" s="38"/>
      <c r="M12" s="32"/>
      <c r="Y12" s="38"/>
      <c r="Z12" s="174" t="str">
        <f t="shared" si="0"/>
        <v/>
      </c>
      <c r="AB12" s="32"/>
      <c r="AG12" s="38"/>
      <c r="AJ12" s="32"/>
      <c r="AL12" s="38"/>
      <c r="AO12" s="32"/>
      <c r="AQ12" s="38"/>
      <c r="AT12" s="32"/>
    </row>
    <row r="13" spans="1:55" x14ac:dyDescent="0.35">
      <c r="A13" s="31"/>
      <c r="F13" s="32"/>
      <c r="H13" s="5"/>
      <c r="I13" s="38"/>
      <c r="M13" s="32"/>
      <c r="O13" s="1140" t="s">
        <v>519</v>
      </c>
      <c r="P13" s="1141"/>
      <c r="Q13" s="1141"/>
      <c r="R13" s="1142"/>
      <c r="S13" s="1146" t="s">
        <v>520</v>
      </c>
      <c r="T13" s="1147"/>
      <c r="U13" s="1147"/>
      <c r="V13" s="1147"/>
      <c r="W13" s="1148"/>
      <c r="Y13" s="38"/>
      <c r="Z13" s="174" t="str">
        <f t="shared" si="0"/>
        <v/>
      </c>
      <c r="AB13" s="32"/>
      <c r="AG13" s="38"/>
      <c r="AJ13" s="32"/>
      <c r="AL13" s="38"/>
      <c r="AO13" s="32"/>
      <c r="AQ13" s="38"/>
      <c r="AT13" s="32"/>
    </row>
    <row r="14" spans="1:55" x14ac:dyDescent="0.35">
      <c r="A14" s="31"/>
      <c r="F14" s="32"/>
      <c r="H14" s="5"/>
      <c r="I14" s="38"/>
      <c r="M14" s="32"/>
      <c r="O14" s="1143"/>
      <c r="P14" s="1144"/>
      <c r="Q14" s="1144"/>
      <c r="R14" s="1145"/>
      <c r="S14" s="1149"/>
      <c r="T14" s="1150"/>
      <c r="U14" s="1150"/>
      <c r="V14" s="1150"/>
      <c r="W14" s="1151"/>
      <c r="Y14" s="38"/>
      <c r="Z14" s="174" t="str">
        <f t="shared" si="0"/>
        <v/>
      </c>
      <c r="AB14" s="32"/>
      <c r="AG14" s="38"/>
      <c r="AJ14" s="32"/>
      <c r="AL14" s="38"/>
      <c r="AO14" s="32"/>
      <c r="AQ14" s="38"/>
      <c r="AT14" s="32"/>
    </row>
    <row r="15" spans="1:55" x14ac:dyDescent="0.35">
      <c r="A15" s="31"/>
      <c r="F15" s="32"/>
      <c r="H15" s="5"/>
      <c r="I15" s="38"/>
      <c r="M15" s="32"/>
      <c r="O15" s="26" t="str" cm="1">
        <f t="array" ref="O15:O16">_xlfn.UNIQUE(O38:O404)</f>
        <v/>
      </c>
      <c r="P15" s="27"/>
      <c r="Q15" s="28"/>
      <c r="R15" s="28"/>
      <c r="S15" s="114" t="str">
        <f t="shared" ref="S15:S78" si="1">IFERROR(TEXT(TIMEVALUE(LEFT(P15,8)),"hh:mm")+O15,O15)</f>
        <v/>
      </c>
      <c r="T15" s="43"/>
      <c r="U15" s="42"/>
      <c r="V15" s="115"/>
      <c r="W15" s="116"/>
      <c r="Y15" s="38"/>
      <c r="Z15" s="174" t="str">
        <f t="shared" si="0"/>
        <v/>
      </c>
      <c r="AB15" s="32"/>
      <c r="AG15" s="38"/>
      <c r="AJ15" s="32"/>
      <c r="AL15" s="38"/>
      <c r="AO15" s="32"/>
      <c r="AQ15" s="38"/>
      <c r="AT15" s="32"/>
    </row>
    <row r="16" spans="1:55" x14ac:dyDescent="0.35">
      <c r="A16" s="31"/>
      <c r="F16" s="32"/>
      <c r="H16" s="5"/>
      <c r="I16" s="38"/>
      <c r="M16" s="32"/>
      <c r="O16" s="26">
        <v>0</v>
      </c>
      <c r="P16" s="27"/>
      <c r="Q16" s="28"/>
      <c r="R16" s="28"/>
      <c r="S16" s="121">
        <f t="shared" si="1"/>
        <v>0</v>
      </c>
      <c r="V16" s="117"/>
      <c r="W16" s="118"/>
      <c r="Y16" s="39"/>
      <c r="Z16" s="176" t="str">
        <f t="shared" si="0"/>
        <v/>
      </c>
      <c r="AA16" s="34"/>
      <c r="AB16" s="35"/>
      <c r="AG16" s="38"/>
      <c r="AJ16" s="32"/>
      <c r="AL16" s="38"/>
      <c r="AO16" s="32"/>
      <c r="AQ16" s="38"/>
      <c r="AT16" s="32"/>
    </row>
    <row r="17" spans="1:46" x14ac:dyDescent="0.35">
      <c r="A17" s="31"/>
      <c r="F17" s="32"/>
      <c r="H17" s="5"/>
      <c r="I17" s="38"/>
      <c r="M17" s="32"/>
      <c r="O17" s="26"/>
      <c r="P17" s="27"/>
      <c r="Q17" s="28"/>
      <c r="R17" s="28"/>
      <c r="S17" s="121">
        <f t="shared" si="1"/>
        <v>0</v>
      </c>
      <c r="V17" s="117"/>
      <c r="W17" s="118"/>
      <c r="AG17" s="38"/>
      <c r="AJ17" s="32"/>
      <c r="AL17" s="38"/>
      <c r="AO17" s="32"/>
      <c r="AQ17" s="38"/>
      <c r="AT17" s="32"/>
    </row>
    <row r="18" spans="1:46" ht="14.5" customHeight="1" x14ac:dyDescent="0.35">
      <c r="A18" s="31"/>
      <c r="F18" s="32"/>
      <c r="H18" s="5"/>
      <c r="I18" s="38"/>
      <c r="M18" s="32"/>
      <c r="O18" s="26"/>
      <c r="P18" s="27"/>
      <c r="Q18" s="28"/>
      <c r="R18" s="28"/>
      <c r="S18" s="121">
        <f t="shared" si="1"/>
        <v>0</v>
      </c>
      <c r="V18" s="117"/>
      <c r="W18" s="118"/>
      <c r="Y18" s="8" t="s">
        <v>521</v>
      </c>
      <c r="AG18" s="38"/>
      <c r="AJ18" s="32"/>
      <c r="AL18" s="38"/>
      <c r="AO18" s="32"/>
      <c r="AQ18" s="38"/>
      <c r="AT18" s="32"/>
    </row>
    <row r="19" spans="1:46" ht="14.5" customHeight="1" x14ac:dyDescent="0.35">
      <c r="A19" s="31"/>
      <c r="F19" s="32"/>
      <c r="H19" s="5"/>
      <c r="I19" s="38"/>
      <c r="M19" s="32"/>
      <c r="O19" s="26"/>
      <c r="P19" s="27"/>
      <c r="Q19" s="28"/>
      <c r="R19" s="28"/>
      <c r="S19" s="121">
        <f t="shared" si="1"/>
        <v>0</v>
      </c>
      <c r="V19" s="117"/>
      <c r="W19" s="118"/>
      <c r="Y19" s="37" t="s">
        <v>522</v>
      </c>
      <c r="Z19" s="42" t="str" cm="1">
        <f t="array" ref="Z19">IFERROR(_xlfn.CHOOSECOLS(_xlfn._xlws.FILTER(AV!E5:W26,(AV!U5:U26&gt;0),""),18,17,1),"")</f>
        <v/>
      </c>
      <c r="AA19" s="29"/>
      <c r="AB19" s="30"/>
      <c r="AG19" s="38"/>
      <c r="AJ19" s="32"/>
      <c r="AL19" s="38"/>
      <c r="AO19" s="32"/>
      <c r="AQ19" s="38"/>
      <c r="AT19" s="32"/>
    </row>
    <row r="20" spans="1:46" x14ac:dyDescent="0.35">
      <c r="A20" s="31"/>
      <c r="E20" s="36"/>
      <c r="F20" s="32"/>
      <c r="H20" s="5"/>
      <c r="I20" s="38"/>
      <c r="M20" s="32"/>
      <c r="O20" s="26"/>
      <c r="P20" s="27"/>
      <c r="Q20" s="28"/>
      <c r="R20" s="28"/>
      <c r="S20" s="121">
        <f t="shared" si="1"/>
        <v>0</v>
      </c>
      <c r="V20" s="117"/>
      <c r="W20" s="118"/>
      <c r="Y20" s="38" t="s">
        <v>522</v>
      </c>
      <c r="AB20" s="32"/>
      <c r="AG20" s="38"/>
      <c r="AJ20" s="32"/>
      <c r="AL20" s="38"/>
      <c r="AO20" s="32"/>
      <c r="AQ20" s="38"/>
      <c r="AT20" s="32"/>
    </row>
    <row r="21" spans="1:46" x14ac:dyDescent="0.35">
      <c r="A21" s="31"/>
      <c r="F21" s="32"/>
      <c r="H21" s="5"/>
      <c r="I21" s="38"/>
      <c r="M21" s="32"/>
      <c r="O21" s="26"/>
      <c r="P21" s="27"/>
      <c r="Q21" s="28"/>
      <c r="R21" s="28"/>
      <c r="S21" s="121">
        <f t="shared" si="1"/>
        <v>0</v>
      </c>
      <c r="V21" s="117"/>
      <c r="W21" s="118"/>
      <c r="Y21" s="38" t="s">
        <v>522</v>
      </c>
      <c r="AB21" s="32"/>
      <c r="AG21" s="38"/>
      <c r="AJ21" s="32"/>
      <c r="AL21" s="38"/>
      <c r="AO21" s="32"/>
      <c r="AQ21" s="38"/>
      <c r="AT21" s="32"/>
    </row>
    <row r="22" spans="1:46" x14ac:dyDescent="0.35">
      <c r="A22" s="31"/>
      <c r="F22" s="32"/>
      <c r="I22" s="31"/>
      <c r="M22" s="32"/>
      <c r="O22" s="26"/>
      <c r="P22" s="27"/>
      <c r="Q22" s="28"/>
      <c r="R22" s="28"/>
      <c r="S22" s="121">
        <f t="shared" si="1"/>
        <v>0</v>
      </c>
      <c r="V22" s="117"/>
      <c r="W22" s="118"/>
      <c r="Y22" s="38" t="s">
        <v>522</v>
      </c>
      <c r="AB22" s="32"/>
      <c r="AG22" s="38"/>
      <c r="AJ22" s="32"/>
      <c r="AL22" s="38"/>
      <c r="AO22" s="32"/>
      <c r="AQ22" s="38"/>
      <c r="AT22" s="32"/>
    </row>
    <row r="23" spans="1:46" x14ac:dyDescent="0.35">
      <c r="A23" s="31"/>
      <c r="F23" s="32"/>
      <c r="I23" s="31"/>
      <c r="M23" s="32"/>
      <c r="O23" s="26"/>
      <c r="P23" s="27"/>
      <c r="Q23" s="28"/>
      <c r="R23" s="28"/>
      <c r="S23" s="121">
        <f t="shared" si="1"/>
        <v>0</v>
      </c>
      <c r="V23" s="117"/>
      <c r="W23" s="118"/>
      <c r="Y23" s="38" t="s">
        <v>522</v>
      </c>
      <c r="AB23" s="32"/>
      <c r="AG23" s="38"/>
      <c r="AJ23" s="32"/>
      <c r="AL23" s="38"/>
      <c r="AO23" s="32"/>
      <c r="AQ23" s="38"/>
      <c r="AT23" s="32"/>
    </row>
    <row r="24" spans="1:46" x14ac:dyDescent="0.35">
      <c r="A24" s="31"/>
      <c r="F24" s="32"/>
      <c r="I24" s="31"/>
      <c r="M24" s="32"/>
      <c r="O24" s="17"/>
      <c r="S24" s="121">
        <f t="shared" si="1"/>
        <v>0</v>
      </c>
      <c r="V24" s="117"/>
      <c r="W24" s="118"/>
      <c r="Y24" s="38" t="s">
        <v>522</v>
      </c>
      <c r="AB24" s="32"/>
      <c r="AG24" s="38"/>
      <c r="AJ24" s="32"/>
      <c r="AL24" s="38"/>
      <c r="AO24" s="32"/>
      <c r="AQ24" s="38"/>
      <c r="AT24" s="32"/>
    </row>
    <row r="25" spans="1:46" x14ac:dyDescent="0.35">
      <c r="A25" s="31"/>
      <c r="F25" s="32"/>
      <c r="I25" s="31"/>
      <c r="M25" s="32"/>
      <c r="O25" s="17"/>
      <c r="S25" s="121">
        <f t="shared" si="1"/>
        <v>0</v>
      </c>
      <c r="V25" s="117"/>
      <c r="W25" s="118"/>
      <c r="Y25" s="38" t="s">
        <v>522</v>
      </c>
      <c r="AB25" s="32"/>
      <c r="AG25" s="38"/>
      <c r="AJ25" s="32"/>
      <c r="AL25" s="38"/>
      <c r="AO25" s="32"/>
      <c r="AQ25" s="38"/>
      <c r="AT25" s="32"/>
    </row>
    <row r="26" spans="1:46" x14ac:dyDescent="0.35">
      <c r="A26" s="31"/>
      <c r="F26" s="32"/>
      <c r="I26" s="31"/>
      <c r="M26" s="32"/>
      <c r="O26" s="17"/>
      <c r="S26" s="121">
        <f t="shared" si="1"/>
        <v>0</v>
      </c>
      <c r="V26" s="117"/>
      <c r="W26" s="118"/>
      <c r="Y26" s="38" t="s">
        <v>522</v>
      </c>
      <c r="AB26" s="32"/>
      <c r="AG26" s="38"/>
      <c r="AJ26" s="32"/>
      <c r="AL26" s="38"/>
      <c r="AO26" s="32"/>
      <c r="AQ26" s="38"/>
      <c r="AT26" s="32"/>
    </row>
    <row r="27" spans="1:46" x14ac:dyDescent="0.35">
      <c r="A27" s="31"/>
      <c r="F27" s="32"/>
      <c r="I27" s="31"/>
      <c r="M27" s="32"/>
      <c r="O27" s="17"/>
      <c r="S27" s="121">
        <f t="shared" si="1"/>
        <v>0</v>
      </c>
      <c r="V27" s="117"/>
      <c r="W27" s="118"/>
      <c r="Y27" s="38" t="s">
        <v>522</v>
      </c>
      <c r="AB27" s="32"/>
      <c r="AG27" s="38"/>
      <c r="AJ27" s="32"/>
      <c r="AL27" s="38"/>
      <c r="AO27" s="32"/>
      <c r="AQ27" s="38"/>
      <c r="AT27" s="32"/>
    </row>
    <row r="28" spans="1:46" x14ac:dyDescent="0.35">
      <c r="A28" s="31"/>
      <c r="F28" s="32"/>
      <c r="I28" s="31"/>
      <c r="M28" s="32"/>
      <c r="O28" s="17"/>
      <c r="S28" s="121">
        <f t="shared" si="1"/>
        <v>0</v>
      </c>
      <c r="V28" s="117"/>
      <c r="W28" s="118"/>
      <c r="Y28" s="38" t="s">
        <v>522</v>
      </c>
      <c r="AB28" s="32"/>
      <c r="AG28" s="39"/>
      <c r="AH28" s="34"/>
      <c r="AI28" s="34"/>
      <c r="AJ28" s="35"/>
      <c r="AL28" s="39"/>
      <c r="AM28" s="34"/>
      <c r="AN28" s="34"/>
      <c r="AO28" s="35"/>
      <c r="AQ28" s="39"/>
      <c r="AR28" s="40"/>
      <c r="AS28" s="34"/>
      <c r="AT28" s="35"/>
    </row>
    <row r="29" spans="1:46" x14ac:dyDescent="0.35">
      <c r="A29" s="31"/>
      <c r="F29" s="32"/>
      <c r="I29" s="31"/>
      <c r="M29" s="32"/>
      <c r="O29" s="17"/>
      <c r="S29" s="121">
        <f t="shared" si="1"/>
        <v>0</v>
      </c>
      <c r="V29" s="117"/>
      <c r="W29" s="118"/>
      <c r="Y29" s="38" t="s">
        <v>522</v>
      </c>
      <c r="AB29" s="32"/>
    </row>
    <row r="30" spans="1:46" x14ac:dyDescent="0.35">
      <c r="A30" s="33"/>
      <c r="B30" s="34"/>
      <c r="C30" s="34"/>
      <c r="D30" s="34"/>
      <c r="E30" s="34"/>
      <c r="F30" s="35"/>
      <c r="I30" s="31"/>
      <c r="M30" s="32"/>
      <c r="O30" s="17"/>
      <c r="S30" s="121">
        <f t="shared" si="1"/>
        <v>0</v>
      </c>
      <c r="V30" s="117"/>
      <c r="W30" s="118"/>
      <c r="Y30" s="38" t="s">
        <v>522</v>
      </c>
      <c r="AB30" s="32"/>
      <c r="AG30" s="1"/>
    </row>
    <row r="31" spans="1:46" x14ac:dyDescent="0.35">
      <c r="I31" s="31"/>
      <c r="M31" s="32"/>
      <c r="O31" s="17"/>
      <c r="S31" s="121">
        <f t="shared" si="1"/>
        <v>0</v>
      </c>
      <c r="V31" s="117"/>
      <c r="W31" s="118"/>
      <c r="Y31" s="38" t="s">
        <v>522</v>
      </c>
      <c r="AB31" s="32"/>
      <c r="AG31" s="1"/>
    </row>
    <row r="32" spans="1:46" x14ac:dyDescent="0.35">
      <c r="A32" s="227" t="s">
        <v>523</v>
      </c>
      <c r="B32" s="29" t="str" cm="1">
        <f t="array" ref="B32">IFERROR(_xlfn.CHOOSECOLS(_xlfn._xlws.FILTER(Util!E5:W19,Util!T5:T19&gt;0,""),1,16,17,18,19),"")</f>
        <v/>
      </c>
      <c r="C32" s="29"/>
      <c r="D32" s="29"/>
      <c r="E32" s="29"/>
      <c r="F32" s="30"/>
      <c r="I32" s="31"/>
      <c r="M32" s="32"/>
      <c r="O32" s="17"/>
      <c r="S32" s="121">
        <f t="shared" si="1"/>
        <v>0</v>
      </c>
      <c r="V32" s="117"/>
      <c r="W32" s="118"/>
      <c r="Y32" s="38" t="s">
        <v>522</v>
      </c>
      <c r="AB32" s="32"/>
      <c r="AG32" s="1"/>
    </row>
    <row r="33" spans="1:55" x14ac:dyDescent="0.35">
      <c r="A33" s="31"/>
      <c r="F33" s="32"/>
      <c r="I33" s="31"/>
      <c r="M33" s="32"/>
      <c r="O33" s="17"/>
      <c r="S33" s="121">
        <f t="shared" si="1"/>
        <v>0</v>
      </c>
      <c r="V33" s="117"/>
      <c r="W33" s="118"/>
      <c r="Y33" s="38" t="s">
        <v>522</v>
      </c>
      <c r="AB33" s="32"/>
      <c r="AG33" s="1"/>
    </row>
    <row r="34" spans="1:55" x14ac:dyDescent="0.35">
      <c r="A34" s="31"/>
      <c r="F34" s="32"/>
      <c r="I34" s="31"/>
      <c r="M34" s="32"/>
      <c r="O34" s="17"/>
      <c r="S34" s="121">
        <f t="shared" si="1"/>
        <v>0</v>
      </c>
      <c r="W34" s="32"/>
      <c r="Y34" s="38" t="s">
        <v>522</v>
      </c>
      <c r="AB34" s="32"/>
      <c r="AF34" s="1" t="s">
        <v>524</v>
      </c>
      <c r="AG34" s="37" t="str" cm="1">
        <f t="array" ref="AG34">IFERROR(_xlfn.CHOOSECOLS(_xlfn._xlws.FILTER(Drink!E5:AD108,(Drink!S5:S108&gt;0),""),16,17, 15,1),"")</f>
        <v/>
      </c>
      <c r="AH34" s="42"/>
      <c r="AI34" s="29"/>
      <c r="AJ34" s="30"/>
      <c r="AL34" s="37" t="str" cm="1">
        <f t="array" ref="AL34">IFERROR(_xlfn.CHOOSECOLS(_xlfn._xlws.FILTER(Drink!E5:AD108,(Drink!V5:V108&gt;0),""),19,20, 18,1),"")</f>
        <v/>
      </c>
      <c r="AM34" s="29"/>
      <c r="AN34" s="29"/>
      <c r="AO34" s="30"/>
      <c r="AQ34" s="37" t="str" cm="1">
        <f t="array" ref="AQ34">IFERROR(_xlfn.CHOOSECOLS(_xlfn._xlws.FILTER(Drink!E5:AD108,(Drink!Y5:Y108&gt;0),""),22,23, 21,1),"")</f>
        <v/>
      </c>
      <c r="AR34" s="29"/>
      <c r="AS34" s="29"/>
      <c r="AT34" s="30"/>
    </row>
    <row r="35" spans="1:55" x14ac:dyDescent="0.35">
      <c r="A35" s="31"/>
      <c r="F35" s="32"/>
      <c r="I35" s="31"/>
      <c r="M35" s="32"/>
      <c r="O35" s="113"/>
      <c r="P35" s="40"/>
      <c r="Q35" s="34"/>
      <c r="R35" s="34"/>
      <c r="S35" s="121">
        <f t="shared" si="1"/>
        <v>0</v>
      </c>
      <c r="W35" s="32"/>
      <c r="Y35" s="38" t="s">
        <v>522</v>
      </c>
      <c r="AB35" s="32"/>
      <c r="AG35" s="38"/>
      <c r="AH35" s="15"/>
      <c r="AJ35" s="32"/>
      <c r="AL35" s="38"/>
      <c r="AO35" s="32"/>
      <c r="AQ35" s="38"/>
      <c r="AR35" s="1"/>
      <c r="AT35" s="32"/>
    </row>
    <row r="36" spans="1:55" x14ac:dyDescent="0.35">
      <c r="A36" s="31"/>
      <c r="F36" s="32"/>
      <c r="I36" s="31"/>
      <c r="M36" s="32"/>
      <c r="O36" s="17"/>
      <c r="S36" s="121">
        <f t="shared" si="1"/>
        <v>0</v>
      </c>
      <c r="W36" s="32"/>
      <c r="Y36" s="38" t="s">
        <v>522</v>
      </c>
      <c r="AB36" s="32"/>
      <c r="AG36" s="38"/>
      <c r="AH36" s="15"/>
      <c r="AJ36" s="32"/>
      <c r="AL36" s="38"/>
      <c r="AO36" s="32"/>
      <c r="AQ36" s="38"/>
      <c r="AR36" s="1"/>
      <c r="AT36" s="32"/>
    </row>
    <row r="37" spans="1:55" x14ac:dyDescent="0.35">
      <c r="A37" s="31"/>
      <c r="F37" s="32"/>
      <c r="I37" s="31"/>
      <c r="M37" s="32"/>
      <c r="O37" s="17"/>
      <c r="S37" s="121">
        <f t="shared" si="1"/>
        <v>0</v>
      </c>
      <c r="W37" s="32"/>
      <c r="Y37" s="38" t="s">
        <v>522</v>
      </c>
      <c r="AB37" s="32"/>
      <c r="AG37" s="38"/>
      <c r="AH37" s="15"/>
      <c r="AJ37" s="32"/>
      <c r="AL37" s="38"/>
      <c r="AO37" s="32"/>
      <c r="AQ37" s="38"/>
      <c r="AR37" s="1"/>
      <c r="AT37" s="32"/>
    </row>
    <row r="38" spans="1:55" x14ac:dyDescent="0.35">
      <c r="A38" s="31"/>
      <c r="F38" s="32"/>
      <c r="I38" s="31"/>
      <c r="M38" s="32"/>
      <c r="O38" s="196" t="str" cm="1">
        <f t="array" ref="O38:R38">_xlfn._xlws.FILTER(_xlfn.VSTACK(O5:R11,T5:W11,Y5:AB40,AG5:AJ200,AL5:AO200,AQ5:AT200),_xlfn.VSTACK(Q5:Q11,V5:V11,AA5:AA40,AI5:AI200,AN5:AN200,AS5:AS200)&lt;&gt;0)</f>
        <v/>
      </c>
      <c r="P38" s="42" t="str">
        <v/>
      </c>
      <c r="Q38" s="29" t="str">
        <v/>
      </c>
      <c r="R38" s="30">
        <v>0</v>
      </c>
      <c r="S38" s="121" t="str">
        <f t="shared" si="1"/>
        <v/>
      </c>
      <c r="U38" s="1"/>
      <c r="W38" s="32"/>
      <c r="Y38" s="38" t="s">
        <v>522</v>
      </c>
      <c r="AB38" s="32"/>
      <c r="AG38" s="38"/>
      <c r="AH38" s="15"/>
      <c r="AJ38" s="32"/>
      <c r="AL38" s="38"/>
      <c r="AO38" s="32"/>
      <c r="AQ38" s="38"/>
      <c r="AR38" s="1"/>
      <c r="AT38" s="32"/>
    </row>
    <row r="39" spans="1:55" x14ac:dyDescent="0.35">
      <c r="A39" s="31"/>
      <c r="F39" s="32"/>
      <c r="I39" s="31"/>
      <c r="M39" s="32"/>
      <c r="O39" s="17"/>
      <c r="S39" s="121">
        <f t="shared" si="1"/>
        <v>0</v>
      </c>
      <c r="U39" s="1"/>
      <c r="W39" s="32"/>
      <c r="Y39" s="38" t="s">
        <v>522</v>
      </c>
      <c r="AB39" s="32"/>
      <c r="AG39" s="38"/>
      <c r="AH39" s="15"/>
      <c r="AJ39" s="32"/>
      <c r="AL39" s="38"/>
      <c r="AO39" s="32"/>
      <c r="AQ39" s="38"/>
      <c r="AR39" s="1"/>
      <c r="AT39" s="32"/>
      <c r="AX39" s="1"/>
      <c r="BC39" s="1"/>
    </row>
    <row r="40" spans="1:55" x14ac:dyDescent="0.35">
      <c r="A40" s="31"/>
      <c r="F40" s="32"/>
      <c r="I40" s="31"/>
      <c r="M40" s="32"/>
      <c r="O40" s="17"/>
      <c r="S40" s="121">
        <f t="shared" si="1"/>
        <v>0</v>
      </c>
      <c r="U40" s="1"/>
      <c r="W40" s="32"/>
      <c r="Y40" s="39" t="s">
        <v>522</v>
      </c>
      <c r="Z40" s="34"/>
      <c r="AA40" s="34"/>
      <c r="AB40" s="35"/>
      <c r="AG40" s="38"/>
      <c r="AH40" s="15"/>
      <c r="AJ40" s="32"/>
      <c r="AL40" s="38"/>
      <c r="AO40" s="32"/>
      <c r="AQ40" s="38"/>
      <c r="AR40" s="1"/>
      <c r="AT40" s="32"/>
      <c r="AX40" s="1"/>
      <c r="BC40" s="1"/>
    </row>
    <row r="41" spans="1:55" x14ac:dyDescent="0.35">
      <c r="A41" s="31"/>
      <c r="F41" s="32"/>
      <c r="I41" s="31"/>
      <c r="M41" s="32"/>
      <c r="O41" s="17"/>
      <c r="S41" s="121">
        <f t="shared" si="1"/>
        <v>0</v>
      </c>
      <c r="U41" s="1"/>
      <c r="W41" s="32"/>
      <c r="Y41" s="1"/>
      <c r="Z41" s="1"/>
      <c r="AG41" s="38"/>
      <c r="AH41" s="15"/>
      <c r="AJ41" s="32"/>
      <c r="AL41" s="38"/>
      <c r="AO41" s="32"/>
      <c r="AQ41" s="38"/>
      <c r="AR41" s="1"/>
      <c r="AT41" s="32"/>
      <c r="AX41" s="1"/>
      <c r="BC41" s="1"/>
    </row>
    <row r="42" spans="1:55" x14ac:dyDescent="0.35">
      <c r="A42" s="31"/>
      <c r="F42" s="32"/>
      <c r="I42" s="31"/>
      <c r="M42" s="32"/>
      <c r="O42" s="17"/>
      <c r="S42" s="121">
        <f t="shared" si="1"/>
        <v>0</v>
      </c>
      <c r="U42" s="1"/>
      <c r="W42" s="32"/>
      <c r="Y42" s="1"/>
      <c r="Z42" s="1"/>
      <c r="AG42" s="31"/>
      <c r="AJ42" s="32"/>
      <c r="AL42" s="38"/>
      <c r="AO42" s="32"/>
      <c r="AQ42" s="38"/>
      <c r="AT42" s="32"/>
      <c r="AX42" s="1"/>
      <c r="BC42" s="1"/>
    </row>
    <row r="43" spans="1:55" x14ac:dyDescent="0.35">
      <c r="A43" s="31"/>
      <c r="F43" s="32"/>
      <c r="I43" s="31"/>
      <c r="M43" s="32"/>
      <c r="O43" s="17"/>
      <c r="S43" s="121">
        <f t="shared" si="1"/>
        <v>0</v>
      </c>
      <c r="U43" s="1"/>
      <c r="W43" s="32"/>
      <c r="Y43" s="1"/>
      <c r="Z43" s="1"/>
      <c r="AG43" s="31"/>
      <c r="AJ43" s="32"/>
      <c r="AL43" s="38"/>
      <c r="AO43" s="32"/>
      <c r="AQ43" s="38"/>
      <c r="AT43" s="32"/>
      <c r="AX43" s="1"/>
      <c r="BC43" s="1"/>
    </row>
    <row r="44" spans="1:55" x14ac:dyDescent="0.35">
      <c r="A44" s="31"/>
      <c r="F44" s="32"/>
      <c r="I44" s="31"/>
      <c r="M44" s="32"/>
      <c r="O44" s="17"/>
      <c r="S44" s="121">
        <f t="shared" si="1"/>
        <v>0</v>
      </c>
      <c r="U44" s="1"/>
      <c r="W44" s="32"/>
      <c r="Y44" s="1"/>
      <c r="Z44" s="1"/>
      <c r="AG44" s="31"/>
      <c r="AJ44" s="32"/>
      <c r="AL44" s="38"/>
      <c r="AO44" s="32"/>
      <c r="AQ44" s="38"/>
      <c r="AT44" s="32"/>
      <c r="AX44" s="1"/>
      <c r="BC44" s="1"/>
    </row>
    <row r="45" spans="1:55" x14ac:dyDescent="0.35">
      <c r="A45" s="31"/>
      <c r="F45" s="32"/>
      <c r="I45" s="31"/>
      <c r="M45" s="32"/>
      <c r="O45" s="17"/>
      <c r="S45" s="121">
        <f t="shared" si="1"/>
        <v>0</v>
      </c>
      <c r="U45" s="1"/>
      <c r="W45" s="32"/>
      <c r="Y45" s="1"/>
      <c r="Z45" s="1"/>
      <c r="AG45" s="31"/>
      <c r="AJ45" s="32"/>
      <c r="AL45" s="38"/>
      <c r="AO45" s="32"/>
      <c r="AQ45" s="38"/>
      <c r="AT45" s="32"/>
      <c r="AX45" s="1"/>
      <c r="BC45" s="1"/>
    </row>
    <row r="46" spans="1:55" x14ac:dyDescent="0.35">
      <c r="A46" s="33"/>
      <c r="B46" s="34"/>
      <c r="C46" s="34"/>
      <c r="D46" s="34"/>
      <c r="E46" s="34"/>
      <c r="F46" s="35"/>
      <c r="I46" s="31"/>
      <c r="M46" s="32"/>
      <c r="O46" s="17"/>
      <c r="S46" s="121">
        <f t="shared" si="1"/>
        <v>0</v>
      </c>
      <c r="U46" s="1"/>
      <c r="W46" s="32"/>
      <c r="Y46" s="1"/>
      <c r="Z46" s="1"/>
      <c r="AG46" s="31"/>
      <c r="AJ46" s="32"/>
      <c r="AL46" s="38"/>
      <c r="AO46" s="32"/>
      <c r="AQ46" s="38"/>
      <c r="AT46" s="32"/>
      <c r="AX46" s="1"/>
      <c r="BC46" s="1"/>
    </row>
    <row r="47" spans="1:55" x14ac:dyDescent="0.35">
      <c r="I47" s="31"/>
      <c r="M47" s="32"/>
      <c r="O47" s="17"/>
      <c r="S47" s="121">
        <f t="shared" si="1"/>
        <v>0</v>
      </c>
      <c r="U47" s="1"/>
      <c r="W47" s="32"/>
      <c r="Y47" s="1"/>
      <c r="Z47" s="1"/>
      <c r="AG47" s="31"/>
      <c r="AJ47" s="32"/>
      <c r="AL47" s="38"/>
      <c r="AO47" s="32"/>
      <c r="AQ47" s="38"/>
      <c r="AT47" s="32"/>
      <c r="AX47" s="1"/>
      <c r="BC47" s="1"/>
    </row>
    <row r="48" spans="1:55" x14ac:dyDescent="0.35">
      <c r="A48" s="227" t="s">
        <v>525</v>
      </c>
      <c r="B48" s="29" t="str" cm="1">
        <f t="array" ref="B48">IFERROR(_xlfn.CHOOSECOLS(_xlfn._xlws.FILTER(Safe!E5:W20,Safe!T5:T20&gt;0,""),1,16,17,18,19),"")</f>
        <v/>
      </c>
      <c r="C48" s="29"/>
      <c r="D48" s="29"/>
      <c r="E48" s="29"/>
      <c r="F48" s="30"/>
      <c r="I48" s="31"/>
      <c r="M48" s="32"/>
      <c r="O48" s="17"/>
      <c r="S48" s="121">
        <f t="shared" si="1"/>
        <v>0</v>
      </c>
      <c r="U48" s="1"/>
      <c r="W48" s="32"/>
      <c r="Y48" s="1"/>
      <c r="Z48" s="1"/>
      <c r="AG48" s="31"/>
      <c r="AJ48" s="32"/>
      <c r="AL48" s="38"/>
      <c r="AO48" s="32"/>
      <c r="AQ48" s="38"/>
      <c r="AT48" s="32"/>
      <c r="AX48" s="1"/>
      <c r="BC48" s="1"/>
    </row>
    <row r="49" spans="1:55" x14ac:dyDescent="0.35">
      <c r="A49" s="31"/>
      <c r="F49" s="32"/>
      <c r="I49" s="31"/>
      <c r="M49" s="32"/>
      <c r="O49" s="17"/>
      <c r="S49" s="121">
        <f t="shared" si="1"/>
        <v>0</v>
      </c>
      <c r="U49" s="1"/>
      <c r="W49" s="32"/>
      <c r="Y49" s="1"/>
      <c r="Z49" s="1"/>
      <c r="AG49" s="31"/>
      <c r="AJ49" s="32"/>
      <c r="AL49" s="38"/>
      <c r="AO49" s="32"/>
      <c r="AQ49" s="38"/>
      <c r="AT49" s="32"/>
      <c r="AX49" s="1"/>
      <c r="BC49" s="1"/>
    </row>
    <row r="50" spans="1:55" x14ac:dyDescent="0.35">
      <c r="A50" s="31"/>
      <c r="F50" s="32"/>
      <c r="I50" s="31"/>
      <c r="M50" s="32"/>
      <c r="O50" s="17"/>
      <c r="S50" s="121">
        <f t="shared" si="1"/>
        <v>0</v>
      </c>
      <c r="U50" s="1"/>
      <c r="W50" s="32"/>
      <c r="Y50" s="1"/>
      <c r="Z50" s="1"/>
      <c r="AG50" s="31"/>
      <c r="AJ50" s="32"/>
      <c r="AL50" s="38"/>
      <c r="AO50" s="32"/>
      <c r="AQ50" s="38"/>
      <c r="AT50" s="32"/>
      <c r="AX50" s="1"/>
      <c r="BC50" s="1"/>
    </row>
    <row r="51" spans="1:55" x14ac:dyDescent="0.35">
      <c r="A51" s="31"/>
      <c r="F51" s="32"/>
      <c r="I51" s="31"/>
      <c r="M51" s="32"/>
      <c r="O51" s="17"/>
      <c r="S51" s="121">
        <f t="shared" si="1"/>
        <v>0</v>
      </c>
      <c r="U51" s="1"/>
      <c r="W51" s="32"/>
      <c r="Y51" s="1"/>
      <c r="Z51" s="1"/>
      <c r="AG51" s="38"/>
      <c r="AJ51" s="32"/>
      <c r="AL51" s="38"/>
      <c r="AO51" s="32"/>
      <c r="AQ51" s="38"/>
      <c r="AT51" s="32"/>
      <c r="AX51" s="1"/>
      <c r="BC51" s="1"/>
    </row>
    <row r="52" spans="1:55" x14ac:dyDescent="0.35">
      <c r="A52" s="31"/>
      <c r="F52" s="32"/>
      <c r="I52" s="31"/>
      <c r="M52" s="32"/>
      <c r="O52" s="17"/>
      <c r="S52" s="121">
        <f t="shared" si="1"/>
        <v>0</v>
      </c>
      <c r="U52" s="1"/>
      <c r="W52" s="32"/>
      <c r="Y52" s="1"/>
      <c r="Z52" s="1"/>
      <c r="AG52" s="38"/>
      <c r="AJ52" s="32"/>
      <c r="AL52" s="38"/>
      <c r="AO52" s="32"/>
      <c r="AQ52" s="38"/>
      <c r="AT52" s="32"/>
      <c r="AX52" s="1"/>
      <c r="BC52" s="1"/>
    </row>
    <row r="53" spans="1:55" x14ac:dyDescent="0.35">
      <c r="A53" s="31"/>
      <c r="F53" s="32"/>
      <c r="I53" s="38"/>
      <c r="M53" s="32"/>
      <c r="O53" s="17"/>
      <c r="S53" s="121">
        <f t="shared" si="1"/>
        <v>0</v>
      </c>
      <c r="U53" s="1"/>
      <c r="W53" s="32"/>
      <c r="Y53" s="1"/>
      <c r="Z53" s="1"/>
      <c r="AG53" s="38"/>
      <c r="AJ53" s="32"/>
      <c r="AL53" s="38"/>
      <c r="AO53" s="32"/>
      <c r="AQ53" s="38"/>
      <c r="AT53" s="32"/>
      <c r="AX53" s="1"/>
      <c r="BC53" s="1"/>
    </row>
    <row r="54" spans="1:55" x14ac:dyDescent="0.35">
      <c r="A54" s="31"/>
      <c r="F54" s="32"/>
      <c r="I54" s="38"/>
      <c r="M54" s="32"/>
      <c r="O54" s="17"/>
      <c r="S54" s="121">
        <f t="shared" si="1"/>
        <v>0</v>
      </c>
      <c r="U54" s="1"/>
      <c r="W54" s="32"/>
      <c r="Y54" s="1"/>
      <c r="Z54" s="1"/>
      <c r="AG54" s="38"/>
      <c r="AJ54" s="32"/>
      <c r="AL54" s="38"/>
      <c r="AO54" s="32"/>
      <c r="AQ54" s="38"/>
      <c r="AT54" s="32"/>
      <c r="AX54" s="1"/>
      <c r="BC54" s="1"/>
    </row>
    <row r="55" spans="1:55" x14ac:dyDescent="0.35">
      <c r="A55" s="31"/>
      <c r="F55" s="32"/>
      <c r="I55" s="38"/>
      <c r="M55" s="32"/>
      <c r="O55" s="17"/>
      <c r="S55" s="121">
        <f t="shared" si="1"/>
        <v>0</v>
      </c>
      <c r="U55" s="1"/>
      <c r="W55" s="32"/>
      <c r="Y55" s="1"/>
      <c r="Z55" s="1"/>
      <c r="AG55" s="38"/>
      <c r="AJ55" s="32"/>
      <c r="AL55" s="38"/>
      <c r="AO55" s="32"/>
      <c r="AQ55" s="38"/>
      <c r="AT55" s="32"/>
    </row>
    <row r="56" spans="1:55" x14ac:dyDescent="0.35">
      <c r="A56" s="31"/>
      <c r="F56" s="32"/>
      <c r="I56" s="38"/>
      <c r="M56" s="32"/>
      <c r="O56" s="17"/>
      <c r="S56" s="121">
        <f t="shared" si="1"/>
        <v>0</v>
      </c>
      <c r="U56" s="1"/>
      <c r="W56" s="32"/>
      <c r="Y56" s="1"/>
      <c r="Z56" s="1"/>
      <c r="AG56" s="38"/>
      <c r="AJ56" s="32"/>
      <c r="AL56" s="38"/>
      <c r="AO56" s="32"/>
      <c r="AQ56" s="38"/>
      <c r="AT56" s="32"/>
    </row>
    <row r="57" spans="1:55" x14ac:dyDescent="0.35">
      <c r="A57" s="31"/>
      <c r="F57" s="32"/>
      <c r="I57" s="38"/>
      <c r="M57" s="32"/>
      <c r="O57" s="17"/>
      <c r="S57" s="121">
        <f t="shared" si="1"/>
        <v>0</v>
      </c>
      <c r="U57" s="1"/>
      <c r="W57" s="32"/>
      <c r="Y57" s="1"/>
      <c r="Z57" s="1"/>
      <c r="AG57" s="38"/>
      <c r="AJ57" s="32"/>
      <c r="AL57" s="38"/>
      <c r="AO57" s="32"/>
      <c r="AQ57" s="38"/>
      <c r="AT57" s="32"/>
    </row>
    <row r="58" spans="1:55" x14ac:dyDescent="0.35">
      <c r="A58" s="31"/>
      <c r="F58" s="32"/>
      <c r="I58" s="38"/>
      <c r="M58" s="32"/>
      <c r="O58" s="17"/>
      <c r="S58" s="121">
        <f t="shared" si="1"/>
        <v>0</v>
      </c>
      <c r="U58" s="1"/>
      <c r="W58" s="32"/>
      <c r="AG58" s="38"/>
      <c r="AJ58" s="32"/>
      <c r="AL58" s="38"/>
      <c r="AO58" s="32"/>
      <c r="AQ58" s="38"/>
      <c r="AT58" s="32"/>
    </row>
    <row r="59" spans="1:55" x14ac:dyDescent="0.35">
      <c r="A59" s="31"/>
      <c r="F59" s="32"/>
      <c r="I59" s="38"/>
      <c r="M59" s="32"/>
      <c r="O59" s="17"/>
      <c r="S59" s="121">
        <f t="shared" si="1"/>
        <v>0</v>
      </c>
      <c r="U59" s="1"/>
      <c r="W59" s="32"/>
      <c r="AG59" s="38"/>
      <c r="AJ59" s="32"/>
      <c r="AL59" s="38"/>
      <c r="AO59" s="32"/>
      <c r="AQ59" s="38"/>
      <c r="AT59" s="32"/>
    </row>
    <row r="60" spans="1:55" x14ac:dyDescent="0.35">
      <c r="A60" s="31"/>
      <c r="F60" s="32"/>
      <c r="I60" s="38"/>
      <c r="M60" s="32"/>
      <c r="O60" s="17"/>
      <c r="S60" s="121">
        <f t="shared" si="1"/>
        <v>0</v>
      </c>
      <c r="W60" s="32"/>
      <c r="AG60" s="38"/>
      <c r="AJ60" s="32"/>
      <c r="AL60" s="38"/>
      <c r="AO60" s="32"/>
      <c r="AQ60" s="38"/>
      <c r="AT60" s="32"/>
    </row>
    <row r="61" spans="1:55" x14ac:dyDescent="0.35">
      <c r="A61" s="31"/>
      <c r="F61" s="32"/>
      <c r="I61" s="38"/>
      <c r="M61" s="32"/>
      <c r="O61" s="17"/>
      <c r="S61" s="121">
        <f t="shared" si="1"/>
        <v>0</v>
      </c>
      <c r="W61" s="32"/>
      <c r="AG61" s="39"/>
      <c r="AH61" s="34"/>
      <c r="AI61" s="34"/>
      <c r="AJ61" s="35"/>
      <c r="AL61" s="39"/>
      <c r="AM61" s="34"/>
      <c r="AN61" s="34"/>
      <c r="AO61" s="35"/>
      <c r="AQ61" s="39"/>
      <c r="AR61" s="40"/>
      <c r="AS61" s="34"/>
      <c r="AT61" s="35"/>
    </row>
    <row r="62" spans="1:55" x14ac:dyDescent="0.35">
      <c r="A62" s="31"/>
      <c r="F62" s="32"/>
      <c r="I62" s="38"/>
      <c r="M62" s="32"/>
      <c r="O62" s="17"/>
      <c r="S62" s="121">
        <f t="shared" si="1"/>
        <v>0</v>
      </c>
      <c r="W62" s="32"/>
    </row>
    <row r="63" spans="1:55" x14ac:dyDescent="0.35">
      <c r="A63" s="31"/>
      <c r="F63" s="32"/>
      <c r="I63" s="38"/>
      <c r="M63" s="32"/>
      <c r="O63" s="17"/>
      <c r="S63" s="121">
        <f t="shared" si="1"/>
        <v>0</v>
      </c>
      <c r="W63" s="32"/>
    </row>
    <row r="64" spans="1:55" x14ac:dyDescent="0.35">
      <c r="A64" s="33"/>
      <c r="B64" s="34"/>
      <c r="C64" s="34"/>
      <c r="D64" s="34"/>
      <c r="E64" s="34"/>
      <c r="F64" s="35"/>
      <c r="I64" s="38"/>
      <c r="M64" s="32"/>
      <c r="O64" s="17"/>
      <c r="S64" s="121">
        <f t="shared" si="1"/>
        <v>0</v>
      </c>
      <c r="W64" s="32"/>
      <c r="AF64" s="1" t="s">
        <v>526</v>
      </c>
      <c r="AG64" s="37" t="str" cm="1">
        <f t="array" ref="AG64">IFERROR(_xlfn.CHOOSECOLS(_xlfn._xlws.FILTER(Alco!E5:AD64,(Alco!S5:S64&gt;0),""),16,17, 15,1),"")</f>
        <v/>
      </c>
      <c r="AH64" s="29"/>
      <c r="AI64" s="29"/>
      <c r="AJ64" s="30"/>
      <c r="AL64" s="37" t="str" cm="1">
        <f t="array" ref="AL64">IFERROR(_xlfn.CHOOSECOLS(_xlfn._xlws.FILTER(Alco!E5:AD64,(Alco!V5:V64&gt;0),""),19,20,18,1),"")</f>
        <v/>
      </c>
      <c r="AM64" s="29"/>
      <c r="AN64" s="29"/>
      <c r="AO64" s="30"/>
      <c r="AQ64" s="37" t="str" cm="1">
        <f t="array" ref="AQ64">IFERROR(_xlfn.CHOOSECOLS(_xlfn._xlws.FILTER(Alco!E5:AD64,(Alco!Y5:Y64&gt;0),""),22,23,21,1),"")</f>
        <v/>
      </c>
      <c r="AR64" s="42"/>
      <c r="AS64" s="29"/>
      <c r="AT64" s="30"/>
    </row>
    <row r="65" spans="1:46" x14ac:dyDescent="0.35">
      <c r="I65" s="38"/>
      <c r="M65" s="32"/>
      <c r="O65" s="17"/>
      <c r="S65" s="121">
        <f t="shared" si="1"/>
        <v>0</v>
      </c>
      <c r="W65" s="32"/>
      <c r="AG65" s="38"/>
      <c r="AJ65" s="32"/>
      <c r="AL65" s="38"/>
      <c r="AO65" s="32"/>
      <c r="AQ65" s="38"/>
      <c r="AT65" s="32"/>
    </row>
    <row r="66" spans="1:46" x14ac:dyDescent="0.35">
      <c r="A66" s="227" t="s">
        <v>527</v>
      </c>
      <c r="B66" s="29" t="str" cm="1">
        <f t="array" ref="B66">IFERROR(_xlfn.CHOOSECOLS(_xlfn._xlws.FILTER(Floor!E5:U11,Floor!R5:R11&gt;0,""),1,14,15,16,17),"")</f>
        <v/>
      </c>
      <c r="C66" s="29"/>
      <c r="D66" s="29"/>
      <c r="E66" s="29"/>
      <c r="F66" s="30"/>
      <c r="I66" s="38"/>
      <c r="M66" s="32"/>
      <c r="O66" s="17"/>
      <c r="S66" s="121">
        <f t="shared" si="1"/>
        <v>0</v>
      </c>
      <c r="W66" s="32"/>
      <c r="AG66" s="38"/>
      <c r="AJ66" s="32"/>
      <c r="AL66" s="38"/>
      <c r="AO66" s="32"/>
      <c r="AQ66" s="38"/>
      <c r="AT66" s="32"/>
    </row>
    <row r="67" spans="1:46" x14ac:dyDescent="0.35">
      <c r="A67" s="31"/>
      <c r="F67" s="32"/>
      <c r="I67" s="38"/>
      <c r="M67" s="32"/>
      <c r="O67" s="17"/>
      <c r="S67" s="121">
        <f t="shared" si="1"/>
        <v>0</v>
      </c>
      <c r="W67" s="32"/>
      <c r="AG67" s="38"/>
      <c r="AJ67" s="32"/>
      <c r="AL67" s="38"/>
      <c r="AO67" s="32"/>
      <c r="AQ67" s="38"/>
      <c r="AT67" s="32"/>
    </row>
    <row r="68" spans="1:46" x14ac:dyDescent="0.35">
      <c r="A68" s="31"/>
      <c r="F68" s="32"/>
      <c r="I68" s="38"/>
      <c r="M68" s="32"/>
      <c r="O68" s="17"/>
      <c r="S68" s="121">
        <f t="shared" si="1"/>
        <v>0</v>
      </c>
      <c r="W68" s="32"/>
      <c r="AG68" s="38"/>
      <c r="AJ68" s="32"/>
      <c r="AL68" s="38"/>
      <c r="AO68" s="32"/>
      <c r="AQ68" s="38"/>
      <c r="AT68" s="32"/>
    </row>
    <row r="69" spans="1:46" x14ac:dyDescent="0.35">
      <c r="A69" s="31"/>
      <c r="F69" s="32"/>
      <c r="I69" s="38"/>
      <c r="M69" s="32"/>
      <c r="O69" s="17"/>
      <c r="S69" s="121">
        <f t="shared" si="1"/>
        <v>0</v>
      </c>
      <c r="W69" s="32"/>
      <c r="AG69" s="38"/>
      <c r="AJ69" s="32"/>
      <c r="AL69" s="38"/>
      <c r="AO69" s="32"/>
      <c r="AQ69" s="38"/>
      <c r="AT69" s="32"/>
    </row>
    <row r="70" spans="1:46" x14ac:dyDescent="0.35">
      <c r="A70" s="31"/>
      <c r="F70" s="32"/>
      <c r="I70" s="38"/>
      <c r="M70" s="32"/>
      <c r="O70" s="17"/>
      <c r="S70" s="121">
        <f t="shared" si="1"/>
        <v>0</v>
      </c>
      <c r="W70" s="32"/>
      <c r="AG70" s="38"/>
      <c r="AJ70" s="32"/>
      <c r="AL70" s="38"/>
      <c r="AO70" s="32"/>
      <c r="AQ70" s="38"/>
      <c r="AT70" s="32"/>
    </row>
    <row r="71" spans="1:46" x14ac:dyDescent="0.35">
      <c r="A71" s="31"/>
      <c r="F71" s="32"/>
      <c r="I71" s="38"/>
      <c r="M71" s="32"/>
      <c r="O71" s="17"/>
      <c r="S71" s="121">
        <f t="shared" si="1"/>
        <v>0</v>
      </c>
      <c r="W71" s="32"/>
      <c r="AG71" s="38"/>
      <c r="AJ71" s="32"/>
      <c r="AL71" s="38"/>
      <c r="AO71" s="32"/>
      <c r="AQ71" s="38"/>
      <c r="AT71" s="32"/>
    </row>
    <row r="72" spans="1:46" x14ac:dyDescent="0.35">
      <c r="A72" s="33"/>
      <c r="B72" s="34"/>
      <c r="C72" s="34"/>
      <c r="D72" s="34"/>
      <c r="E72" s="34"/>
      <c r="F72" s="35"/>
      <c r="I72" s="38"/>
      <c r="M72" s="32"/>
      <c r="O72" s="17"/>
      <c r="S72" s="121">
        <f t="shared" si="1"/>
        <v>0</v>
      </c>
      <c r="W72" s="32"/>
      <c r="AG72" s="38"/>
      <c r="AJ72" s="32"/>
      <c r="AL72" s="38"/>
      <c r="AO72" s="32"/>
      <c r="AQ72" s="38"/>
      <c r="AT72" s="32"/>
    </row>
    <row r="73" spans="1:46" x14ac:dyDescent="0.35">
      <c r="I73" s="38"/>
      <c r="M73" s="32"/>
      <c r="O73" s="17"/>
      <c r="S73" s="121">
        <f t="shared" si="1"/>
        <v>0</v>
      </c>
      <c r="W73" s="32"/>
      <c r="AG73" s="38"/>
      <c r="AJ73" s="32"/>
      <c r="AL73" s="38"/>
      <c r="AO73" s="32"/>
      <c r="AQ73" s="38"/>
      <c r="AT73" s="32"/>
    </row>
    <row r="74" spans="1:46" x14ac:dyDescent="0.35">
      <c r="A74" s="227" t="s">
        <v>528</v>
      </c>
      <c r="B74" s="29" t="str" cm="1">
        <f t="array" ref="B74">IFERROR(_xlfn.CHOOSECOLS(_xlfn._xlws.FILTER(Clean!E5:N15,Clean!L5:L15&gt;0,""),1,8,10,10,10),"")</f>
        <v/>
      </c>
      <c r="C74" s="29"/>
      <c r="D74" s="29"/>
      <c r="E74" s="29"/>
      <c r="F74" s="30"/>
      <c r="I74" s="38"/>
      <c r="M74" s="32"/>
      <c r="O74" s="17"/>
      <c r="S74" s="121">
        <f t="shared" si="1"/>
        <v>0</v>
      </c>
      <c r="W74" s="32"/>
      <c r="AG74" s="38"/>
      <c r="AJ74" s="32"/>
      <c r="AL74" s="38"/>
      <c r="AO74" s="32"/>
      <c r="AQ74" s="38"/>
      <c r="AT74" s="32"/>
    </row>
    <row r="75" spans="1:46" x14ac:dyDescent="0.35">
      <c r="A75" s="31"/>
      <c r="F75" s="32"/>
      <c r="I75" s="38"/>
      <c r="M75" s="32"/>
      <c r="O75" s="17"/>
      <c r="S75" s="121">
        <f t="shared" si="1"/>
        <v>0</v>
      </c>
      <c r="W75" s="32"/>
      <c r="AG75" s="38"/>
      <c r="AJ75" s="32"/>
      <c r="AL75" s="38"/>
      <c r="AO75" s="32"/>
      <c r="AQ75" s="38"/>
      <c r="AT75" s="32"/>
    </row>
    <row r="76" spans="1:46" x14ac:dyDescent="0.35">
      <c r="A76" s="31"/>
      <c r="F76" s="32"/>
      <c r="I76" s="38"/>
      <c r="M76" s="32"/>
      <c r="O76" s="17"/>
      <c r="S76" s="121">
        <f t="shared" si="1"/>
        <v>0</v>
      </c>
      <c r="W76" s="32"/>
      <c r="AG76" s="38"/>
      <c r="AJ76" s="32"/>
      <c r="AL76" s="38"/>
      <c r="AO76" s="32"/>
      <c r="AQ76" s="38"/>
      <c r="AT76" s="32"/>
    </row>
    <row r="77" spans="1:46" x14ac:dyDescent="0.35">
      <c r="A77" s="31"/>
      <c r="F77" s="32"/>
      <c r="I77" s="38"/>
      <c r="M77" s="32"/>
      <c r="O77" s="17"/>
      <c r="S77" s="121">
        <f t="shared" si="1"/>
        <v>0</v>
      </c>
      <c r="W77" s="32"/>
      <c r="AG77" s="38"/>
      <c r="AJ77" s="32"/>
      <c r="AL77" s="38"/>
      <c r="AO77" s="32"/>
      <c r="AQ77" s="38"/>
      <c r="AT77" s="32"/>
    </row>
    <row r="78" spans="1:46" x14ac:dyDescent="0.35">
      <c r="A78" s="31"/>
      <c r="F78" s="32"/>
      <c r="I78" s="38"/>
      <c r="M78" s="32"/>
      <c r="O78" s="17"/>
      <c r="S78" s="121">
        <f t="shared" si="1"/>
        <v>0</v>
      </c>
      <c r="W78" s="32"/>
      <c r="AG78" s="38"/>
      <c r="AJ78" s="32"/>
      <c r="AL78" s="38"/>
      <c r="AO78" s="32"/>
      <c r="AQ78" s="38"/>
      <c r="AT78" s="32"/>
    </row>
    <row r="79" spans="1:46" x14ac:dyDescent="0.35">
      <c r="A79" s="31"/>
      <c r="F79" s="32"/>
      <c r="I79" s="38"/>
      <c r="M79" s="32"/>
      <c r="O79" s="17"/>
      <c r="S79" s="121">
        <f t="shared" ref="S79:S144" si="2">IFERROR(TEXT(TIMEVALUE(LEFT(P79,8)),"hh:mm")+O79,O79)</f>
        <v>0</v>
      </c>
      <c r="W79" s="32"/>
      <c r="AG79" s="38"/>
      <c r="AJ79" s="32"/>
      <c r="AL79" s="38"/>
      <c r="AO79" s="32"/>
      <c r="AQ79" s="38"/>
      <c r="AT79" s="32"/>
    </row>
    <row r="80" spans="1:46" x14ac:dyDescent="0.35">
      <c r="A80" s="31"/>
      <c r="F80" s="32"/>
      <c r="I80" s="38"/>
      <c r="M80" s="32"/>
      <c r="O80" s="17"/>
      <c r="S80" s="121">
        <f t="shared" si="2"/>
        <v>0</v>
      </c>
      <c r="W80" s="32"/>
      <c r="AG80" s="39"/>
      <c r="AH80" s="34"/>
      <c r="AI80" s="34"/>
      <c r="AJ80" s="35"/>
      <c r="AL80" s="39"/>
      <c r="AM80" s="34"/>
      <c r="AN80" s="34"/>
      <c r="AO80" s="35"/>
      <c r="AQ80" s="39"/>
      <c r="AR80" s="40"/>
      <c r="AS80" s="34"/>
      <c r="AT80" s="35"/>
    </row>
    <row r="81" spans="1:46" x14ac:dyDescent="0.35">
      <c r="A81" s="31"/>
      <c r="F81" s="32"/>
      <c r="I81" s="38"/>
      <c r="M81" s="32"/>
      <c r="O81" s="17"/>
      <c r="S81" s="121">
        <f t="shared" si="2"/>
        <v>0</v>
      </c>
      <c r="W81" s="32"/>
    </row>
    <row r="82" spans="1:46" x14ac:dyDescent="0.35">
      <c r="A82" s="31"/>
      <c r="F82" s="32"/>
      <c r="I82" s="38"/>
      <c r="M82" s="32"/>
      <c r="O82" s="17"/>
      <c r="S82" s="121">
        <f t="shared" si="2"/>
        <v>0</v>
      </c>
      <c r="W82" s="32"/>
      <c r="AF82" s="1" t="s">
        <v>529</v>
      </c>
      <c r="AG82" s="37" t="str" cm="1">
        <f t="array" ref="AG82">IFERROR(_xlfn.CHOOSECOLS(_xlfn._xlws.FILTER(Equip!E5:AD108,(Equip!S5:S108&gt;0),""),16,17, 15,1),"")</f>
        <v/>
      </c>
      <c r="AH82" s="29"/>
      <c r="AI82" s="29"/>
      <c r="AJ82" s="30"/>
      <c r="AL82" s="37" t="str" cm="1">
        <f t="array" ref="AL82">IFERROR(_xlfn.CHOOSECOLS(_xlfn._xlws.FILTER(Equip!E5:AB108,(Equip!V5:V108&gt;0),""),19,20,18,1),"")</f>
        <v/>
      </c>
      <c r="AM82" s="29"/>
      <c r="AN82" s="29"/>
      <c r="AO82" s="30"/>
      <c r="AQ82" s="37" t="str" cm="1">
        <f t="array" ref="AQ82">IFERROR(_xlfn.CHOOSECOLS(_xlfn._xlws.FILTER(Equip!E5:AB108,(Equip!Y5:Y108&gt;0),""),22,23,21,1),"")</f>
        <v/>
      </c>
      <c r="AR82" s="42"/>
      <c r="AS82" s="29"/>
      <c r="AT82" s="30"/>
    </row>
    <row r="83" spans="1:46" x14ac:dyDescent="0.35">
      <c r="A83" s="31"/>
      <c r="F83" s="32"/>
      <c r="I83" s="39"/>
      <c r="J83" s="34"/>
      <c r="K83" s="120"/>
      <c r="L83" s="34"/>
      <c r="M83" s="35"/>
      <c r="O83" s="17"/>
      <c r="S83" s="121">
        <f t="shared" si="2"/>
        <v>0</v>
      </c>
      <c r="W83" s="32"/>
      <c r="AG83" s="38"/>
      <c r="AJ83" s="32"/>
      <c r="AL83" s="38"/>
      <c r="AO83" s="32"/>
      <c r="AQ83" s="38"/>
      <c r="AT83" s="32"/>
    </row>
    <row r="84" spans="1:46" x14ac:dyDescent="0.35">
      <c r="A84" s="31"/>
      <c r="F84" s="32"/>
      <c r="O84" s="17"/>
      <c r="S84" s="121">
        <f t="shared" si="2"/>
        <v>0</v>
      </c>
      <c r="W84" s="32"/>
      <c r="AG84" s="38"/>
      <c r="AJ84" s="32"/>
      <c r="AL84" s="38"/>
      <c r="AO84" s="32"/>
      <c r="AQ84" s="38"/>
      <c r="AT84" s="32"/>
    </row>
    <row r="85" spans="1:46" x14ac:dyDescent="0.35">
      <c r="A85" s="33"/>
      <c r="B85" s="34"/>
      <c r="C85" s="34"/>
      <c r="D85" s="34"/>
      <c r="E85" s="34"/>
      <c r="F85" s="35"/>
      <c r="O85" s="17"/>
      <c r="S85" s="121">
        <f t="shared" si="2"/>
        <v>0</v>
      </c>
      <c r="W85" s="32"/>
      <c r="AG85" s="38"/>
      <c r="AJ85" s="32"/>
      <c r="AL85" s="38"/>
      <c r="AO85" s="32"/>
      <c r="AQ85" s="38"/>
      <c r="AT85" s="32"/>
    </row>
    <row r="86" spans="1:46" x14ac:dyDescent="0.35">
      <c r="O86" s="17"/>
      <c r="S86" s="121">
        <f t="shared" si="2"/>
        <v>0</v>
      </c>
      <c r="W86" s="32"/>
      <c r="AG86" s="38"/>
      <c r="AJ86" s="32"/>
      <c r="AL86" s="38"/>
      <c r="AO86" s="32"/>
      <c r="AQ86" s="38"/>
      <c r="AT86" s="32"/>
    </row>
    <row r="87" spans="1:46" x14ac:dyDescent="0.35">
      <c r="O87" s="17"/>
      <c r="S87" s="121">
        <f t="shared" si="2"/>
        <v>0</v>
      </c>
      <c r="W87" s="32"/>
      <c r="AG87" s="38"/>
      <c r="AJ87" s="32"/>
      <c r="AL87" s="38"/>
      <c r="AO87" s="32"/>
      <c r="AQ87" s="38"/>
      <c r="AT87" s="32"/>
    </row>
    <row r="88" spans="1:46" x14ac:dyDescent="0.35">
      <c r="A88" s="227" t="s">
        <v>530</v>
      </c>
      <c r="B88" s="29" t="str" cm="1">
        <f t="array" ref="B88">IFERROR(_xlfn.CHOOSECOLS(_xlfn._xlws.FILTER(Food!E5:AD68,Food!AB5:AB68&gt;0,""),1,24,25,26,26),"")</f>
        <v/>
      </c>
      <c r="C88" s="29"/>
      <c r="D88" s="29"/>
      <c r="E88" s="29"/>
      <c r="F88" s="30"/>
      <c r="O88" s="17"/>
      <c r="S88" s="121">
        <f t="shared" si="2"/>
        <v>0</v>
      </c>
      <c r="W88" s="32"/>
      <c r="AG88" s="38"/>
      <c r="AJ88" s="32"/>
      <c r="AL88" s="38"/>
      <c r="AO88" s="32"/>
      <c r="AQ88" s="38"/>
      <c r="AT88" s="32"/>
    </row>
    <row r="89" spans="1:46" x14ac:dyDescent="0.35">
      <c r="A89" s="31"/>
      <c r="F89" s="32"/>
      <c r="O89" s="17"/>
      <c r="S89" s="121">
        <f t="shared" si="2"/>
        <v>0</v>
      </c>
      <c r="W89" s="32"/>
      <c r="AG89" s="38"/>
      <c r="AJ89" s="32"/>
      <c r="AL89" s="38"/>
      <c r="AO89" s="32"/>
      <c r="AQ89" s="38"/>
      <c r="AT89" s="32"/>
    </row>
    <row r="90" spans="1:46" x14ac:dyDescent="0.35">
      <c r="A90" s="31"/>
      <c r="F90" s="32"/>
      <c r="O90" s="17"/>
      <c r="S90" s="121">
        <f t="shared" si="2"/>
        <v>0</v>
      </c>
      <c r="W90" s="32"/>
      <c r="AG90" s="38"/>
      <c r="AJ90" s="32"/>
      <c r="AL90" s="38"/>
      <c r="AO90" s="32"/>
      <c r="AQ90" s="38"/>
      <c r="AT90" s="32"/>
    </row>
    <row r="91" spans="1:46" x14ac:dyDescent="0.35">
      <c r="A91" s="31"/>
      <c r="F91" s="32"/>
      <c r="O91" s="17"/>
      <c r="S91" s="121">
        <f t="shared" si="2"/>
        <v>0</v>
      </c>
      <c r="W91" s="32"/>
      <c r="AG91" s="38"/>
      <c r="AJ91" s="32"/>
      <c r="AL91" s="38"/>
      <c r="AO91" s="32"/>
      <c r="AQ91" s="38"/>
      <c r="AT91" s="32"/>
    </row>
    <row r="92" spans="1:46" x14ac:dyDescent="0.35">
      <c r="A92" s="31"/>
      <c r="F92" s="32"/>
      <c r="O92" s="17"/>
      <c r="S92" s="121">
        <f t="shared" si="2"/>
        <v>0</v>
      </c>
      <c r="W92" s="32"/>
      <c r="AG92" s="38"/>
      <c r="AJ92" s="32"/>
      <c r="AL92" s="38"/>
      <c r="AO92" s="32"/>
      <c r="AQ92" s="38"/>
      <c r="AT92" s="32"/>
    </row>
    <row r="93" spans="1:46" x14ac:dyDescent="0.35">
      <c r="A93" s="31"/>
      <c r="F93" s="32"/>
      <c r="O93" s="17"/>
      <c r="S93" s="121">
        <f t="shared" si="2"/>
        <v>0</v>
      </c>
      <c r="W93" s="32"/>
      <c r="AG93" s="38"/>
      <c r="AJ93" s="32"/>
      <c r="AL93" s="38"/>
      <c r="AO93" s="32"/>
      <c r="AQ93" s="38"/>
      <c r="AT93" s="32"/>
    </row>
    <row r="94" spans="1:46" x14ac:dyDescent="0.35">
      <c r="A94" s="31"/>
      <c r="F94" s="32"/>
      <c r="O94" s="17"/>
      <c r="S94" s="121">
        <f t="shared" si="2"/>
        <v>0</v>
      </c>
      <c r="W94" s="32"/>
      <c r="AG94" s="38"/>
      <c r="AJ94" s="32"/>
      <c r="AL94" s="38"/>
      <c r="AO94" s="32"/>
      <c r="AQ94" s="38"/>
      <c r="AT94" s="32"/>
    </row>
    <row r="95" spans="1:46" x14ac:dyDescent="0.35">
      <c r="A95" s="31"/>
      <c r="F95" s="32"/>
      <c r="O95" s="17"/>
      <c r="S95" s="121">
        <f t="shared" si="2"/>
        <v>0</v>
      </c>
      <c r="W95" s="32"/>
      <c r="AG95" s="38"/>
      <c r="AJ95" s="32"/>
      <c r="AL95" s="38"/>
      <c r="AO95" s="32"/>
      <c r="AQ95" s="38"/>
      <c r="AT95" s="32"/>
    </row>
    <row r="96" spans="1:46" x14ac:dyDescent="0.35">
      <c r="A96" s="31"/>
      <c r="F96" s="32"/>
      <c r="O96" s="17"/>
      <c r="S96" s="121">
        <f t="shared" si="2"/>
        <v>0</v>
      </c>
      <c r="W96" s="32"/>
      <c r="AG96" s="38"/>
      <c r="AJ96" s="32"/>
      <c r="AL96" s="38"/>
      <c r="AO96" s="32"/>
      <c r="AQ96" s="38"/>
      <c r="AT96" s="32"/>
    </row>
    <row r="97" spans="1:46" x14ac:dyDescent="0.35">
      <c r="A97" s="31"/>
      <c r="F97" s="32"/>
      <c r="O97" s="17"/>
      <c r="S97" s="121">
        <f t="shared" si="2"/>
        <v>0</v>
      </c>
      <c r="W97" s="32"/>
      <c r="AG97" s="38"/>
      <c r="AJ97" s="32"/>
      <c r="AL97" s="38"/>
      <c r="AO97" s="32"/>
      <c r="AQ97" s="38"/>
      <c r="AT97" s="32"/>
    </row>
    <row r="98" spans="1:46" x14ac:dyDescent="0.35">
      <c r="A98" s="31"/>
      <c r="F98" s="32"/>
      <c r="O98" s="17"/>
      <c r="S98" s="121">
        <f t="shared" si="2"/>
        <v>0</v>
      </c>
      <c r="W98" s="32"/>
      <c r="AG98" s="38"/>
      <c r="AJ98" s="32"/>
      <c r="AL98" s="38"/>
      <c r="AO98" s="32"/>
      <c r="AQ98" s="38"/>
      <c r="AT98" s="32"/>
    </row>
    <row r="99" spans="1:46" x14ac:dyDescent="0.35">
      <c r="A99" s="31"/>
      <c r="F99" s="32"/>
      <c r="O99" s="17"/>
      <c r="S99" s="121">
        <f t="shared" si="2"/>
        <v>0</v>
      </c>
      <c r="W99" s="32"/>
      <c r="AG99" s="38"/>
      <c r="AJ99" s="32"/>
      <c r="AL99" s="38"/>
      <c r="AO99" s="32"/>
      <c r="AQ99" s="38"/>
      <c r="AT99" s="32"/>
    </row>
    <row r="100" spans="1:46" x14ac:dyDescent="0.35">
      <c r="A100" s="31"/>
      <c r="F100" s="32"/>
      <c r="O100" s="17"/>
      <c r="S100" s="121">
        <f t="shared" si="2"/>
        <v>0</v>
      </c>
      <c r="W100" s="32"/>
      <c r="AG100" s="38"/>
      <c r="AJ100" s="32"/>
      <c r="AL100" s="38"/>
      <c r="AO100" s="32"/>
      <c r="AQ100" s="38"/>
      <c r="AT100" s="32"/>
    </row>
    <row r="101" spans="1:46" x14ac:dyDescent="0.35">
      <c r="A101" s="31"/>
      <c r="F101" s="32"/>
      <c r="O101" s="17"/>
      <c r="S101" s="121">
        <f t="shared" si="2"/>
        <v>0</v>
      </c>
      <c r="W101" s="32"/>
      <c r="AG101" s="38"/>
      <c r="AJ101" s="32"/>
      <c r="AL101" s="38"/>
      <c r="AO101" s="32"/>
      <c r="AQ101" s="38"/>
      <c r="AT101" s="32"/>
    </row>
    <row r="102" spans="1:46" x14ac:dyDescent="0.35">
      <c r="A102" s="31"/>
      <c r="F102" s="32"/>
      <c r="O102" s="17"/>
      <c r="S102" s="121">
        <f t="shared" si="2"/>
        <v>0</v>
      </c>
      <c r="W102" s="32"/>
      <c r="AG102" s="38"/>
      <c r="AJ102" s="32"/>
      <c r="AL102" s="38"/>
      <c r="AO102" s="32"/>
      <c r="AQ102" s="38"/>
      <c r="AT102" s="32"/>
    </row>
    <row r="103" spans="1:46" x14ac:dyDescent="0.35">
      <c r="A103" s="31"/>
      <c r="F103" s="32"/>
      <c r="O103" s="17"/>
      <c r="S103" s="31">
        <f t="shared" si="2"/>
        <v>0</v>
      </c>
      <c r="W103" s="32"/>
      <c r="AG103" s="38"/>
      <c r="AJ103" s="32"/>
      <c r="AL103" s="38"/>
      <c r="AO103" s="32"/>
      <c r="AQ103" s="38"/>
      <c r="AT103" s="32"/>
    </row>
    <row r="104" spans="1:46" x14ac:dyDescent="0.35">
      <c r="A104" s="31"/>
      <c r="F104" s="32"/>
      <c r="O104" s="38"/>
      <c r="S104" s="31">
        <f t="shared" si="2"/>
        <v>0</v>
      </c>
      <c r="W104" s="32"/>
      <c r="AG104" s="38"/>
      <c r="AJ104" s="32"/>
      <c r="AL104" s="38"/>
      <c r="AO104" s="32"/>
      <c r="AQ104" s="38"/>
      <c r="AT104" s="32"/>
    </row>
    <row r="105" spans="1:46" x14ac:dyDescent="0.35">
      <c r="A105" s="31"/>
      <c r="F105" s="32"/>
      <c r="O105" s="38"/>
      <c r="S105" s="31">
        <f t="shared" si="2"/>
        <v>0</v>
      </c>
      <c r="W105" s="32"/>
      <c r="AG105" s="38"/>
      <c r="AJ105" s="32"/>
      <c r="AL105" s="38"/>
      <c r="AO105" s="32"/>
      <c r="AQ105" s="38"/>
      <c r="AT105" s="32"/>
    </row>
    <row r="106" spans="1:46" x14ac:dyDescent="0.35">
      <c r="A106" s="31"/>
      <c r="F106" s="32"/>
      <c r="O106" s="38"/>
      <c r="S106" s="31">
        <f t="shared" si="2"/>
        <v>0</v>
      </c>
      <c r="W106" s="32"/>
      <c r="AG106" s="38"/>
      <c r="AJ106" s="32"/>
      <c r="AL106" s="38"/>
      <c r="AO106" s="32"/>
      <c r="AQ106" s="38"/>
      <c r="AT106" s="32"/>
    </row>
    <row r="107" spans="1:46" x14ac:dyDescent="0.35">
      <c r="A107" s="31"/>
      <c r="F107" s="32"/>
      <c r="O107" s="38"/>
      <c r="S107" s="31">
        <f t="shared" si="2"/>
        <v>0</v>
      </c>
      <c r="W107" s="32"/>
      <c r="AG107" s="39"/>
      <c r="AH107" s="34"/>
      <c r="AI107" s="34"/>
      <c r="AJ107" s="35"/>
      <c r="AL107" s="39"/>
      <c r="AM107" s="34"/>
      <c r="AN107" s="34"/>
      <c r="AO107" s="35"/>
      <c r="AQ107" s="39"/>
      <c r="AR107" s="40"/>
      <c r="AS107" s="34"/>
      <c r="AT107" s="35"/>
    </row>
    <row r="108" spans="1:46" x14ac:dyDescent="0.35">
      <c r="A108" s="31"/>
      <c r="F108" s="32"/>
      <c r="O108" s="38"/>
      <c r="S108" s="31">
        <f t="shared" si="2"/>
        <v>0</v>
      </c>
      <c r="W108" s="32"/>
    </row>
    <row r="109" spans="1:46" x14ac:dyDescent="0.35">
      <c r="A109" s="31"/>
      <c r="F109" s="32"/>
      <c r="O109" s="38"/>
      <c r="S109" s="31">
        <f t="shared" si="2"/>
        <v>0</v>
      </c>
      <c r="W109" s="32"/>
      <c r="AF109" s="1" t="s">
        <v>531</v>
      </c>
      <c r="AG109" s="37" t="str" cm="1">
        <f t="array" ref="AG109">IFERROR(_xlfn.CHOOSECOLS(_xlfn._xlws.FILTER(Hygiene!E5:AD30,(Hygiene!S5:S30&gt;0),""),16,17, 15,1),"")</f>
        <v/>
      </c>
      <c r="AH109" s="29"/>
      <c r="AI109" s="29"/>
      <c r="AJ109" s="30"/>
      <c r="AL109" s="37" t="str" cm="1">
        <f t="array" ref="AL109">IFERROR(_xlfn.CHOOSECOLS(_xlfn._xlws.FILTER(Hygiene!E5:AD30,(Hygiene!V5:V30&gt;0),""),19,20, 18,1),"")</f>
        <v/>
      </c>
      <c r="AM109" s="29"/>
      <c r="AN109" s="29"/>
      <c r="AO109" s="30"/>
      <c r="AQ109" s="37" t="str" cm="1">
        <f t="array" ref="AQ109">IFERROR(_xlfn.CHOOSECOLS(_xlfn._xlws.FILTER(Hygiene!E5:AD30,(Hygiene!Y5:Y30&gt;0),""),22,23, 21,1),"")</f>
        <v/>
      </c>
      <c r="AR109" s="29"/>
      <c r="AS109" s="29"/>
      <c r="AT109" s="30"/>
    </row>
    <row r="110" spans="1:46" x14ac:dyDescent="0.35">
      <c r="A110" s="33"/>
      <c r="B110" s="34"/>
      <c r="C110" s="34"/>
      <c r="D110" s="34"/>
      <c r="E110" s="34"/>
      <c r="F110" s="35"/>
      <c r="O110" s="38"/>
      <c r="S110" s="31"/>
      <c r="W110" s="32"/>
      <c r="AG110" s="38"/>
      <c r="AJ110" s="32"/>
      <c r="AL110" s="38"/>
      <c r="AO110" s="32"/>
      <c r="AQ110" s="38"/>
      <c r="AR110" s="1"/>
      <c r="AT110" s="32"/>
    </row>
    <row r="111" spans="1:46" x14ac:dyDescent="0.35">
      <c r="O111" s="38"/>
      <c r="S111" s="31">
        <f t="shared" si="2"/>
        <v>0</v>
      </c>
      <c r="W111" s="32"/>
      <c r="AG111" s="38"/>
      <c r="AJ111" s="32"/>
      <c r="AL111" s="38"/>
      <c r="AO111" s="32"/>
      <c r="AQ111" s="38"/>
      <c r="AR111" s="1"/>
      <c r="AT111" s="32"/>
    </row>
    <row r="112" spans="1:46" x14ac:dyDescent="0.35">
      <c r="A112" s="227" t="s">
        <v>532</v>
      </c>
      <c r="B112" s="29" t="str" cm="1">
        <f t="array" ref="B112">IFERROR(_xlfn.CHOOSECOLS(_xlfn._xlws.FILTER(Drink!E5:AD108,Drink!AB5:AB108&gt;0,""),1,24,25,26,26),"")</f>
        <v/>
      </c>
      <c r="C112" s="29"/>
      <c r="D112" s="29"/>
      <c r="E112" s="29"/>
      <c r="F112" s="30"/>
      <c r="O112" s="38"/>
      <c r="S112" s="31"/>
      <c r="W112" s="32"/>
      <c r="AG112" s="38"/>
      <c r="AJ112" s="32"/>
      <c r="AL112" s="38"/>
      <c r="AO112" s="32"/>
      <c r="AQ112" s="38"/>
      <c r="AR112" s="1"/>
      <c r="AT112" s="32"/>
    </row>
    <row r="113" spans="1:46" x14ac:dyDescent="0.35">
      <c r="A113" s="31"/>
      <c r="F113" s="32"/>
      <c r="O113" s="38"/>
      <c r="S113" s="31">
        <f t="shared" si="2"/>
        <v>0</v>
      </c>
      <c r="W113" s="32"/>
      <c r="AG113" s="38"/>
      <c r="AJ113" s="32"/>
      <c r="AL113" s="38"/>
      <c r="AO113" s="32"/>
      <c r="AQ113" s="38"/>
      <c r="AR113" s="1"/>
      <c r="AT113" s="32"/>
    </row>
    <row r="114" spans="1:46" x14ac:dyDescent="0.35">
      <c r="A114" s="31"/>
      <c r="F114" s="32"/>
      <c r="O114" s="38"/>
      <c r="S114" s="31">
        <f t="shared" si="2"/>
        <v>0</v>
      </c>
      <c r="W114" s="32"/>
      <c r="AG114" s="38"/>
      <c r="AJ114" s="32"/>
      <c r="AL114" s="38"/>
      <c r="AO114" s="32"/>
      <c r="AQ114" s="38"/>
      <c r="AR114" s="1"/>
      <c r="AT114" s="32"/>
    </row>
    <row r="115" spans="1:46" x14ac:dyDescent="0.35">
      <c r="A115" s="31"/>
      <c r="F115" s="32"/>
      <c r="O115" s="38"/>
      <c r="S115" s="31">
        <f t="shared" si="2"/>
        <v>0</v>
      </c>
      <c r="W115" s="32"/>
      <c r="AG115" s="38"/>
      <c r="AJ115" s="32"/>
      <c r="AL115" s="38"/>
      <c r="AO115" s="32"/>
      <c r="AQ115" s="38"/>
      <c r="AR115" s="1"/>
      <c r="AT115" s="32"/>
    </row>
    <row r="116" spans="1:46" x14ac:dyDescent="0.35">
      <c r="A116" s="31"/>
      <c r="F116" s="32"/>
      <c r="O116" s="38"/>
      <c r="S116" s="31">
        <f t="shared" si="2"/>
        <v>0</v>
      </c>
      <c r="W116" s="32"/>
      <c r="AG116" s="38"/>
      <c r="AJ116" s="32"/>
      <c r="AL116" s="38"/>
      <c r="AO116" s="32"/>
      <c r="AQ116" s="38"/>
      <c r="AR116" s="1"/>
      <c r="AT116" s="32"/>
    </row>
    <row r="117" spans="1:46" x14ac:dyDescent="0.35">
      <c r="A117" s="31"/>
      <c r="F117" s="32"/>
      <c r="O117" s="38"/>
      <c r="S117" s="31">
        <f t="shared" si="2"/>
        <v>0</v>
      </c>
      <c r="W117" s="32"/>
      <c r="AG117" s="38"/>
      <c r="AJ117" s="32"/>
      <c r="AL117" s="38"/>
      <c r="AO117" s="32"/>
      <c r="AQ117" s="38"/>
      <c r="AR117" s="1"/>
      <c r="AT117" s="32"/>
    </row>
    <row r="118" spans="1:46" x14ac:dyDescent="0.35">
      <c r="A118" s="31"/>
      <c r="F118" s="32"/>
      <c r="O118" s="38"/>
      <c r="S118" s="31">
        <f t="shared" si="2"/>
        <v>0</v>
      </c>
      <c r="W118" s="32"/>
      <c r="AG118" s="38"/>
      <c r="AJ118" s="32"/>
      <c r="AL118" s="38"/>
      <c r="AO118" s="32"/>
      <c r="AQ118" s="38"/>
      <c r="AR118" s="1"/>
      <c r="AT118" s="32"/>
    </row>
    <row r="119" spans="1:46" x14ac:dyDescent="0.35">
      <c r="A119" s="31"/>
      <c r="F119" s="32"/>
      <c r="O119" s="38"/>
      <c r="S119" s="31">
        <f t="shared" si="2"/>
        <v>0</v>
      </c>
      <c r="W119" s="32"/>
      <c r="AG119" s="38"/>
      <c r="AJ119" s="32"/>
      <c r="AL119" s="38"/>
      <c r="AO119" s="32"/>
      <c r="AQ119" s="38"/>
      <c r="AR119" s="1"/>
      <c r="AT119" s="32"/>
    </row>
    <row r="120" spans="1:46" x14ac:dyDescent="0.35">
      <c r="A120" s="31"/>
      <c r="F120" s="32"/>
      <c r="O120" s="38"/>
      <c r="S120" s="31">
        <f t="shared" si="2"/>
        <v>0</v>
      </c>
      <c r="W120" s="32"/>
      <c r="AG120" s="39"/>
      <c r="AH120" s="34"/>
      <c r="AI120" s="34"/>
      <c r="AJ120" s="35"/>
      <c r="AL120" s="39"/>
      <c r="AM120" s="34"/>
      <c r="AN120" s="34"/>
      <c r="AO120" s="35"/>
      <c r="AQ120" s="39"/>
      <c r="AR120" s="34"/>
      <c r="AS120" s="34"/>
      <c r="AT120" s="35"/>
    </row>
    <row r="121" spans="1:46" x14ac:dyDescent="0.35">
      <c r="A121" s="31"/>
      <c r="F121" s="32"/>
      <c r="O121" s="38"/>
      <c r="S121" s="31">
        <f t="shared" si="2"/>
        <v>0</v>
      </c>
      <c r="W121" s="32"/>
    </row>
    <row r="122" spans="1:46" x14ac:dyDescent="0.35">
      <c r="A122" s="31"/>
      <c r="F122" s="32"/>
      <c r="O122" s="38"/>
      <c r="S122" s="31">
        <f t="shared" si="2"/>
        <v>0</v>
      </c>
      <c r="W122" s="32"/>
    </row>
    <row r="123" spans="1:46" x14ac:dyDescent="0.35">
      <c r="A123" s="31"/>
      <c r="F123" s="32"/>
      <c r="O123" s="38"/>
      <c r="S123" s="31">
        <f t="shared" si="2"/>
        <v>0</v>
      </c>
      <c r="W123" s="32"/>
    </row>
    <row r="124" spans="1:46" x14ac:dyDescent="0.35">
      <c r="A124" s="31"/>
      <c r="F124" s="32"/>
      <c r="O124" s="38"/>
      <c r="S124" s="31">
        <f t="shared" si="2"/>
        <v>0</v>
      </c>
      <c r="W124" s="32"/>
    </row>
    <row r="125" spans="1:46" x14ac:dyDescent="0.35">
      <c r="A125" s="31"/>
      <c r="F125" s="32"/>
      <c r="O125" s="38"/>
      <c r="S125" s="31">
        <f t="shared" si="2"/>
        <v>0</v>
      </c>
      <c r="W125" s="32"/>
    </row>
    <row r="126" spans="1:46" x14ac:dyDescent="0.35">
      <c r="A126" s="31"/>
      <c r="F126" s="32"/>
      <c r="O126" s="38"/>
      <c r="S126" s="31">
        <f t="shared" si="2"/>
        <v>0</v>
      </c>
      <c r="W126" s="32"/>
    </row>
    <row r="127" spans="1:46" x14ac:dyDescent="0.35">
      <c r="A127" s="31"/>
      <c r="F127" s="32"/>
      <c r="O127" s="38"/>
      <c r="S127" s="31">
        <f t="shared" si="2"/>
        <v>0</v>
      </c>
      <c r="W127" s="32"/>
    </row>
    <row r="128" spans="1:46" x14ac:dyDescent="0.35">
      <c r="A128" s="31"/>
      <c r="F128" s="32"/>
      <c r="O128" s="38"/>
      <c r="S128" s="31">
        <f t="shared" si="2"/>
        <v>0</v>
      </c>
      <c r="W128" s="32"/>
    </row>
    <row r="129" spans="1:23" x14ac:dyDescent="0.35">
      <c r="A129" s="31"/>
      <c r="F129" s="32"/>
      <c r="O129" s="38"/>
      <c r="S129" s="31">
        <f t="shared" si="2"/>
        <v>0</v>
      </c>
      <c r="W129" s="32"/>
    </row>
    <row r="130" spans="1:23" x14ac:dyDescent="0.35">
      <c r="A130" s="31"/>
      <c r="F130" s="32"/>
      <c r="O130" s="38"/>
      <c r="S130" s="31">
        <f t="shared" si="2"/>
        <v>0</v>
      </c>
      <c r="W130" s="32"/>
    </row>
    <row r="131" spans="1:23" x14ac:dyDescent="0.35">
      <c r="A131" s="31"/>
      <c r="F131" s="32"/>
      <c r="O131" s="38"/>
      <c r="S131" s="31">
        <f t="shared" si="2"/>
        <v>0</v>
      </c>
      <c r="W131" s="32"/>
    </row>
    <row r="132" spans="1:23" x14ac:dyDescent="0.35">
      <c r="A132" s="31"/>
      <c r="F132" s="32"/>
      <c r="O132" s="38"/>
      <c r="S132" s="31">
        <f t="shared" si="2"/>
        <v>0</v>
      </c>
      <c r="W132" s="32"/>
    </row>
    <row r="133" spans="1:23" x14ac:dyDescent="0.35">
      <c r="A133" s="31"/>
      <c r="F133" s="32"/>
      <c r="O133" s="38"/>
      <c r="S133" s="31">
        <f t="shared" si="2"/>
        <v>0</v>
      </c>
      <c r="W133" s="32"/>
    </row>
    <row r="134" spans="1:23" x14ac:dyDescent="0.35">
      <c r="A134" s="31"/>
      <c r="F134" s="32"/>
      <c r="O134" s="38"/>
      <c r="S134" s="31">
        <f t="shared" si="2"/>
        <v>0</v>
      </c>
      <c r="W134" s="32"/>
    </row>
    <row r="135" spans="1:23" x14ac:dyDescent="0.35">
      <c r="A135" s="31"/>
      <c r="F135" s="32"/>
      <c r="O135" s="38"/>
      <c r="S135" s="31">
        <f t="shared" si="2"/>
        <v>0</v>
      </c>
      <c r="W135" s="32"/>
    </row>
    <row r="136" spans="1:23" x14ac:dyDescent="0.35">
      <c r="A136" s="31"/>
      <c r="F136" s="32"/>
      <c r="O136" s="38"/>
      <c r="S136" s="31">
        <f t="shared" si="2"/>
        <v>0</v>
      </c>
      <c r="W136" s="32"/>
    </row>
    <row r="137" spans="1:23" x14ac:dyDescent="0.35">
      <c r="A137" s="31"/>
      <c r="F137" s="32"/>
      <c r="O137" s="38"/>
      <c r="S137" s="31">
        <f t="shared" si="2"/>
        <v>0</v>
      </c>
      <c r="W137" s="32"/>
    </row>
    <row r="138" spans="1:23" x14ac:dyDescent="0.35">
      <c r="A138" s="31"/>
      <c r="F138" s="32"/>
      <c r="O138" s="38"/>
      <c r="S138" s="31">
        <f t="shared" si="2"/>
        <v>0</v>
      </c>
      <c r="W138" s="32"/>
    </row>
    <row r="139" spans="1:23" x14ac:dyDescent="0.35">
      <c r="A139" s="33"/>
      <c r="B139" s="34"/>
      <c r="C139" s="34"/>
      <c r="D139" s="34"/>
      <c r="E139" s="34"/>
      <c r="F139" s="35"/>
      <c r="O139" s="38"/>
      <c r="S139" s="31">
        <f t="shared" si="2"/>
        <v>0</v>
      </c>
      <c r="W139" s="32"/>
    </row>
    <row r="140" spans="1:23" x14ac:dyDescent="0.35">
      <c r="O140" s="38"/>
      <c r="S140" s="31">
        <f t="shared" si="2"/>
        <v>0</v>
      </c>
      <c r="W140" s="32"/>
    </row>
    <row r="141" spans="1:23" x14ac:dyDescent="0.35">
      <c r="A141" s="227" t="s">
        <v>533</v>
      </c>
      <c r="B141" s="29" t="str" cm="1">
        <f t="array" ref="B141">IFERROR(_xlfn.CHOOSECOLS(_xlfn._xlws.FILTER(Alco!E5:AD64,Alco!AB5:AB64&gt;0,""),1,24,25,26,26),"")</f>
        <v/>
      </c>
      <c r="C141" s="29"/>
      <c r="D141" s="29"/>
      <c r="E141" s="29"/>
      <c r="F141" s="30"/>
      <c r="O141" s="38"/>
      <c r="S141" s="31">
        <f t="shared" si="2"/>
        <v>0</v>
      </c>
      <c r="W141" s="32"/>
    </row>
    <row r="142" spans="1:23" x14ac:dyDescent="0.35">
      <c r="A142" s="31"/>
      <c r="F142" s="32"/>
      <c r="O142" s="38"/>
      <c r="S142" s="31">
        <f t="shared" si="2"/>
        <v>0</v>
      </c>
      <c r="W142" s="32"/>
    </row>
    <row r="143" spans="1:23" x14ac:dyDescent="0.35">
      <c r="A143" s="31"/>
      <c r="F143" s="32"/>
      <c r="O143" s="38"/>
      <c r="S143" s="31">
        <f t="shared" si="2"/>
        <v>0</v>
      </c>
      <c r="W143" s="32"/>
    </row>
    <row r="144" spans="1:23" x14ac:dyDescent="0.35">
      <c r="A144" s="31"/>
      <c r="F144" s="32"/>
      <c r="O144" s="38"/>
      <c r="S144" s="31">
        <f t="shared" si="2"/>
        <v>0</v>
      </c>
      <c r="W144" s="32"/>
    </row>
    <row r="145" spans="1:23" x14ac:dyDescent="0.35">
      <c r="A145" s="31"/>
      <c r="F145" s="32"/>
      <c r="O145" s="38"/>
      <c r="S145" s="31">
        <f t="shared" ref="S145:S208" si="3">IFERROR(TEXT(TIMEVALUE(LEFT(P145,8)),"hh:mm")+O145,O145)</f>
        <v>0</v>
      </c>
      <c r="W145" s="32"/>
    </row>
    <row r="146" spans="1:23" x14ac:dyDescent="0.35">
      <c r="A146" s="31"/>
      <c r="F146" s="32"/>
      <c r="O146" s="38"/>
      <c r="S146" s="31">
        <f t="shared" si="3"/>
        <v>0</v>
      </c>
      <c r="W146" s="32"/>
    </row>
    <row r="147" spans="1:23" x14ac:dyDescent="0.35">
      <c r="A147" s="31"/>
      <c r="F147" s="32"/>
      <c r="O147" s="38"/>
      <c r="S147" s="31">
        <f t="shared" si="3"/>
        <v>0</v>
      </c>
      <c r="W147" s="32"/>
    </row>
    <row r="148" spans="1:23" x14ac:dyDescent="0.35">
      <c r="A148" s="31"/>
      <c r="F148" s="32"/>
      <c r="O148" s="38"/>
      <c r="S148" s="31">
        <f t="shared" si="3"/>
        <v>0</v>
      </c>
      <c r="W148" s="32"/>
    </row>
    <row r="149" spans="1:23" x14ac:dyDescent="0.35">
      <c r="A149" s="31"/>
      <c r="F149" s="32"/>
      <c r="O149" s="38"/>
      <c r="S149" s="31">
        <f t="shared" si="3"/>
        <v>0</v>
      </c>
      <c r="W149" s="32"/>
    </row>
    <row r="150" spans="1:23" x14ac:dyDescent="0.35">
      <c r="A150" s="31"/>
      <c r="F150" s="32"/>
      <c r="O150" s="38"/>
      <c r="S150" s="31">
        <f t="shared" si="3"/>
        <v>0</v>
      </c>
      <c r="W150" s="32"/>
    </row>
    <row r="151" spans="1:23" x14ac:dyDescent="0.35">
      <c r="A151" s="31"/>
      <c r="F151" s="32"/>
      <c r="O151" s="38"/>
      <c r="S151" s="31">
        <f t="shared" si="3"/>
        <v>0</v>
      </c>
      <c r="W151" s="32"/>
    </row>
    <row r="152" spans="1:23" x14ac:dyDescent="0.35">
      <c r="A152" s="31"/>
      <c r="F152" s="32"/>
      <c r="O152" s="38"/>
      <c r="S152" s="31">
        <f t="shared" si="3"/>
        <v>0</v>
      </c>
      <c r="W152" s="32"/>
    </row>
    <row r="153" spans="1:23" x14ac:dyDescent="0.35">
      <c r="A153" s="31"/>
      <c r="F153" s="32"/>
      <c r="O153" s="38"/>
      <c r="S153" s="31">
        <f t="shared" si="3"/>
        <v>0</v>
      </c>
      <c r="W153" s="32"/>
    </row>
    <row r="154" spans="1:23" x14ac:dyDescent="0.35">
      <c r="A154" s="31"/>
      <c r="F154" s="32"/>
      <c r="O154" s="38"/>
      <c r="S154" s="31">
        <f t="shared" si="3"/>
        <v>0</v>
      </c>
      <c r="W154" s="32"/>
    </row>
    <row r="155" spans="1:23" x14ac:dyDescent="0.35">
      <c r="A155" s="31"/>
      <c r="F155" s="32"/>
      <c r="O155" s="38"/>
      <c r="S155" s="31">
        <f t="shared" si="3"/>
        <v>0</v>
      </c>
      <c r="W155" s="32"/>
    </row>
    <row r="156" spans="1:23" x14ac:dyDescent="0.35">
      <c r="A156" s="31"/>
      <c r="F156" s="32"/>
      <c r="O156" s="38"/>
      <c r="S156" s="31">
        <f t="shared" si="3"/>
        <v>0</v>
      </c>
      <c r="W156" s="32"/>
    </row>
    <row r="157" spans="1:23" x14ac:dyDescent="0.35">
      <c r="A157" s="33"/>
      <c r="B157" s="34"/>
      <c r="C157" s="34"/>
      <c r="D157" s="34"/>
      <c r="E157" s="34"/>
      <c r="F157" s="35"/>
      <c r="O157" s="38"/>
      <c r="S157" s="31">
        <f t="shared" si="3"/>
        <v>0</v>
      </c>
      <c r="W157" s="32"/>
    </row>
    <row r="158" spans="1:23" x14ac:dyDescent="0.35">
      <c r="O158" s="38"/>
      <c r="S158" s="31">
        <f t="shared" si="3"/>
        <v>0</v>
      </c>
      <c r="W158" s="32"/>
    </row>
    <row r="159" spans="1:23" x14ac:dyDescent="0.35">
      <c r="A159" s="227" t="s">
        <v>534</v>
      </c>
      <c r="B159" s="29" t="str" cm="1">
        <f t="array" ref="B159">IFERROR(_xlfn.CHOOSECOLS(_xlfn._xlws.FILTER(Equip!E5:AD108,Equip!AB5:AB108&gt;0,""),1,24,25,26,26),"")</f>
        <v/>
      </c>
      <c r="C159" s="29"/>
      <c r="D159" s="29"/>
      <c r="E159" s="29"/>
      <c r="F159" s="30"/>
      <c r="O159" s="38"/>
      <c r="S159" s="31">
        <f t="shared" si="3"/>
        <v>0</v>
      </c>
      <c r="W159" s="32"/>
    </row>
    <row r="160" spans="1:23" x14ac:dyDescent="0.35">
      <c r="A160" s="31"/>
      <c r="F160" s="32"/>
      <c r="O160" s="38"/>
      <c r="S160" s="31">
        <f t="shared" si="3"/>
        <v>0</v>
      </c>
      <c r="W160" s="32"/>
    </row>
    <row r="161" spans="1:23" x14ac:dyDescent="0.35">
      <c r="A161" s="31"/>
      <c r="F161" s="32"/>
      <c r="O161" s="38"/>
      <c r="S161" s="31">
        <f t="shared" si="3"/>
        <v>0</v>
      </c>
      <c r="W161" s="32"/>
    </row>
    <row r="162" spans="1:23" x14ac:dyDescent="0.35">
      <c r="A162" s="31"/>
      <c r="F162" s="32"/>
      <c r="O162" s="38"/>
      <c r="S162" s="31">
        <f t="shared" si="3"/>
        <v>0</v>
      </c>
      <c r="W162" s="32"/>
    </row>
    <row r="163" spans="1:23" x14ac:dyDescent="0.35">
      <c r="A163" s="31"/>
      <c r="F163" s="32"/>
      <c r="O163" s="38"/>
      <c r="S163" s="31">
        <f t="shared" si="3"/>
        <v>0</v>
      </c>
      <c r="W163" s="32"/>
    </row>
    <row r="164" spans="1:23" x14ac:dyDescent="0.35">
      <c r="A164" s="31"/>
      <c r="F164" s="32"/>
      <c r="O164" s="38"/>
      <c r="S164" s="31">
        <f t="shared" si="3"/>
        <v>0</v>
      </c>
      <c r="W164" s="32"/>
    </row>
    <row r="165" spans="1:23" x14ac:dyDescent="0.35">
      <c r="A165" s="31"/>
      <c r="F165" s="32"/>
      <c r="O165" s="38"/>
      <c r="S165" s="31">
        <f t="shared" si="3"/>
        <v>0</v>
      </c>
      <c r="W165" s="32"/>
    </row>
    <row r="166" spans="1:23" x14ac:dyDescent="0.35">
      <c r="A166" s="31"/>
      <c r="F166" s="32"/>
      <c r="O166" s="38"/>
      <c r="S166" s="31">
        <f t="shared" si="3"/>
        <v>0</v>
      </c>
      <c r="W166" s="32"/>
    </row>
    <row r="167" spans="1:23" x14ac:dyDescent="0.35">
      <c r="A167" s="31"/>
      <c r="F167" s="32"/>
      <c r="O167" s="38"/>
      <c r="S167" s="31">
        <f t="shared" si="3"/>
        <v>0</v>
      </c>
      <c r="W167" s="32"/>
    </row>
    <row r="168" spans="1:23" x14ac:dyDescent="0.35">
      <c r="A168" s="31"/>
      <c r="F168" s="32"/>
      <c r="O168" s="38"/>
      <c r="S168" s="31">
        <f t="shared" si="3"/>
        <v>0</v>
      </c>
      <c r="W168" s="32"/>
    </row>
    <row r="169" spans="1:23" x14ac:dyDescent="0.35">
      <c r="A169" s="31"/>
      <c r="F169" s="32"/>
      <c r="O169" s="38"/>
      <c r="S169" s="31">
        <f t="shared" si="3"/>
        <v>0</v>
      </c>
      <c r="W169" s="32"/>
    </row>
    <row r="170" spans="1:23" x14ac:dyDescent="0.35">
      <c r="A170" s="31"/>
      <c r="F170" s="32"/>
      <c r="O170" s="38"/>
      <c r="S170" s="31">
        <f t="shared" si="3"/>
        <v>0</v>
      </c>
      <c r="W170" s="32"/>
    </row>
    <row r="171" spans="1:23" x14ac:dyDescent="0.35">
      <c r="A171" s="31"/>
      <c r="F171" s="32"/>
      <c r="O171" s="38"/>
      <c r="S171" s="31">
        <f t="shared" si="3"/>
        <v>0</v>
      </c>
      <c r="W171" s="32"/>
    </row>
    <row r="172" spans="1:23" x14ac:dyDescent="0.35">
      <c r="A172" s="31"/>
      <c r="F172" s="32"/>
      <c r="O172" s="38"/>
      <c r="S172" s="31">
        <f t="shared" si="3"/>
        <v>0</v>
      </c>
      <c r="W172" s="32"/>
    </row>
    <row r="173" spans="1:23" x14ac:dyDescent="0.35">
      <c r="A173" s="31"/>
      <c r="F173" s="32"/>
      <c r="O173" s="38"/>
      <c r="S173" s="31">
        <f t="shared" si="3"/>
        <v>0</v>
      </c>
      <c r="W173" s="32"/>
    </row>
    <row r="174" spans="1:23" x14ac:dyDescent="0.35">
      <c r="A174" s="31"/>
      <c r="F174" s="32"/>
      <c r="O174" s="38"/>
      <c r="S174" s="31">
        <f t="shared" si="3"/>
        <v>0</v>
      </c>
      <c r="W174" s="32"/>
    </row>
    <row r="175" spans="1:23" x14ac:dyDescent="0.35">
      <c r="A175" s="31"/>
      <c r="F175" s="32"/>
      <c r="O175" s="38"/>
      <c r="S175" s="31">
        <f t="shared" si="3"/>
        <v>0</v>
      </c>
      <c r="W175" s="32"/>
    </row>
    <row r="176" spans="1:23" x14ac:dyDescent="0.35">
      <c r="A176" s="31"/>
      <c r="F176" s="32"/>
      <c r="O176" s="38"/>
      <c r="S176" s="31">
        <f t="shared" si="3"/>
        <v>0</v>
      </c>
      <c r="W176" s="32"/>
    </row>
    <row r="177" spans="1:23" x14ac:dyDescent="0.35">
      <c r="A177" s="31"/>
      <c r="F177" s="32"/>
      <c r="O177" s="38"/>
      <c r="S177" s="31">
        <f t="shared" si="3"/>
        <v>0</v>
      </c>
      <c r="W177" s="32"/>
    </row>
    <row r="178" spans="1:23" x14ac:dyDescent="0.35">
      <c r="A178" s="31"/>
      <c r="F178" s="32"/>
      <c r="O178" s="38"/>
      <c r="S178" s="31">
        <f t="shared" si="3"/>
        <v>0</v>
      </c>
      <c r="W178" s="32"/>
    </row>
    <row r="179" spans="1:23" x14ac:dyDescent="0.35">
      <c r="A179" s="31"/>
      <c r="F179" s="32"/>
      <c r="O179" s="38"/>
      <c r="S179" s="31">
        <f t="shared" si="3"/>
        <v>0</v>
      </c>
      <c r="W179" s="32"/>
    </row>
    <row r="180" spans="1:23" x14ac:dyDescent="0.35">
      <c r="A180" s="31"/>
      <c r="F180" s="32"/>
      <c r="O180" s="38"/>
      <c r="S180" s="31">
        <f t="shared" si="3"/>
        <v>0</v>
      </c>
      <c r="W180" s="32"/>
    </row>
    <row r="181" spans="1:23" x14ac:dyDescent="0.35">
      <c r="A181" s="31"/>
      <c r="F181" s="32"/>
      <c r="O181" s="38"/>
      <c r="S181" s="31">
        <f t="shared" si="3"/>
        <v>0</v>
      </c>
      <c r="W181" s="32"/>
    </row>
    <row r="182" spans="1:23" x14ac:dyDescent="0.35">
      <c r="A182" s="31"/>
      <c r="F182" s="32"/>
      <c r="O182" s="38"/>
      <c r="S182" s="31">
        <f t="shared" si="3"/>
        <v>0</v>
      </c>
      <c r="W182" s="32"/>
    </row>
    <row r="183" spans="1:23" x14ac:dyDescent="0.35">
      <c r="A183" s="31"/>
      <c r="F183" s="32"/>
      <c r="O183" s="38"/>
      <c r="S183" s="31">
        <f t="shared" si="3"/>
        <v>0</v>
      </c>
      <c r="W183" s="32"/>
    </row>
    <row r="184" spans="1:23" x14ac:dyDescent="0.35">
      <c r="A184" s="31"/>
      <c r="F184" s="32"/>
      <c r="O184" s="38"/>
      <c r="S184" s="31">
        <f t="shared" si="3"/>
        <v>0</v>
      </c>
      <c r="W184" s="32"/>
    </row>
    <row r="185" spans="1:23" x14ac:dyDescent="0.35">
      <c r="A185" s="31"/>
      <c r="F185" s="32"/>
      <c r="O185" s="38"/>
      <c r="S185" s="31">
        <f t="shared" si="3"/>
        <v>0</v>
      </c>
      <c r="W185" s="32"/>
    </row>
    <row r="186" spans="1:23" x14ac:dyDescent="0.35">
      <c r="A186" s="33"/>
      <c r="B186" s="34"/>
      <c r="C186" s="34"/>
      <c r="D186" s="34"/>
      <c r="E186" s="34"/>
      <c r="F186" s="35"/>
      <c r="O186" s="38"/>
      <c r="S186" s="31">
        <f t="shared" si="3"/>
        <v>0</v>
      </c>
      <c r="W186" s="32"/>
    </row>
    <row r="187" spans="1:23" x14ac:dyDescent="0.35">
      <c r="O187" s="38"/>
      <c r="S187" s="31">
        <f t="shared" si="3"/>
        <v>0</v>
      </c>
      <c r="W187" s="32"/>
    </row>
    <row r="188" spans="1:23" x14ac:dyDescent="0.35">
      <c r="A188" s="227" t="s">
        <v>535</v>
      </c>
      <c r="B188" s="29" t="str" cm="1">
        <f t="array" ref="B188">IFERROR(_xlfn.CHOOSECOLS(_xlfn._xlws.FILTER(Hygiene!E5:AD30,Hygiene!AB5:AB30&gt;0,""),1,24,25,26,26),"")</f>
        <v/>
      </c>
      <c r="C188" s="29"/>
      <c r="D188" s="29"/>
      <c r="E188" s="29"/>
      <c r="F188" s="30"/>
      <c r="O188" s="38"/>
      <c r="S188" s="31">
        <f t="shared" si="3"/>
        <v>0</v>
      </c>
      <c r="W188" s="32"/>
    </row>
    <row r="189" spans="1:23" x14ac:dyDescent="0.35">
      <c r="A189" s="31"/>
      <c r="F189" s="32"/>
      <c r="O189" s="38"/>
      <c r="S189" s="31">
        <f t="shared" si="3"/>
        <v>0</v>
      </c>
      <c r="W189" s="32"/>
    </row>
    <row r="190" spans="1:23" x14ac:dyDescent="0.35">
      <c r="A190" s="31"/>
      <c r="F190" s="32"/>
      <c r="O190" s="38"/>
      <c r="S190" s="31">
        <f t="shared" si="3"/>
        <v>0</v>
      </c>
      <c r="W190" s="32"/>
    </row>
    <row r="191" spans="1:23" x14ac:dyDescent="0.35">
      <c r="A191" s="31"/>
      <c r="F191" s="32"/>
      <c r="O191" s="38"/>
      <c r="S191" s="31">
        <f t="shared" si="3"/>
        <v>0</v>
      </c>
      <c r="W191" s="32"/>
    </row>
    <row r="192" spans="1:23" x14ac:dyDescent="0.35">
      <c r="A192" s="31"/>
      <c r="F192" s="32"/>
      <c r="O192" s="38"/>
      <c r="S192" s="31">
        <f t="shared" si="3"/>
        <v>0</v>
      </c>
      <c r="W192" s="32"/>
    </row>
    <row r="193" spans="1:23" x14ac:dyDescent="0.35">
      <c r="A193" s="31"/>
      <c r="F193" s="32"/>
      <c r="O193" s="38"/>
      <c r="S193" s="31">
        <f t="shared" si="3"/>
        <v>0</v>
      </c>
      <c r="W193" s="32"/>
    </row>
    <row r="194" spans="1:23" x14ac:dyDescent="0.35">
      <c r="A194" s="31"/>
      <c r="F194" s="32"/>
      <c r="O194" s="38"/>
      <c r="S194" s="31">
        <f t="shared" si="3"/>
        <v>0</v>
      </c>
      <c r="W194" s="32"/>
    </row>
    <row r="195" spans="1:23" x14ac:dyDescent="0.35">
      <c r="A195" s="31"/>
      <c r="F195" s="32"/>
      <c r="O195" s="38"/>
      <c r="S195" s="31">
        <f t="shared" si="3"/>
        <v>0</v>
      </c>
      <c r="W195" s="32"/>
    </row>
    <row r="196" spans="1:23" x14ac:dyDescent="0.35">
      <c r="A196" s="31"/>
      <c r="F196" s="32"/>
      <c r="O196" s="38"/>
      <c r="S196" s="31">
        <f t="shared" si="3"/>
        <v>0</v>
      </c>
      <c r="W196" s="32"/>
    </row>
    <row r="197" spans="1:23" x14ac:dyDescent="0.35">
      <c r="A197" s="33"/>
      <c r="B197" s="34"/>
      <c r="C197" s="34"/>
      <c r="D197" s="34"/>
      <c r="E197" s="34"/>
      <c r="F197" s="35"/>
      <c r="O197" s="38"/>
      <c r="S197" s="31">
        <f t="shared" si="3"/>
        <v>0</v>
      </c>
      <c r="W197" s="32"/>
    </row>
    <row r="198" spans="1:23" x14ac:dyDescent="0.35">
      <c r="O198" s="38"/>
      <c r="S198" s="31">
        <f t="shared" si="3"/>
        <v>0</v>
      </c>
      <c r="W198" s="32"/>
    </row>
    <row r="199" spans="1:23" x14ac:dyDescent="0.35">
      <c r="A199" s="227" t="s">
        <v>536</v>
      </c>
      <c r="B199" s="29" t="str" cm="1">
        <f t="array" ref="B199">IFERROR(_xlfn.CHOOSECOLS(_xlfn._xlws.FILTER('G&amp;R'!E5:U29,'G&amp;R'!S5:S29&gt;0,""),1,15,16,17,17),"")</f>
        <v/>
      </c>
      <c r="C199" s="29"/>
      <c r="D199" s="29"/>
      <c r="E199" s="29"/>
      <c r="F199" s="30"/>
      <c r="O199" s="38"/>
      <c r="S199" s="31">
        <f t="shared" si="3"/>
        <v>0</v>
      </c>
      <c r="W199" s="32"/>
    </row>
    <row r="200" spans="1:23" x14ac:dyDescent="0.35">
      <c r="A200" s="31"/>
      <c r="F200" s="32"/>
      <c r="O200" s="38"/>
      <c r="S200" s="31">
        <f t="shared" si="3"/>
        <v>0</v>
      </c>
      <c r="W200" s="32"/>
    </row>
    <row r="201" spans="1:23" x14ac:dyDescent="0.35">
      <c r="A201" s="31"/>
      <c r="F201" s="32"/>
      <c r="O201" s="38"/>
      <c r="S201" s="31">
        <f t="shared" si="3"/>
        <v>0</v>
      </c>
      <c r="W201" s="32"/>
    </row>
    <row r="202" spans="1:23" x14ac:dyDescent="0.35">
      <c r="A202" s="31"/>
      <c r="F202" s="32"/>
      <c r="O202" s="38"/>
      <c r="S202" s="31">
        <f t="shared" si="3"/>
        <v>0</v>
      </c>
      <c r="W202" s="32"/>
    </row>
    <row r="203" spans="1:23" x14ac:dyDescent="0.35">
      <c r="A203" s="31"/>
      <c r="F203" s="32"/>
      <c r="O203" s="38"/>
      <c r="S203" s="31">
        <f t="shared" si="3"/>
        <v>0</v>
      </c>
      <c r="W203" s="32"/>
    </row>
    <row r="204" spans="1:23" x14ac:dyDescent="0.35">
      <c r="A204" s="31"/>
      <c r="F204" s="32"/>
      <c r="O204" s="38"/>
      <c r="S204" s="31">
        <f t="shared" si="3"/>
        <v>0</v>
      </c>
      <c r="W204" s="32"/>
    </row>
    <row r="205" spans="1:23" x14ac:dyDescent="0.35">
      <c r="A205" s="31"/>
      <c r="F205" s="32"/>
      <c r="O205" s="38"/>
      <c r="S205" s="31">
        <f t="shared" si="3"/>
        <v>0</v>
      </c>
      <c r="W205" s="32"/>
    </row>
    <row r="206" spans="1:23" x14ac:dyDescent="0.35">
      <c r="A206" s="31"/>
      <c r="F206" s="32"/>
      <c r="O206" s="38"/>
      <c r="S206" s="31">
        <f t="shared" si="3"/>
        <v>0</v>
      </c>
      <c r="W206" s="32"/>
    </row>
    <row r="207" spans="1:23" x14ac:dyDescent="0.35">
      <c r="A207" s="31"/>
      <c r="F207" s="32"/>
      <c r="O207" s="38"/>
      <c r="S207" s="31">
        <f t="shared" si="3"/>
        <v>0</v>
      </c>
      <c r="W207" s="32"/>
    </row>
    <row r="208" spans="1:23" x14ac:dyDescent="0.35">
      <c r="A208" s="31"/>
      <c r="F208" s="32"/>
      <c r="O208" s="38"/>
      <c r="S208" s="31">
        <f t="shared" si="3"/>
        <v>0</v>
      </c>
      <c r="W208" s="32"/>
    </row>
    <row r="209" spans="1:23" x14ac:dyDescent="0.35">
      <c r="A209" s="31"/>
      <c r="F209" s="32"/>
      <c r="O209" s="38"/>
      <c r="S209" s="31">
        <f t="shared" ref="S209:S272" si="4">IFERROR(TEXT(TIMEVALUE(LEFT(P209,8)),"hh:mm")+O209,O209)</f>
        <v>0</v>
      </c>
      <c r="W209" s="32"/>
    </row>
    <row r="210" spans="1:23" x14ac:dyDescent="0.35">
      <c r="A210" s="31"/>
      <c r="F210" s="32"/>
      <c r="O210" s="38"/>
      <c r="S210" s="31">
        <f t="shared" si="4"/>
        <v>0</v>
      </c>
      <c r="W210" s="32"/>
    </row>
    <row r="211" spans="1:23" x14ac:dyDescent="0.35">
      <c r="A211" s="31"/>
      <c r="F211" s="32"/>
      <c r="O211" s="38"/>
      <c r="S211" s="31">
        <f t="shared" si="4"/>
        <v>0</v>
      </c>
      <c r="W211" s="32"/>
    </row>
    <row r="212" spans="1:23" x14ac:dyDescent="0.35">
      <c r="A212" s="31"/>
      <c r="F212" s="32"/>
      <c r="O212" s="38"/>
      <c r="S212" s="31">
        <f t="shared" si="4"/>
        <v>0</v>
      </c>
      <c r="W212" s="32"/>
    </row>
    <row r="213" spans="1:23" x14ac:dyDescent="0.35">
      <c r="A213" s="31"/>
      <c r="F213" s="32"/>
      <c r="O213" s="38"/>
      <c r="S213" s="31">
        <f t="shared" si="4"/>
        <v>0</v>
      </c>
      <c r="W213" s="32"/>
    </row>
    <row r="214" spans="1:23" x14ac:dyDescent="0.35">
      <c r="A214" s="31"/>
      <c r="F214" s="32"/>
      <c r="O214" s="38"/>
      <c r="S214" s="31">
        <f t="shared" si="4"/>
        <v>0</v>
      </c>
      <c r="W214" s="32"/>
    </row>
    <row r="215" spans="1:23" x14ac:dyDescent="0.35">
      <c r="A215" s="31"/>
      <c r="F215" s="32"/>
      <c r="O215" s="38"/>
      <c r="S215" s="31">
        <f t="shared" si="4"/>
        <v>0</v>
      </c>
      <c r="W215" s="32"/>
    </row>
    <row r="216" spans="1:23" x14ac:dyDescent="0.35">
      <c r="A216" s="31"/>
      <c r="F216" s="32"/>
      <c r="O216" s="38"/>
      <c r="S216" s="31">
        <f t="shared" si="4"/>
        <v>0</v>
      </c>
      <c r="W216" s="32"/>
    </row>
    <row r="217" spans="1:23" x14ac:dyDescent="0.35">
      <c r="A217" s="31"/>
      <c r="F217" s="32"/>
      <c r="O217" s="38"/>
      <c r="S217" s="31">
        <f t="shared" si="4"/>
        <v>0</v>
      </c>
      <c r="W217" s="32"/>
    </row>
    <row r="218" spans="1:23" x14ac:dyDescent="0.35">
      <c r="A218" s="31"/>
      <c r="F218" s="32"/>
      <c r="O218" s="38"/>
      <c r="S218" s="31">
        <f t="shared" si="4"/>
        <v>0</v>
      </c>
      <c r="W218" s="32"/>
    </row>
    <row r="219" spans="1:23" x14ac:dyDescent="0.35">
      <c r="A219" s="31"/>
      <c r="F219" s="32"/>
      <c r="O219" s="38"/>
      <c r="S219" s="31">
        <f t="shared" si="4"/>
        <v>0</v>
      </c>
      <c r="W219" s="32"/>
    </row>
    <row r="220" spans="1:23" x14ac:dyDescent="0.35">
      <c r="A220" s="31"/>
      <c r="F220" s="32"/>
      <c r="O220" s="38"/>
      <c r="S220" s="31">
        <f t="shared" si="4"/>
        <v>0</v>
      </c>
      <c r="W220" s="32"/>
    </row>
    <row r="221" spans="1:23" x14ac:dyDescent="0.35">
      <c r="A221" s="31"/>
      <c r="F221" s="32"/>
      <c r="O221" s="38"/>
      <c r="S221" s="31">
        <f t="shared" si="4"/>
        <v>0</v>
      </c>
      <c r="W221" s="32"/>
    </row>
    <row r="222" spans="1:23" x14ac:dyDescent="0.35">
      <c r="A222" s="31"/>
      <c r="F222" s="32"/>
      <c r="O222" s="38"/>
      <c r="S222" s="31">
        <f t="shared" si="4"/>
        <v>0</v>
      </c>
      <c r="W222" s="32"/>
    </row>
    <row r="223" spans="1:23" x14ac:dyDescent="0.35">
      <c r="A223" s="33"/>
      <c r="B223" s="34"/>
      <c r="C223" s="34"/>
      <c r="D223" s="34"/>
      <c r="E223" s="34"/>
      <c r="F223" s="35"/>
      <c r="O223" s="38"/>
      <c r="S223" s="31">
        <f t="shared" si="4"/>
        <v>0</v>
      </c>
      <c r="W223" s="32"/>
    </row>
    <row r="224" spans="1:23" x14ac:dyDescent="0.35">
      <c r="O224" s="38"/>
      <c r="S224" s="31">
        <f t="shared" si="4"/>
        <v>0</v>
      </c>
      <c r="W224" s="32"/>
    </row>
    <row r="225" spans="1:23" x14ac:dyDescent="0.35">
      <c r="A225" s="227" t="s">
        <v>521</v>
      </c>
      <c r="B225" s="29" t="str" cm="1">
        <f t="array" ref="B225">IFERROR(_xlfn.CHOOSECOLS(_xlfn._xlws.FILTER(AV!$E$5:$X$26,AV!U5:U26&gt;0,""),1,17,20,20,20),"")</f>
        <v/>
      </c>
      <c r="C225" s="29"/>
      <c r="D225" s="29"/>
      <c r="E225" s="29"/>
      <c r="F225" s="30"/>
      <c r="G225" s="1" t="str" cm="1">
        <f t="array" ref="G225">IFERROR(_xlfn.CHOOSECOLS(_xlfn._xlws.FILTER(AV!$E$5:$X$26,AV!#REF!&gt;0,""),20,21,22),"")</f>
        <v/>
      </c>
      <c r="O225" s="38"/>
      <c r="S225" s="31">
        <f t="shared" si="4"/>
        <v>0</v>
      </c>
      <c r="W225" s="32"/>
    </row>
    <row r="226" spans="1:23" x14ac:dyDescent="0.35">
      <c r="A226" s="31"/>
      <c r="F226" s="32"/>
      <c r="I226" s="1"/>
      <c r="O226" s="38"/>
      <c r="S226" s="31">
        <f t="shared" si="4"/>
        <v>0</v>
      </c>
      <c r="W226" s="32"/>
    </row>
    <row r="227" spans="1:23" x14ac:dyDescent="0.35">
      <c r="A227" s="31"/>
      <c r="F227" s="32"/>
      <c r="I227" s="1"/>
      <c r="O227" s="38"/>
      <c r="S227" s="31">
        <f t="shared" si="4"/>
        <v>0</v>
      </c>
      <c r="W227" s="32"/>
    </row>
    <row r="228" spans="1:23" x14ac:dyDescent="0.35">
      <c r="A228" s="31"/>
      <c r="F228" s="32"/>
      <c r="I228" s="1"/>
      <c r="O228" s="38"/>
      <c r="S228" s="31">
        <f t="shared" si="4"/>
        <v>0</v>
      </c>
      <c r="W228" s="32"/>
    </row>
    <row r="229" spans="1:23" x14ac:dyDescent="0.35">
      <c r="A229" s="31"/>
      <c r="F229" s="32"/>
      <c r="I229" s="1"/>
      <c r="O229" s="38"/>
      <c r="S229" s="31">
        <f t="shared" si="4"/>
        <v>0</v>
      </c>
      <c r="W229" s="32"/>
    </row>
    <row r="230" spans="1:23" x14ac:dyDescent="0.35">
      <c r="A230" s="31"/>
      <c r="F230" s="32"/>
      <c r="I230" s="1"/>
      <c r="O230" s="38"/>
      <c r="S230" s="31">
        <f t="shared" si="4"/>
        <v>0</v>
      </c>
      <c r="W230" s="32"/>
    </row>
    <row r="231" spans="1:23" x14ac:dyDescent="0.35">
      <c r="A231" s="31"/>
      <c r="F231" s="32"/>
      <c r="I231" s="1"/>
      <c r="O231" s="38"/>
      <c r="S231" s="31">
        <f t="shared" si="4"/>
        <v>0</v>
      </c>
      <c r="W231" s="32"/>
    </row>
    <row r="232" spans="1:23" x14ac:dyDescent="0.35">
      <c r="A232" s="31"/>
      <c r="F232" s="32"/>
      <c r="I232" s="1"/>
      <c r="O232" s="38"/>
      <c r="S232" s="31">
        <f t="shared" si="4"/>
        <v>0</v>
      </c>
      <c r="W232" s="32"/>
    </row>
    <row r="233" spans="1:23" x14ac:dyDescent="0.35">
      <c r="A233" s="31"/>
      <c r="F233" s="32"/>
      <c r="I233" s="1"/>
      <c r="O233" s="38"/>
      <c r="S233" s="31">
        <f t="shared" si="4"/>
        <v>0</v>
      </c>
      <c r="W233" s="32"/>
    </row>
    <row r="234" spans="1:23" x14ac:dyDescent="0.35">
      <c r="A234" s="31"/>
      <c r="F234" s="32"/>
      <c r="I234" s="1"/>
      <c r="O234" s="38"/>
      <c r="S234" s="31">
        <f t="shared" si="4"/>
        <v>0</v>
      </c>
      <c r="W234" s="32"/>
    </row>
    <row r="235" spans="1:23" x14ac:dyDescent="0.35">
      <c r="A235" s="31"/>
      <c r="F235" s="32"/>
      <c r="I235" s="1"/>
      <c r="O235" s="38"/>
      <c r="S235" s="31">
        <f t="shared" si="4"/>
        <v>0</v>
      </c>
      <c r="W235" s="32"/>
    </row>
    <row r="236" spans="1:23" x14ac:dyDescent="0.35">
      <c r="A236" s="31"/>
      <c r="F236" s="32"/>
      <c r="I236" s="1"/>
      <c r="O236" s="38"/>
      <c r="S236" s="31">
        <f t="shared" si="4"/>
        <v>0</v>
      </c>
      <c r="W236" s="32"/>
    </row>
    <row r="237" spans="1:23" x14ac:dyDescent="0.35">
      <c r="A237" s="31"/>
      <c r="F237" s="32"/>
      <c r="I237" s="1"/>
      <c r="O237" s="38"/>
      <c r="S237" s="31">
        <f t="shared" si="4"/>
        <v>0</v>
      </c>
      <c r="W237" s="32"/>
    </row>
    <row r="238" spans="1:23" x14ac:dyDescent="0.35">
      <c r="A238" s="31"/>
      <c r="F238" s="32"/>
      <c r="I238" s="1"/>
      <c r="O238" s="38"/>
      <c r="S238" s="31">
        <f t="shared" si="4"/>
        <v>0</v>
      </c>
      <c r="W238" s="32"/>
    </row>
    <row r="239" spans="1:23" x14ac:dyDescent="0.35">
      <c r="A239" s="31"/>
      <c r="F239" s="32"/>
      <c r="I239" s="1"/>
      <c r="O239" s="38"/>
      <c r="S239" s="31">
        <f t="shared" si="4"/>
        <v>0</v>
      </c>
      <c r="W239" s="32"/>
    </row>
    <row r="240" spans="1:23" x14ac:dyDescent="0.35">
      <c r="A240" s="31"/>
      <c r="F240" s="32"/>
      <c r="I240" s="1"/>
      <c r="O240" s="38"/>
      <c r="S240" s="31">
        <f t="shared" si="4"/>
        <v>0</v>
      </c>
      <c r="W240" s="32"/>
    </row>
    <row r="241" spans="1:23" x14ac:dyDescent="0.35">
      <c r="A241" s="31"/>
      <c r="F241" s="32"/>
      <c r="I241" s="1"/>
      <c r="O241" s="38"/>
      <c r="S241" s="31">
        <f t="shared" si="4"/>
        <v>0</v>
      </c>
      <c r="W241" s="32"/>
    </row>
    <row r="242" spans="1:23" x14ac:dyDescent="0.35">
      <c r="A242" s="31"/>
      <c r="F242" s="32"/>
      <c r="I242" s="1"/>
      <c r="O242" s="38"/>
      <c r="S242" s="31">
        <f t="shared" si="4"/>
        <v>0</v>
      </c>
      <c r="W242" s="32"/>
    </row>
    <row r="243" spans="1:23" x14ac:dyDescent="0.35">
      <c r="A243" s="31"/>
      <c r="F243" s="32"/>
      <c r="I243" s="1"/>
      <c r="O243" s="38"/>
      <c r="S243" s="31">
        <f t="shared" si="4"/>
        <v>0</v>
      </c>
      <c r="W243" s="32"/>
    </row>
    <row r="244" spans="1:23" x14ac:dyDescent="0.35">
      <c r="A244" s="31"/>
      <c r="F244" s="32"/>
      <c r="I244" s="1"/>
      <c r="O244" s="38"/>
      <c r="S244" s="31">
        <f t="shared" si="4"/>
        <v>0</v>
      </c>
      <c r="W244" s="32"/>
    </row>
    <row r="245" spans="1:23" x14ac:dyDescent="0.35">
      <c r="A245" s="31"/>
      <c r="F245" s="32"/>
      <c r="I245" s="1"/>
      <c r="O245" s="38"/>
      <c r="S245" s="31">
        <f t="shared" si="4"/>
        <v>0</v>
      </c>
      <c r="W245" s="32"/>
    </row>
    <row r="246" spans="1:23" x14ac:dyDescent="0.35">
      <c r="A246" s="33"/>
      <c r="B246" s="34"/>
      <c r="C246" s="34"/>
      <c r="D246" s="34"/>
      <c r="E246" s="34"/>
      <c r="F246" s="35"/>
      <c r="I246" s="1"/>
      <c r="O246" s="38"/>
      <c r="S246" s="31">
        <f t="shared" si="4"/>
        <v>0</v>
      </c>
      <c r="W246" s="32"/>
    </row>
    <row r="247" spans="1:23" x14ac:dyDescent="0.35">
      <c r="I247" s="1"/>
      <c r="O247" s="38"/>
      <c r="S247" s="31">
        <f t="shared" si="4"/>
        <v>0</v>
      </c>
      <c r="W247" s="32"/>
    </row>
    <row r="248" spans="1:23" x14ac:dyDescent="0.35">
      <c r="O248" s="38"/>
      <c r="S248" s="31">
        <f t="shared" si="4"/>
        <v>0</v>
      </c>
      <c r="W248" s="32"/>
    </row>
    <row r="249" spans="1:23" x14ac:dyDescent="0.35">
      <c r="O249" s="38"/>
      <c r="S249" s="31">
        <f t="shared" si="4"/>
        <v>0</v>
      </c>
      <c r="W249" s="32"/>
    </row>
    <row r="250" spans="1:23" x14ac:dyDescent="0.35">
      <c r="O250" s="38"/>
      <c r="S250" s="31">
        <f t="shared" si="4"/>
        <v>0</v>
      </c>
      <c r="W250" s="32"/>
    </row>
    <row r="251" spans="1:23" x14ac:dyDescent="0.35">
      <c r="O251" s="38"/>
      <c r="S251" s="31">
        <f t="shared" si="4"/>
        <v>0</v>
      </c>
      <c r="W251" s="32"/>
    </row>
    <row r="252" spans="1:23" x14ac:dyDescent="0.35">
      <c r="O252" s="38"/>
      <c r="S252" s="31">
        <f t="shared" si="4"/>
        <v>0</v>
      </c>
      <c r="W252" s="32"/>
    </row>
    <row r="253" spans="1:23" x14ac:dyDescent="0.35">
      <c r="O253" s="38"/>
      <c r="S253" s="31">
        <f t="shared" si="4"/>
        <v>0</v>
      </c>
      <c r="W253" s="32"/>
    </row>
    <row r="254" spans="1:23" x14ac:dyDescent="0.35">
      <c r="O254" s="38"/>
      <c r="S254" s="31">
        <f t="shared" si="4"/>
        <v>0</v>
      </c>
      <c r="W254" s="32"/>
    </row>
    <row r="255" spans="1:23" x14ac:dyDescent="0.35">
      <c r="O255" s="38"/>
      <c r="S255" s="31">
        <f t="shared" si="4"/>
        <v>0</v>
      </c>
      <c r="W255" s="32"/>
    </row>
    <row r="256" spans="1:23" x14ac:dyDescent="0.35">
      <c r="O256" s="38"/>
      <c r="S256" s="31">
        <f t="shared" si="4"/>
        <v>0</v>
      </c>
      <c r="W256" s="32"/>
    </row>
    <row r="257" spans="15:23" x14ac:dyDescent="0.35">
      <c r="O257" s="38"/>
      <c r="S257" s="31">
        <f t="shared" si="4"/>
        <v>0</v>
      </c>
      <c r="W257" s="32"/>
    </row>
    <row r="258" spans="15:23" x14ac:dyDescent="0.35">
      <c r="O258" s="38"/>
      <c r="S258" s="31">
        <f t="shared" si="4"/>
        <v>0</v>
      </c>
      <c r="W258" s="32"/>
    </row>
    <row r="259" spans="15:23" x14ac:dyDescent="0.35">
      <c r="O259" s="38"/>
      <c r="S259" s="31">
        <f t="shared" si="4"/>
        <v>0</v>
      </c>
      <c r="W259" s="32"/>
    </row>
    <row r="260" spans="15:23" x14ac:dyDescent="0.35">
      <c r="O260" s="38"/>
      <c r="S260" s="31">
        <f t="shared" si="4"/>
        <v>0</v>
      </c>
      <c r="W260" s="32"/>
    </row>
    <row r="261" spans="15:23" x14ac:dyDescent="0.35">
      <c r="O261" s="38"/>
      <c r="S261" s="31">
        <f t="shared" si="4"/>
        <v>0</v>
      </c>
      <c r="W261" s="32"/>
    </row>
    <row r="262" spans="15:23" x14ac:dyDescent="0.35">
      <c r="O262" s="38"/>
      <c r="S262" s="31">
        <f t="shared" si="4"/>
        <v>0</v>
      </c>
      <c r="W262" s="32"/>
    </row>
    <row r="263" spans="15:23" x14ac:dyDescent="0.35">
      <c r="O263" s="38"/>
      <c r="S263" s="31">
        <f t="shared" si="4"/>
        <v>0</v>
      </c>
      <c r="W263" s="32"/>
    </row>
    <row r="264" spans="15:23" x14ac:dyDescent="0.35">
      <c r="O264" s="38"/>
      <c r="S264" s="31">
        <f t="shared" si="4"/>
        <v>0</v>
      </c>
      <c r="W264" s="32"/>
    </row>
    <row r="265" spans="15:23" x14ac:dyDescent="0.35">
      <c r="O265" s="38"/>
      <c r="S265" s="31">
        <f t="shared" si="4"/>
        <v>0</v>
      </c>
      <c r="W265" s="32"/>
    </row>
    <row r="266" spans="15:23" x14ac:dyDescent="0.35">
      <c r="O266" s="38"/>
      <c r="S266" s="31">
        <f t="shared" si="4"/>
        <v>0</v>
      </c>
      <c r="W266" s="32"/>
    </row>
    <row r="267" spans="15:23" x14ac:dyDescent="0.35">
      <c r="O267" s="38"/>
      <c r="S267" s="31">
        <f t="shared" si="4"/>
        <v>0</v>
      </c>
      <c r="W267" s="32"/>
    </row>
    <row r="268" spans="15:23" x14ac:dyDescent="0.35">
      <c r="O268" s="38"/>
      <c r="S268" s="31">
        <f t="shared" si="4"/>
        <v>0</v>
      </c>
      <c r="W268" s="32"/>
    </row>
    <row r="269" spans="15:23" x14ac:dyDescent="0.35">
      <c r="O269" s="38"/>
      <c r="S269" s="31">
        <f t="shared" si="4"/>
        <v>0</v>
      </c>
      <c r="W269" s="32"/>
    </row>
    <row r="270" spans="15:23" x14ac:dyDescent="0.35">
      <c r="O270" s="38"/>
      <c r="S270" s="31">
        <f t="shared" si="4"/>
        <v>0</v>
      </c>
      <c r="W270" s="32"/>
    </row>
    <row r="271" spans="15:23" x14ac:dyDescent="0.35">
      <c r="O271" s="38"/>
      <c r="S271" s="31">
        <f t="shared" si="4"/>
        <v>0</v>
      </c>
      <c r="W271" s="32"/>
    </row>
    <row r="272" spans="15:23" x14ac:dyDescent="0.35">
      <c r="O272" s="38"/>
      <c r="S272" s="31">
        <f t="shared" si="4"/>
        <v>0</v>
      </c>
      <c r="W272" s="32"/>
    </row>
    <row r="273" spans="15:23" x14ac:dyDescent="0.35">
      <c r="O273" s="38"/>
      <c r="S273" s="31">
        <f t="shared" ref="S273:S336" si="5">IFERROR(TEXT(TIMEVALUE(LEFT(P273,8)),"hh:mm")+O273,O273)</f>
        <v>0</v>
      </c>
      <c r="W273" s="32"/>
    </row>
    <row r="274" spans="15:23" x14ac:dyDescent="0.35">
      <c r="O274" s="38"/>
      <c r="S274" s="31">
        <f t="shared" si="5"/>
        <v>0</v>
      </c>
      <c r="W274" s="32"/>
    </row>
    <row r="275" spans="15:23" x14ac:dyDescent="0.35">
      <c r="O275" s="38"/>
      <c r="S275" s="31">
        <f t="shared" si="5"/>
        <v>0</v>
      </c>
      <c r="W275" s="32"/>
    </row>
    <row r="276" spans="15:23" x14ac:dyDescent="0.35">
      <c r="O276" s="38"/>
      <c r="S276" s="31">
        <f t="shared" si="5"/>
        <v>0</v>
      </c>
      <c r="W276" s="32"/>
    </row>
    <row r="277" spans="15:23" x14ac:dyDescent="0.35">
      <c r="O277" s="38"/>
      <c r="S277" s="31">
        <f t="shared" si="5"/>
        <v>0</v>
      </c>
      <c r="W277" s="32"/>
    </row>
    <row r="278" spans="15:23" x14ac:dyDescent="0.35">
      <c r="O278" s="38"/>
      <c r="S278" s="31">
        <f t="shared" si="5"/>
        <v>0</v>
      </c>
      <c r="W278" s="32"/>
    </row>
    <row r="279" spans="15:23" x14ac:dyDescent="0.35">
      <c r="O279" s="38"/>
      <c r="S279" s="31">
        <f t="shared" si="5"/>
        <v>0</v>
      </c>
      <c r="W279" s="32"/>
    </row>
    <row r="280" spans="15:23" x14ac:dyDescent="0.35">
      <c r="O280" s="38"/>
      <c r="S280" s="31">
        <f t="shared" si="5"/>
        <v>0</v>
      </c>
      <c r="W280" s="32"/>
    </row>
    <row r="281" spans="15:23" x14ac:dyDescent="0.35">
      <c r="O281" s="38"/>
      <c r="S281" s="31">
        <f t="shared" si="5"/>
        <v>0</v>
      </c>
      <c r="W281" s="32"/>
    </row>
    <row r="282" spans="15:23" x14ac:dyDescent="0.35">
      <c r="O282" s="38"/>
      <c r="S282" s="31">
        <f t="shared" si="5"/>
        <v>0</v>
      </c>
      <c r="W282" s="32"/>
    </row>
    <row r="283" spans="15:23" x14ac:dyDescent="0.35">
      <c r="O283" s="38"/>
      <c r="S283" s="31">
        <f t="shared" si="5"/>
        <v>0</v>
      </c>
      <c r="W283" s="32"/>
    </row>
    <row r="284" spans="15:23" x14ac:dyDescent="0.35">
      <c r="O284" s="38"/>
      <c r="S284" s="31">
        <f t="shared" si="5"/>
        <v>0</v>
      </c>
      <c r="W284" s="32"/>
    </row>
    <row r="285" spans="15:23" x14ac:dyDescent="0.35">
      <c r="O285" s="38"/>
      <c r="S285" s="31">
        <f t="shared" si="5"/>
        <v>0</v>
      </c>
      <c r="W285" s="32"/>
    </row>
    <row r="286" spans="15:23" x14ac:dyDescent="0.35">
      <c r="O286" s="38"/>
      <c r="S286" s="31">
        <f t="shared" si="5"/>
        <v>0</v>
      </c>
      <c r="W286" s="32"/>
    </row>
    <row r="287" spans="15:23" x14ac:dyDescent="0.35">
      <c r="O287" s="38"/>
      <c r="S287" s="31">
        <f t="shared" si="5"/>
        <v>0</v>
      </c>
      <c r="W287" s="32"/>
    </row>
    <row r="288" spans="15:23" x14ac:dyDescent="0.35">
      <c r="O288" s="38"/>
      <c r="S288" s="31">
        <f t="shared" si="5"/>
        <v>0</v>
      </c>
      <c r="W288" s="32"/>
    </row>
    <row r="289" spans="15:23" x14ac:dyDescent="0.35">
      <c r="O289" s="38"/>
      <c r="S289" s="31">
        <f t="shared" si="5"/>
        <v>0</v>
      </c>
      <c r="W289" s="32"/>
    </row>
    <row r="290" spans="15:23" x14ac:dyDescent="0.35">
      <c r="O290" s="38"/>
      <c r="S290" s="31">
        <f t="shared" si="5"/>
        <v>0</v>
      </c>
      <c r="W290" s="32"/>
    </row>
    <row r="291" spans="15:23" x14ac:dyDescent="0.35">
      <c r="O291" s="38"/>
      <c r="S291" s="31">
        <f t="shared" si="5"/>
        <v>0</v>
      </c>
      <c r="W291" s="32"/>
    </row>
    <row r="292" spans="15:23" x14ac:dyDescent="0.35">
      <c r="O292" s="38"/>
      <c r="S292" s="31">
        <f t="shared" si="5"/>
        <v>0</v>
      </c>
      <c r="W292" s="32"/>
    </row>
    <row r="293" spans="15:23" x14ac:dyDescent="0.35">
      <c r="O293" s="38"/>
      <c r="S293" s="31">
        <f t="shared" si="5"/>
        <v>0</v>
      </c>
      <c r="W293" s="32"/>
    </row>
    <row r="294" spans="15:23" x14ac:dyDescent="0.35">
      <c r="O294" s="38"/>
      <c r="S294" s="31">
        <f t="shared" si="5"/>
        <v>0</v>
      </c>
      <c r="W294" s="32"/>
    </row>
    <row r="295" spans="15:23" x14ac:dyDescent="0.35">
      <c r="O295" s="38"/>
      <c r="S295" s="31">
        <f t="shared" si="5"/>
        <v>0</v>
      </c>
      <c r="W295" s="32"/>
    </row>
    <row r="296" spans="15:23" x14ac:dyDescent="0.35">
      <c r="O296" s="38"/>
      <c r="S296" s="31">
        <f t="shared" si="5"/>
        <v>0</v>
      </c>
      <c r="W296" s="32"/>
    </row>
    <row r="297" spans="15:23" x14ac:dyDescent="0.35">
      <c r="O297" s="38"/>
      <c r="S297" s="31">
        <f t="shared" si="5"/>
        <v>0</v>
      </c>
      <c r="W297" s="32"/>
    </row>
    <row r="298" spans="15:23" x14ac:dyDescent="0.35">
      <c r="O298" s="38"/>
      <c r="S298" s="31">
        <f t="shared" si="5"/>
        <v>0</v>
      </c>
      <c r="W298" s="32"/>
    </row>
    <row r="299" spans="15:23" x14ac:dyDescent="0.35">
      <c r="O299" s="38"/>
      <c r="S299" s="31">
        <f t="shared" si="5"/>
        <v>0</v>
      </c>
      <c r="W299" s="32"/>
    </row>
    <row r="300" spans="15:23" x14ac:dyDescent="0.35">
      <c r="O300" s="38"/>
      <c r="S300" s="31">
        <f t="shared" si="5"/>
        <v>0</v>
      </c>
      <c r="W300" s="32"/>
    </row>
    <row r="301" spans="15:23" x14ac:dyDescent="0.35">
      <c r="O301" s="38"/>
      <c r="S301" s="31">
        <f t="shared" si="5"/>
        <v>0</v>
      </c>
      <c r="W301" s="32"/>
    </row>
    <row r="302" spans="15:23" x14ac:dyDescent="0.35">
      <c r="O302" s="38"/>
      <c r="S302" s="31">
        <f t="shared" si="5"/>
        <v>0</v>
      </c>
      <c r="W302" s="32"/>
    </row>
    <row r="303" spans="15:23" x14ac:dyDescent="0.35">
      <c r="O303" s="38"/>
      <c r="S303" s="31">
        <f t="shared" si="5"/>
        <v>0</v>
      </c>
      <c r="W303" s="32"/>
    </row>
    <row r="304" spans="15:23" x14ac:dyDescent="0.35">
      <c r="O304" s="38"/>
      <c r="S304" s="31">
        <f t="shared" si="5"/>
        <v>0</v>
      </c>
      <c r="W304" s="32"/>
    </row>
    <row r="305" spans="15:23" x14ac:dyDescent="0.35">
      <c r="O305" s="38"/>
      <c r="S305" s="31">
        <f t="shared" si="5"/>
        <v>0</v>
      </c>
      <c r="W305" s="32"/>
    </row>
    <row r="306" spans="15:23" x14ac:dyDescent="0.35">
      <c r="O306" s="38"/>
      <c r="S306" s="31">
        <f t="shared" si="5"/>
        <v>0</v>
      </c>
      <c r="W306" s="32"/>
    </row>
    <row r="307" spans="15:23" x14ac:dyDescent="0.35">
      <c r="O307" s="38"/>
      <c r="S307" s="31">
        <f t="shared" si="5"/>
        <v>0</v>
      </c>
      <c r="W307" s="32"/>
    </row>
    <row r="308" spans="15:23" x14ac:dyDescent="0.35">
      <c r="O308" s="38"/>
      <c r="S308" s="31">
        <f t="shared" si="5"/>
        <v>0</v>
      </c>
      <c r="W308" s="32"/>
    </row>
    <row r="309" spans="15:23" x14ac:dyDescent="0.35">
      <c r="O309" s="38"/>
      <c r="S309" s="31">
        <f t="shared" si="5"/>
        <v>0</v>
      </c>
      <c r="W309" s="32"/>
    </row>
    <row r="310" spans="15:23" x14ac:dyDescent="0.35">
      <c r="O310" s="38"/>
      <c r="S310" s="31">
        <f t="shared" si="5"/>
        <v>0</v>
      </c>
      <c r="W310" s="32"/>
    </row>
    <row r="311" spans="15:23" x14ac:dyDescent="0.35">
      <c r="O311" s="38"/>
      <c r="S311" s="31">
        <f t="shared" si="5"/>
        <v>0</v>
      </c>
      <c r="W311" s="32"/>
    </row>
    <row r="312" spans="15:23" x14ac:dyDescent="0.35">
      <c r="O312" s="38"/>
      <c r="S312" s="31">
        <f t="shared" si="5"/>
        <v>0</v>
      </c>
      <c r="W312" s="32"/>
    </row>
    <row r="313" spans="15:23" x14ac:dyDescent="0.35">
      <c r="O313" s="38"/>
      <c r="S313" s="31">
        <f t="shared" si="5"/>
        <v>0</v>
      </c>
      <c r="W313" s="32"/>
    </row>
    <row r="314" spans="15:23" x14ac:dyDescent="0.35">
      <c r="O314" s="38"/>
      <c r="S314" s="31">
        <f t="shared" si="5"/>
        <v>0</v>
      </c>
      <c r="W314" s="32"/>
    </row>
    <row r="315" spans="15:23" x14ac:dyDescent="0.35">
      <c r="O315" s="38"/>
      <c r="S315" s="31">
        <f t="shared" si="5"/>
        <v>0</v>
      </c>
      <c r="W315" s="32"/>
    </row>
    <row r="316" spans="15:23" x14ac:dyDescent="0.35">
      <c r="O316" s="38"/>
      <c r="S316" s="31">
        <f t="shared" si="5"/>
        <v>0</v>
      </c>
      <c r="W316" s="32"/>
    </row>
    <row r="317" spans="15:23" x14ac:dyDescent="0.35">
      <c r="O317" s="38"/>
      <c r="S317" s="31">
        <f t="shared" si="5"/>
        <v>0</v>
      </c>
      <c r="W317" s="32"/>
    </row>
    <row r="318" spans="15:23" x14ac:dyDescent="0.35">
      <c r="O318" s="38"/>
      <c r="S318" s="31">
        <f t="shared" si="5"/>
        <v>0</v>
      </c>
      <c r="W318" s="32"/>
    </row>
    <row r="319" spans="15:23" x14ac:dyDescent="0.35">
      <c r="O319" s="38"/>
      <c r="S319" s="31">
        <f t="shared" si="5"/>
        <v>0</v>
      </c>
      <c r="W319" s="32"/>
    </row>
    <row r="320" spans="15:23" x14ac:dyDescent="0.35">
      <c r="O320" s="38"/>
      <c r="S320" s="31">
        <f t="shared" si="5"/>
        <v>0</v>
      </c>
      <c r="W320" s="32"/>
    </row>
    <row r="321" spans="15:23" x14ac:dyDescent="0.35">
      <c r="O321" s="38"/>
      <c r="S321" s="31">
        <f t="shared" si="5"/>
        <v>0</v>
      </c>
      <c r="W321" s="32"/>
    </row>
    <row r="322" spans="15:23" x14ac:dyDescent="0.35">
      <c r="O322" s="38"/>
      <c r="S322" s="31">
        <f t="shared" si="5"/>
        <v>0</v>
      </c>
      <c r="W322" s="32"/>
    </row>
    <row r="323" spans="15:23" x14ac:dyDescent="0.35">
      <c r="O323" s="38"/>
      <c r="S323" s="31">
        <f t="shared" si="5"/>
        <v>0</v>
      </c>
      <c r="W323" s="32"/>
    </row>
    <row r="324" spans="15:23" x14ac:dyDescent="0.35">
      <c r="O324" s="38"/>
      <c r="S324" s="31">
        <f t="shared" si="5"/>
        <v>0</v>
      </c>
      <c r="W324" s="32"/>
    </row>
    <row r="325" spans="15:23" x14ac:dyDescent="0.35">
      <c r="O325" s="38"/>
      <c r="S325" s="31">
        <f t="shared" si="5"/>
        <v>0</v>
      </c>
      <c r="W325" s="32"/>
    </row>
    <row r="326" spans="15:23" x14ac:dyDescent="0.35">
      <c r="O326" s="38"/>
      <c r="S326" s="31">
        <f t="shared" si="5"/>
        <v>0</v>
      </c>
      <c r="W326" s="32"/>
    </row>
    <row r="327" spans="15:23" x14ac:dyDescent="0.35">
      <c r="O327" s="38"/>
      <c r="S327" s="31">
        <f t="shared" si="5"/>
        <v>0</v>
      </c>
      <c r="W327" s="32"/>
    </row>
    <row r="328" spans="15:23" x14ac:dyDescent="0.35">
      <c r="O328" s="38"/>
      <c r="S328" s="31">
        <f t="shared" si="5"/>
        <v>0</v>
      </c>
      <c r="W328" s="32"/>
    </row>
    <row r="329" spans="15:23" x14ac:dyDescent="0.35">
      <c r="O329" s="38"/>
      <c r="S329" s="31">
        <f t="shared" si="5"/>
        <v>0</v>
      </c>
      <c r="W329" s="32"/>
    </row>
    <row r="330" spans="15:23" x14ac:dyDescent="0.35">
      <c r="O330" s="38"/>
      <c r="S330" s="31">
        <f t="shared" si="5"/>
        <v>0</v>
      </c>
      <c r="W330" s="32"/>
    </row>
    <row r="331" spans="15:23" x14ac:dyDescent="0.35">
      <c r="O331" s="38"/>
      <c r="S331" s="31">
        <f t="shared" si="5"/>
        <v>0</v>
      </c>
      <c r="W331" s="32"/>
    </row>
    <row r="332" spans="15:23" x14ac:dyDescent="0.35">
      <c r="O332" s="38"/>
      <c r="S332" s="31">
        <f t="shared" si="5"/>
        <v>0</v>
      </c>
      <c r="W332" s="32"/>
    </row>
    <row r="333" spans="15:23" x14ac:dyDescent="0.35">
      <c r="O333" s="38"/>
      <c r="S333" s="31">
        <f t="shared" si="5"/>
        <v>0</v>
      </c>
      <c r="W333" s="32"/>
    </row>
    <row r="334" spans="15:23" x14ac:dyDescent="0.35">
      <c r="O334" s="38"/>
      <c r="S334" s="31">
        <f t="shared" si="5"/>
        <v>0</v>
      </c>
      <c r="W334" s="32"/>
    </row>
    <row r="335" spans="15:23" x14ac:dyDescent="0.35">
      <c r="O335" s="38"/>
      <c r="S335" s="31">
        <f t="shared" si="5"/>
        <v>0</v>
      </c>
      <c r="W335" s="32"/>
    </row>
    <row r="336" spans="15:23" x14ac:dyDescent="0.35">
      <c r="O336" s="38"/>
      <c r="S336" s="31">
        <f t="shared" si="5"/>
        <v>0</v>
      </c>
      <c r="W336" s="32"/>
    </row>
    <row r="337" spans="15:23" x14ac:dyDescent="0.35">
      <c r="O337" s="38"/>
      <c r="S337" s="31">
        <f t="shared" ref="S337:S389" si="6">IFERROR(TEXT(TIMEVALUE(LEFT(P337,8)),"hh:mm")+O337,O337)</f>
        <v>0</v>
      </c>
      <c r="W337" s="32"/>
    </row>
    <row r="338" spans="15:23" x14ac:dyDescent="0.35">
      <c r="O338" s="38"/>
      <c r="S338" s="31">
        <f t="shared" si="6"/>
        <v>0</v>
      </c>
      <c r="W338" s="32"/>
    </row>
    <row r="339" spans="15:23" x14ac:dyDescent="0.35">
      <c r="O339" s="38"/>
      <c r="S339" s="31">
        <f t="shared" si="6"/>
        <v>0</v>
      </c>
      <c r="W339" s="32"/>
    </row>
    <row r="340" spans="15:23" x14ac:dyDescent="0.35">
      <c r="O340" s="38"/>
      <c r="S340" s="31">
        <f t="shared" si="6"/>
        <v>0</v>
      </c>
      <c r="W340" s="32"/>
    </row>
    <row r="341" spans="15:23" x14ac:dyDescent="0.35">
      <c r="O341" s="38"/>
      <c r="S341" s="31">
        <f t="shared" si="6"/>
        <v>0</v>
      </c>
      <c r="W341" s="32"/>
    </row>
    <row r="342" spans="15:23" x14ac:dyDescent="0.35">
      <c r="O342" s="38"/>
      <c r="S342" s="31">
        <f t="shared" si="6"/>
        <v>0</v>
      </c>
      <c r="W342" s="32"/>
    </row>
    <row r="343" spans="15:23" x14ac:dyDescent="0.35">
      <c r="O343" s="38"/>
      <c r="S343" s="31">
        <f t="shared" si="6"/>
        <v>0</v>
      </c>
      <c r="W343" s="32"/>
    </row>
    <row r="344" spans="15:23" x14ac:dyDescent="0.35">
      <c r="O344" s="38"/>
      <c r="S344" s="31">
        <f t="shared" si="6"/>
        <v>0</v>
      </c>
      <c r="W344" s="32"/>
    </row>
    <row r="345" spans="15:23" x14ac:dyDescent="0.35">
      <c r="O345" s="38"/>
      <c r="S345" s="31">
        <f t="shared" si="6"/>
        <v>0</v>
      </c>
      <c r="W345" s="32"/>
    </row>
    <row r="346" spans="15:23" x14ac:dyDescent="0.35">
      <c r="O346" s="38"/>
      <c r="S346" s="31">
        <f t="shared" si="6"/>
        <v>0</v>
      </c>
      <c r="W346" s="32"/>
    </row>
    <row r="347" spans="15:23" x14ac:dyDescent="0.35">
      <c r="O347" s="38"/>
      <c r="S347" s="33">
        <f t="shared" si="6"/>
        <v>0</v>
      </c>
      <c r="T347" s="41"/>
      <c r="U347" s="40"/>
      <c r="V347" s="34"/>
      <c r="W347" s="35"/>
    </row>
    <row r="348" spans="15:23" x14ac:dyDescent="0.35">
      <c r="O348" s="38"/>
      <c r="S348" s="1">
        <f t="shared" si="6"/>
        <v>0</v>
      </c>
    </row>
    <row r="349" spans="15:23" x14ac:dyDescent="0.35">
      <c r="O349" s="39"/>
      <c r="P349" s="40"/>
      <c r="Q349" s="34"/>
      <c r="R349" s="34"/>
      <c r="S349" s="1">
        <f t="shared" si="6"/>
        <v>0</v>
      </c>
    </row>
    <row r="350" spans="15:23" x14ac:dyDescent="0.35">
      <c r="S350" s="1">
        <f t="shared" si="6"/>
        <v>0</v>
      </c>
    </row>
    <row r="351" spans="15:23" x14ac:dyDescent="0.35">
      <c r="S351" s="1">
        <f t="shared" si="6"/>
        <v>0</v>
      </c>
    </row>
    <row r="352" spans="15:23" x14ac:dyDescent="0.35">
      <c r="S352" s="1">
        <f t="shared" si="6"/>
        <v>0</v>
      </c>
    </row>
    <row r="353" spans="19:19" x14ac:dyDescent="0.35">
      <c r="S353" s="1">
        <f t="shared" si="6"/>
        <v>0</v>
      </c>
    </row>
    <row r="354" spans="19:19" x14ac:dyDescent="0.35">
      <c r="S354" s="1">
        <f t="shared" si="6"/>
        <v>0</v>
      </c>
    </row>
    <row r="355" spans="19:19" x14ac:dyDescent="0.35">
      <c r="S355" s="1">
        <f t="shared" si="6"/>
        <v>0</v>
      </c>
    </row>
    <row r="356" spans="19:19" x14ac:dyDescent="0.35">
      <c r="S356" s="1">
        <f t="shared" si="6"/>
        <v>0</v>
      </c>
    </row>
    <row r="357" spans="19:19" x14ac:dyDescent="0.35">
      <c r="S357" s="1">
        <f t="shared" si="6"/>
        <v>0</v>
      </c>
    </row>
    <row r="358" spans="19:19" x14ac:dyDescent="0.35">
      <c r="S358" s="1">
        <f t="shared" si="6"/>
        <v>0</v>
      </c>
    </row>
    <row r="359" spans="19:19" x14ac:dyDescent="0.35">
      <c r="S359" s="1">
        <f t="shared" si="6"/>
        <v>0</v>
      </c>
    </row>
    <row r="360" spans="19:19" x14ac:dyDescent="0.35">
      <c r="S360" s="1">
        <f t="shared" si="6"/>
        <v>0</v>
      </c>
    </row>
    <row r="361" spans="19:19" x14ac:dyDescent="0.35">
      <c r="S361" s="1">
        <f t="shared" si="6"/>
        <v>0</v>
      </c>
    </row>
    <row r="362" spans="19:19" x14ac:dyDescent="0.35">
      <c r="S362" s="1">
        <f t="shared" si="6"/>
        <v>0</v>
      </c>
    </row>
    <row r="363" spans="19:19" x14ac:dyDescent="0.35">
      <c r="S363" s="1">
        <f t="shared" si="6"/>
        <v>0</v>
      </c>
    </row>
    <row r="364" spans="19:19" x14ac:dyDescent="0.35">
      <c r="S364" s="1">
        <f t="shared" si="6"/>
        <v>0</v>
      </c>
    </row>
    <row r="365" spans="19:19" x14ac:dyDescent="0.35">
      <c r="S365" s="1">
        <f t="shared" si="6"/>
        <v>0</v>
      </c>
    </row>
    <row r="366" spans="19:19" x14ac:dyDescent="0.35">
      <c r="S366" s="1">
        <f t="shared" si="6"/>
        <v>0</v>
      </c>
    </row>
    <row r="367" spans="19:19" x14ac:dyDescent="0.35">
      <c r="S367" s="1">
        <f t="shared" si="6"/>
        <v>0</v>
      </c>
    </row>
    <row r="368" spans="19:19" x14ac:dyDescent="0.35">
      <c r="S368" s="1">
        <f t="shared" si="6"/>
        <v>0</v>
      </c>
    </row>
    <row r="369" spans="19:19" x14ac:dyDescent="0.35">
      <c r="S369" s="1">
        <f t="shared" si="6"/>
        <v>0</v>
      </c>
    </row>
    <row r="370" spans="19:19" x14ac:dyDescent="0.35">
      <c r="S370" s="1">
        <f t="shared" si="6"/>
        <v>0</v>
      </c>
    </row>
    <row r="371" spans="19:19" x14ac:dyDescent="0.35">
      <c r="S371" s="1">
        <f t="shared" si="6"/>
        <v>0</v>
      </c>
    </row>
    <row r="372" spans="19:19" x14ac:dyDescent="0.35">
      <c r="S372" s="1">
        <f t="shared" si="6"/>
        <v>0</v>
      </c>
    </row>
    <row r="373" spans="19:19" x14ac:dyDescent="0.35">
      <c r="S373" s="1">
        <f t="shared" si="6"/>
        <v>0</v>
      </c>
    </row>
    <row r="374" spans="19:19" x14ac:dyDescent="0.35">
      <c r="S374" s="1">
        <f t="shared" si="6"/>
        <v>0</v>
      </c>
    </row>
    <row r="375" spans="19:19" x14ac:dyDescent="0.35">
      <c r="S375" s="1">
        <f t="shared" si="6"/>
        <v>0</v>
      </c>
    </row>
    <row r="376" spans="19:19" x14ac:dyDescent="0.35">
      <c r="S376" s="1">
        <f t="shared" si="6"/>
        <v>0</v>
      </c>
    </row>
    <row r="377" spans="19:19" x14ac:dyDescent="0.35">
      <c r="S377" s="1">
        <f t="shared" si="6"/>
        <v>0</v>
      </c>
    </row>
    <row r="378" spans="19:19" x14ac:dyDescent="0.35">
      <c r="S378" s="1">
        <f t="shared" si="6"/>
        <v>0</v>
      </c>
    </row>
    <row r="379" spans="19:19" x14ac:dyDescent="0.35">
      <c r="S379" s="1">
        <f t="shared" si="6"/>
        <v>0</v>
      </c>
    </row>
    <row r="380" spans="19:19" x14ac:dyDescent="0.35">
      <c r="S380" s="1">
        <f t="shared" si="6"/>
        <v>0</v>
      </c>
    </row>
    <row r="381" spans="19:19" x14ac:dyDescent="0.35">
      <c r="S381" s="1">
        <f t="shared" si="6"/>
        <v>0</v>
      </c>
    </row>
    <row r="382" spans="19:19" x14ac:dyDescent="0.35">
      <c r="S382" s="1">
        <f t="shared" si="6"/>
        <v>0</v>
      </c>
    </row>
    <row r="383" spans="19:19" x14ac:dyDescent="0.35">
      <c r="S383" s="1">
        <f t="shared" si="6"/>
        <v>0</v>
      </c>
    </row>
    <row r="384" spans="19:19" x14ac:dyDescent="0.35">
      <c r="S384" s="1">
        <f t="shared" si="6"/>
        <v>0</v>
      </c>
    </row>
    <row r="385" spans="19:19" x14ac:dyDescent="0.35">
      <c r="S385" s="1">
        <f t="shared" si="6"/>
        <v>0</v>
      </c>
    </row>
    <row r="386" spans="19:19" x14ac:dyDescent="0.35">
      <c r="S386" s="1">
        <f t="shared" si="6"/>
        <v>0</v>
      </c>
    </row>
    <row r="387" spans="19:19" x14ac:dyDescent="0.35">
      <c r="S387" s="1">
        <f t="shared" si="6"/>
        <v>0</v>
      </c>
    </row>
    <row r="388" spans="19:19" x14ac:dyDescent="0.35">
      <c r="S388" s="1">
        <f t="shared" si="6"/>
        <v>0</v>
      </c>
    </row>
    <row r="389" spans="19:19" x14ac:dyDescent="0.35">
      <c r="S389" s="1">
        <f t="shared" si="6"/>
        <v>0</v>
      </c>
    </row>
  </sheetData>
  <mergeCells count="2">
    <mergeCell ref="O13:R14"/>
    <mergeCell ref="S13:W14"/>
  </mergeCells>
  <pageMargins left="0.7" right="0.7" top="0.75" bottom="0.75" header="0.3" footer="0.3"/>
  <pageSetup paperSize="9" scale="1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348B-D8FC-4D06-9A03-5EAFB18266D0}">
  <sheetPr>
    <tabColor rgb="FF1E384E"/>
  </sheetPr>
  <dimension ref="A2:Q118"/>
  <sheetViews>
    <sheetView showRowColHeaders="0" topLeftCell="B58" workbookViewId="0">
      <selection activeCell="B2" sqref="B2:W5"/>
    </sheetView>
  </sheetViews>
  <sheetFormatPr defaultColWidth="8.81640625" defaultRowHeight="12.5" x14ac:dyDescent="0.25"/>
  <cols>
    <col min="1" max="1" width="12.1796875" style="233" bestFit="1" customWidth="1"/>
    <col min="2" max="2" width="52.453125" style="233" bestFit="1" customWidth="1"/>
    <col min="3" max="3" width="8.81640625" style="233" customWidth="1"/>
    <col min="4" max="5" width="8.81640625" style="233" bestFit="1" customWidth="1"/>
    <col min="6" max="6" width="10.1796875" style="233" bestFit="1" customWidth="1"/>
    <col min="7" max="8" width="9.453125" style="233" bestFit="1" customWidth="1"/>
    <col min="9" max="9" width="8.81640625" style="233"/>
    <col min="10" max="10" width="11.81640625" style="233" bestFit="1" customWidth="1"/>
    <col min="11" max="11" width="52.1796875" style="233" bestFit="1" customWidth="1"/>
    <col min="12" max="16384" width="8.81640625" style="233"/>
  </cols>
  <sheetData>
    <row r="2" spans="1:17" ht="13" x14ac:dyDescent="0.3">
      <c r="A2" s="231" t="s">
        <v>537</v>
      </c>
      <c r="B2" s="231" t="s">
        <v>39</v>
      </c>
      <c r="C2" s="232" t="s">
        <v>538</v>
      </c>
      <c r="D2" s="232" t="s">
        <v>45</v>
      </c>
      <c r="E2" s="232" t="s">
        <v>46</v>
      </c>
      <c r="F2" s="232" t="s">
        <v>539</v>
      </c>
      <c r="H2" s="231" t="s">
        <v>540</v>
      </c>
      <c r="K2" s="231" t="s">
        <v>517</v>
      </c>
      <c r="L2" s="232" t="s">
        <v>538</v>
      </c>
      <c r="M2" s="232" t="s">
        <v>45</v>
      </c>
      <c r="N2" s="232" t="s">
        <v>46</v>
      </c>
      <c r="O2" s="232" t="s">
        <v>539</v>
      </c>
      <c r="Q2" s="231" t="s">
        <v>540</v>
      </c>
    </row>
    <row r="3" spans="1:17" ht="13" x14ac:dyDescent="0.3">
      <c r="A3" s="233" t="s">
        <v>541</v>
      </c>
      <c r="B3" s="233" t="s">
        <v>49</v>
      </c>
      <c r="C3" s="233">
        <v>471.87</v>
      </c>
      <c r="D3" s="233">
        <f t="shared" ref="D3:F6" si="0">ROUND(C3*$H$3,2)</f>
        <v>471.87</v>
      </c>
      <c r="E3" s="233">
        <f t="shared" si="0"/>
        <v>471.87</v>
      </c>
      <c r="F3" s="233">
        <f t="shared" si="0"/>
        <v>471.87</v>
      </c>
      <c r="H3" s="231">
        <v>1</v>
      </c>
      <c r="J3" s="233" t="s">
        <v>542</v>
      </c>
      <c r="K3" s="233" t="s">
        <v>237</v>
      </c>
      <c r="L3" s="233">
        <v>50</v>
      </c>
      <c r="M3" s="233">
        <f>ROUND(L3*$Q$3,2)</f>
        <v>50</v>
      </c>
      <c r="N3" s="233">
        <f>ROUND(M3*1.2,2)</f>
        <v>60</v>
      </c>
      <c r="O3" s="233">
        <f>N3</f>
        <v>60</v>
      </c>
      <c r="Q3" s="231">
        <v>1</v>
      </c>
    </row>
    <row r="4" spans="1:17" x14ac:dyDescent="0.25">
      <c r="A4" s="233" t="s">
        <v>543</v>
      </c>
      <c r="B4" s="233" t="s">
        <v>51</v>
      </c>
      <c r="C4" s="233">
        <v>606.69000000000005</v>
      </c>
      <c r="D4" s="233">
        <f t="shared" si="0"/>
        <v>606.69000000000005</v>
      </c>
      <c r="E4" s="233">
        <f t="shared" si="0"/>
        <v>606.69000000000005</v>
      </c>
      <c r="F4" s="233">
        <f t="shared" si="0"/>
        <v>606.69000000000005</v>
      </c>
      <c r="J4" s="233" t="s">
        <v>544</v>
      </c>
      <c r="K4" s="233" t="s">
        <v>239</v>
      </c>
      <c r="L4" s="233">
        <v>30</v>
      </c>
      <c r="M4" s="233">
        <f t="shared" ref="M4:M64" si="1">ROUND(L4*$Q$3,2)</f>
        <v>30</v>
      </c>
      <c r="N4" s="233">
        <f t="shared" ref="N4:N64" si="2">ROUND(M4*1.2,2)</f>
        <v>36</v>
      </c>
      <c r="O4" s="233">
        <f t="shared" ref="O4:O63" si="3">N4</f>
        <v>36</v>
      </c>
    </row>
    <row r="5" spans="1:17" x14ac:dyDescent="0.25">
      <c r="A5" s="233" t="s">
        <v>545</v>
      </c>
      <c r="B5" s="233" t="s">
        <v>52</v>
      </c>
      <c r="C5" s="233">
        <v>741.51</v>
      </c>
      <c r="D5" s="233">
        <f t="shared" si="0"/>
        <v>741.51</v>
      </c>
      <c r="E5" s="233">
        <f t="shared" si="0"/>
        <v>741.51</v>
      </c>
      <c r="F5" s="233">
        <f t="shared" si="0"/>
        <v>741.51</v>
      </c>
      <c r="J5" s="233" t="s">
        <v>546</v>
      </c>
      <c r="K5" s="233" t="s">
        <v>547</v>
      </c>
      <c r="L5" s="233">
        <v>47.5</v>
      </c>
      <c r="M5" s="233">
        <f t="shared" si="1"/>
        <v>47.5</v>
      </c>
      <c r="N5" s="233">
        <f t="shared" si="2"/>
        <v>57</v>
      </c>
      <c r="O5" s="233">
        <f t="shared" si="3"/>
        <v>57</v>
      </c>
    </row>
    <row r="6" spans="1:17" x14ac:dyDescent="0.25">
      <c r="A6" s="233" t="s">
        <v>548</v>
      </c>
      <c r="B6" s="233" t="s">
        <v>53</v>
      </c>
      <c r="C6" s="233">
        <v>876.33</v>
      </c>
      <c r="D6" s="233">
        <f t="shared" si="0"/>
        <v>876.33</v>
      </c>
      <c r="E6" s="233">
        <f t="shared" si="0"/>
        <v>876.33</v>
      </c>
      <c r="F6" s="233">
        <f t="shared" si="0"/>
        <v>876.33</v>
      </c>
      <c r="J6" s="233" t="s">
        <v>549</v>
      </c>
      <c r="K6" s="233" t="s">
        <v>243</v>
      </c>
      <c r="L6" s="233">
        <v>68.2</v>
      </c>
      <c r="M6" s="233">
        <f t="shared" si="1"/>
        <v>68.2</v>
      </c>
      <c r="N6" s="233">
        <f t="shared" si="2"/>
        <v>81.84</v>
      </c>
      <c r="O6" s="233">
        <f t="shared" si="3"/>
        <v>81.84</v>
      </c>
    </row>
    <row r="7" spans="1:17" x14ac:dyDescent="0.25">
      <c r="J7" s="233" t="s">
        <v>550</v>
      </c>
      <c r="K7" s="233" t="s">
        <v>244</v>
      </c>
      <c r="L7" s="233">
        <v>68.2</v>
      </c>
      <c r="M7" s="233">
        <f>ROUND(L7*$Q$3,2)</f>
        <v>68.2</v>
      </c>
      <c r="N7" s="233">
        <f>ROUND(M7*1.2,2)</f>
        <v>81.84</v>
      </c>
      <c r="O7" s="233">
        <f t="shared" si="3"/>
        <v>81.84</v>
      </c>
    </row>
    <row r="8" spans="1:17" x14ac:dyDescent="0.25">
      <c r="A8" s="233" t="s">
        <v>551</v>
      </c>
      <c r="B8" s="233" t="s">
        <v>55</v>
      </c>
      <c r="C8" s="233">
        <v>829.14</v>
      </c>
      <c r="D8" s="233">
        <f>ROUND(C8*$H$3,2)</f>
        <v>829.14</v>
      </c>
      <c r="E8" s="233">
        <f>ROUND(D8*1.2,2)</f>
        <v>994.97</v>
      </c>
      <c r="F8" s="233">
        <f>ROUND(E8*1.3,2)</f>
        <v>1293.46</v>
      </c>
      <c r="J8" s="233" t="s">
        <v>552</v>
      </c>
      <c r="K8" s="233" t="s">
        <v>245</v>
      </c>
      <c r="L8" s="233">
        <v>68.2</v>
      </c>
      <c r="M8" s="233">
        <f>ROUND(L8*$Q$3,2)</f>
        <v>68.2</v>
      </c>
      <c r="N8" s="233">
        <f>ROUND(M8*1.2,2)</f>
        <v>81.84</v>
      </c>
      <c r="O8" s="233">
        <f t="shared" si="3"/>
        <v>81.84</v>
      </c>
    </row>
    <row r="9" spans="1:17" x14ac:dyDescent="0.25">
      <c r="A9" s="233" t="s">
        <v>553</v>
      </c>
      <c r="B9" s="233" t="s">
        <v>57</v>
      </c>
      <c r="C9" s="233">
        <v>2232.62</v>
      </c>
      <c r="D9" s="233">
        <f>ROUND(C9*$H$3,2)</f>
        <v>2232.62</v>
      </c>
      <c r="E9" s="233">
        <f t="shared" ref="E9:E19" si="4">ROUND(D9*1.2,2)</f>
        <v>2679.14</v>
      </c>
      <c r="F9" s="233">
        <f t="shared" ref="F9:F19" si="5">ROUND(E9*1.3,2)</f>
        <v>3482.88</v>
      </c>
      <c r="J9" s="233" t="s">
        <v>554</v>
      </c>
      <c r="K9" s="233" t="s">
        <v>246</v>
      </c>
      <c r="L9" s="233">
        <v>34.200000000000003</v>
      </c>
      <c r="M9" s="233">
        <f t="shared" si="1"/>
        <v>34.200000000000003</v>
      </c>
      <c r="N9" s="233">
        <f t="shared" si="2"/>
        <v>41.04</v>
      </c>
      <c r="O9" s="233">
        <f t="shared" si="3"/>
        <v>41.04</v>
      </c>
    </row>
    <row r="10" spans="1:17" x14ac:dyDescent="0.25">
      <c r="A10" s="233" t="s">
        <v>555</v>
      </c>
      <c r="B10" s="233" t="s">
        <v>59</v>
      </c>
      <c r="C10" s="233">
        <v>5023.3900000000003</v>
      </c>
      <c r="D10" s="233">
        <f>ROUND(C10*$H$3,2)</f>
        <v>5023.3900000000003</v>
      </c>
      <c r="E10" s="233">
        <f t="shared" si="4"/>
        <v>6028.07</v>
      </c>
      <c r="F10" s="233">
        <f t="shared" si="5"/>
        <v>7836.49</v>
      </c>
      <c r="J10" s="233" t="s">
        <v>556</v>
      </c>
      <c r="K10" s="233" t="s">
        <v>247</v>
      </c>
      <c r="L10" s="233">
        <v>12.5</v>
      </c>
      <c r="M10" s="233">
        <f t="shared" si="1"/>
        <v>12.5</v>
      </c>
      <c r="N10" s="233">
        <f t="shared" si="2"/>
        <v>15</v>
      </c>
      <c r="O10" s="233">
        <f t="shared" si="3"/>
        <v>15</v>
      </c>
    </row>
    <row r="11" spans="1:17" x14ac:dyDescent="0.25">
      <c r="A11" s="233" t="s">
        <v>557</v>
      </c>
      <c r="B11" s="233" t="s">
        <v>61</v>
      </c>
      <c r="C11" s="233">
        <v>7911.24</v>
      </c>
      <c r="D11" s="233">
        <f>ROUND(C11*$H$3,2)</f>
        <v>7911.24</v>
      </c>
      <c r="E11" s="233">
        <f t="shared" si="4"/>
        <v>9493.49</v>
      </c>
      <c r="F11" s="233">
        <f t="shared" si="5"/>
        <v>12341.54</v>
      </c>
      <c r="J11" s="233">
        <v>548262</v>
      </c>
      <c r="K11" s="233" t="s">
        <v>249</v>
      </c>
      <c r="L11" s="233">
        <v>80</v>
      </c>
      <c r="M11" s="233">
        <f t="shared" si="1"/>
        <v>80</v>
      </c>
      <c r="N11" s="233">
        <f t="shared" si="2"/>
        <v>96</v>
      </c>
      <c r="O11" s="233">
        <f t="shared" si="3"/>
        <v>96</v>
      </c>
    </row>
    <row r="12" spans="1:17" x14ac:dyDescent="0.25">
      <c r="J12" s="233" t="s">
        <v>558</v>
      </c>
      <c r="K12" s="233" t="s">
        <v>250</v>
      </c>
      <c r="L12" s="233">
        <v>37.6</v>
      </c>
      <c r="M12" s="233">
        <f t="shared" si="1"/>
        <v>37.6</v>
      </c>
      <c r="N12" s="233">
        <f t="shared" si="2"/>
        <v>45.12</v>
      </c>
      <c r="O12" s="233">
        <f t="shared" si="3"/>
        <v>45.12</v>
      </c>
    </row>
    <row r="13" spans="1:17" x14ac:dyDescent="0.25">
      <c r="A13" s="233" t="s">
        <v>559</v>
      </c>
      <c r="B13" s="233" t="s">
        <v>64</v>
      </c>
      <c r="C13" s="233">
        <v>195.48</v>
      </c>
      <c r="D13" s="233">
        <f>ROUND(C13*$H$3,2)</f>
        <v>195.48</v>
      </c>
      <c r="E13" s="233">
        <f t="shared" si="4"/>
        <v>234.58</v>
      </c>
      <c r="F13" s="233">
        <f t="shared" si="5"/>
        <v>304.95</v>
      </c>
      <c r="J13" s="233" t="s">
        <v>560</v>
      </c>
      <c r="K13" s="233" t="s">
        <v>251</v>
      </c>
      <c r="L13" s="233">
        <v>80</v>
      </c>
      <c r="M13" s="233">
        <f t="shared" si="1"/>
        <v>80</v>
      </c>
      <c r="N13" s="233">
        <f t="shared" si="2"/>
        <v>96</v>
      </c>
      <c r="O13" s="233">
        <f t="shared" si="3"/>
        <v>96</v>
      </c>
    </row>
    <row r="14" spans="1:17" x14ac:dyDescent="0.25">
      <c r="A14" s="233" t="s">
        <v>561</v>
      </c>
      <c r="B14" s="233" t="s">
        <v>66</v>
      </c>
      <c r="C14" s="233">
        <v>179.3</v>
      </c>
      <c r="D14" s="233">
        <f>ROUND(C14*$H$3,2)</f>
        <v>179.3</v>
      </c>
      <c r="E14" s="233">
        <f t="shared" si="4"/>
        <v>215.16</v>
      </c>
      <c r="F14" s="233">
        <f t="shared" si="5"/>
        <v>279.70999999999998</v>
      </c>
    </row>
    <row r="15" spans="1:17" x14ac:dyDescent="0.25">
      <c r="J15" s="233" t="s">
        <v>562</v>
      </c>
      <c r="K15" s="233" t="s">
        <v>254</v>
      </c>
      <c r="L15" s="233">
        <v>18.3</v>
      </c>
      <c r="M15" s="233">
        <f t="shared" si="1"/>
        <v>18.3</v>
      </c>
      <c r="N15" s="233">
        <f t="shared" si="2"/>
        <v>21.96</v>
      </c>
      <c r="O15" s="233">
        <f t="shared" si="3"/>
        <v>21.96</v>
      </c>
    </row>
    <row r="16" spans="1:17" x14ac:dyDescent="0.25">
      <c r="A16" s="233" t="s">
        <v>563</v>
      </c>
      <c r="B16" s="233" t="s">
        <v>69</v>
      </c>
      <c r="C16" s="233">
        <v>122.69</v>
      </c>
      <c r="D16" s="233">
        <f>ROUND(C16*$H$3,2)</f>
        <v>122.69</v>
      </c>
      <c r="E16" s="233">
        <f t="shared" si="4"/>
        <v>147.22999999999999</v>
      </c>
      <c r="F16" s="233">
        <f t="shared" si="5"/>
        <v>191.4</v>
      </c>
      <c r="J16" s="233" t="s">
        <v>564</v>
      </c>
      <c r="K16" s="233" t="s">
        <v>256</v>
      </c>
      <c r="L16" s="233">
        <v>6.85</v>
      </c>
      <c r="M16" s="233">
        <f t="shared" si="1"/>
        <v>6.85</v>
      </c>
      <c r="N16" s="233">
        <f t="shared" si="2"/>
        <v>8.2200000000000006</v>
      </c>
      <c r="O16" s="233">
        <f t="shared" si="3"/>
        <v>8.2200000000000006</v>
      </c>
    </row>
    <row r="17" spans="1:15" x14ac:dyDescent="0.25">
      <c r="A17" s="233" t="s">
        <v>565</v>
      </c>
      <c r="B17" s="233" t="s">
        <v>71</v>
      </c>
      <c r="C17" s="233">
        <v>11.46</v>
      </c>
      <c r="D17" s="233">
        <f>ROUND(C17*$H$3,2)</f>
        <v>11.46</v>
      </c>
      <c r="E17" s="233">
        <f t="shared" si="4"/>
        <v>13.75</v>
      </c>
      <c r="F17" s="233">
        <f t="shared" si="5"/>
        <v>17.88</v>
      </c>
      <c r="J17" s="233" t="s">
        <v>566</v>
      </c>
      <c r="K17" s="233" t="s">
        <v>258</v>
      </c>
      <c r="L17" s="233">
        <v>6.85</v>
      </c>
      <c r="M17" s="233">
        <f t="shared" si="1"/>
        <v>6.85</v>
      </c>
      <c r="N17" s="233">
        <f t="shared" si="2"/>
        <v>8.2200000000000006</v>
      </c>
      <c r="O17" s="233">
        <f t="shared" si="3"/>
        <v>8.2200000000000006</v>
      </c>
    </row>
    <row r="18" spans="1:15" x14ac:dyDescent="0.25">
      <c r="A18" s="233" t="s">
        <v>567</v>
      </c>
      <c r="B18" s="233" t="s">
        <v>73</v>
      </c>
      <c r="C18" s="233">
        <v>21.57</v>
      </c>
      <c r="D18" s="233">
        <f>ROUND(C18*$H$3,2)</f>
        <v>21.57</v>
      </c>
      <c r="E18" s="233">
        <f t="shared" si="4"/>
        <v>25.88</v>
      </c>
      <c r="F18" s="233">
        <f t="shared" si="5"/>
        <v>33.64</v>
      </c>
      <c r="J18" s="233" t="s">
        <v>568</v>
      </c>
      <c r="K18" s="233" t="s">
        <v>259</v>
      </c>
      <c r="L18" s="233">
        <v>6.85</v>
      </c>
      <c r="M18" s="233">
        <f t="shared" si="1"/>
        <v>6.85</v>
      </c>
      <c r="N18" s="233">
        <f t="shared" si="2"/>
        <v>8.2200000000000006</v>
      </c>
      <c r="O18" s="233">
        <f t="shared" si="3"/>
        <v>8.2200000000000006</v>
      </c>
    </row>
    <row r="19" spans="1:15" x14ac:dyDescent="0.25">
      <c r="A19" s="233" t="s">
        <v>569</v>
      </c>
      <c r="B19" s="233" t="s">
        <v>74</v>
      </c>
      <c r="C19" s="233">
        <v>30.07</v>
      </c>
      <c r="D19" s="233">
        <f>ROUND(C19*$H$3,2)</f>
        <v>30.07</v>
      </c>
      <c r="E19" s="233">
        <f t="shared" si="4"/>
        <v>36.08</v>
      </c>
      <c r="F19" s="233">
        <f t="shared" si="5"/>
        <v>46.9</v>
      </c>
      <c r="J19" s="233" t="s">
        <v>570</v>
      </c>
      <c r="K19" s="233" t="s">
        <v>261</v>
      </c>
      <c r="L19" s="233">
        <v>6.85</v>
      </c>
      <c r="M19" s="233">
        <f t="shared" si="1"/>
        <v>6.85</v>
      </c>
      <c r="N19" s="233">
        <f t="shared" si="2"/>
        <v>8.2200000000000006</v>
      </c>
      <c r="O19" s="233">
        <f t="shared" si="3"/>
        <v>8.2200000000000006</v>
      </c>
    </row>
    <row r="21" spans="1:15" ht="13" x14ac:dyDescent="0.3">
      <c r="B21" s="231" t="s">
        <v>128</v>
      </c>
      <c r="C21" s="232" t="s">
        <v>538</v>
      </c>
      <c r="D21" s="232" t="s">
        <v>45</v>
      </c>
      <c r="E21" s="232" t="s">
        <v>46</v>
      </c>
      <c r="F21" s="232" t="s">
        <v>539</v>
      </c>
      <c r="H21" s="231" t="s">
        <v>540</v>
      </c>
      <c r="J21" s="233" t="s">
        <v>571</v>
      </c>
      <c r="K21" s="233" t="s">
        <v>266</v>
      </c>
      <c r="L21" s="233">
        <v>29.1</v>
      </c>
      <c r="M21" s="233">
        <f t="shared" si="1"/>
        <v>29.1</v>
      </c>
      <c r="N21" s="233">
        <f t="shared" si="2"/>
        <v>34.92</v>
      </c>
      <c r="O21" s="233">
        <f t="shared" si="3"/>
        <v>34.92</v>
      </c>
    </row>
    <row r="22" spans="1:15" ht="13" x14ac:dyDescent="0.3">
      <c r="A22" s="233" t="s">
        <v>572</v>
      </c>
      <c r="B22" s="233" t="s">
        <v>130</v>
      </c>
      <c r="C22" s="233">
        <v>1065.75</v>
      </c>
      <c r="D22" s="233">
        <f>ROUND(C22*($H$22),2)</f>
        <v>1065.75</v>
      </c>
      <c r="E22" s="233">
        <f t="shared" ref="E22:E28" si="6">ROUND(D22*1.2,2)</f>
        <v>1278.9000000000001</v>
      </c>
      <c r="F22" s="233">
        <f t="shared" ref="F22:F28" si="7">ROUND(E22*1.3,2)</f>
        <v>1662.57</v>
      </c>
      <c r="H22" s="231">
        <v>1</v>
      </c>
      <c r="J22" s="233" t="s">
        <v>573</v>
      </c>
      <c r="K22" s="233" t="s">
        <v>267</v>
      </c>
      <c r="L22" s="233">
        <v>40.767000000000003</v>
      </c>
      <c r="M22" s="233">
        <f t="shared" si="1"/>
        <v>40.770000000000003</v>
      </c>
      <c r="N22" s="233">
        <f t="shared" si="2"/>
        <v>48.92</v>
      </c>
      <c r="O22" s="233">
        <f t="shared" si="3"/>
        <v>48.92</v>
      </c>
    </row>
    <row r="23" spans="1:15" x14ac:dyDescent="0.25">
      <c r="A23" s="233" t="s">
        <v>574</v>
      </c>
      <c r="B23" s="233" t="s">
        <v>132</v>
      </c>
      <c r="C23" s="233">
        <v>591.85</v>
      </c>
      <c r="D23" s="233">
        <f>ROUND(C23*($H$22),2)</f>
        <v>591.85</v>
      </c>
      <c r="E23" s="233">
        <f t="shared" si="6"/>
        <v>710.22</v>
      </c>
      <c r="F23" s="233">
        <f t="shared" si="7"/>
        <v>923.29</v>
      </c>
      <c r="J23" s="233" t="s">
        <v>575</v>
      </c>
      <c r="K23" s="233" t="s">
        <v>269</v>
      </c>
      <c r="L23" s="233">
        <v>27.980499999999999</v>
      </c>
      <c r="M23" s="233">
        <f t="shared" si="1"/>
        <v>27.98</v>
      </c>
      <c r="N23" s="233">
        <f t="shared" si="2"/>
        <v>33.58</v>
      </c>
      <c r="O23" s="233">
        <f t="shared" si="3"/>
        <v>33.58</v>
      </c>
    </row>
    <row r="24" spans="1:15" x14ac:dyDescent="0.25">
      <c r="A24" s="233" t="s">
        <v>576</v>
      </c>
      <c r="B24" s="233" t="s">
        <v>133</v>
      </c>
      <c r="C24" s="233">
        <v>591.85</v>
      </c>
      <c r="D24" s="233">
        <f>ROUND(C24*($H$22),2)</f>
        <v>591.85</v>
      </c>
      <c r="E24" s="233">
        <f t="shared" si="6"/>
        <v>710.22</v>
      </c>
      <c r="F24" s="233">
        <f t="shared" si="7"/>
        <v>923.29</v>
      </c>
      <c r="J24" s="233" t="s">
        <v>577</v>
      </c>
      <c r="K24" s="233" t="s">
        <v>270</v>
      </c>
      <c r="L24" s="233">
        <v>39.590000000000003</v>
      </c>
      <c r="M24" s="233">
        <f t="shared" si="1"/>
        <v>39.590000000000003</v>
      </c>
      <c r="N24" s="233">
        <f t="shared" si="2"/>
        <v>47.51</v>
      </c>
      <c r="O24" s="233">
        <f t="shared" si="3"/>
        <v>47.51</v>
      </c>
    </row>
    <row r="25" spans="1:15" x14ac:dyDescent="0.25">
      <c r="A25" s="233" t="s">
        <v>578</v>
      </c>
      <c r="B25" s="233" t="s">
        <v>579</v>
      </c>
      <c r="C25" s="233">
        <v>100.44</v>
      </c>
      <c r="D25" s="233">
        <f>ROUND(C25*($H$22),2)</f>
        <v>100.44</v>
      </c>
      <c r="E25" s="233">
        <f t="shared" si="6"/>
        <v>120.53</v>
      </c>
      <c r="F25" s="233">
        <f t="shared" si="7"/>
        <v>156.69</v>
      </c>
      <c r="J25" s="233" t="s">
        <v>580</v>
      </c>
      <c r="K25" s="233" t="s">
        <v>272</v>
      </c>
      <c r="L25" s="233">
        <v>27.980499999999999</v>
      </c>
      <c r="M25" s="233">
        <f t="shared" si="1"/>
        <v>27.98</v>
      </c>
      <c r="N25" s="233">
        <f t="shared" si="2"/>
        <v>33.58</v>
      </c>
      <c r="O25" s="233">
        <f t="shared" si="3"/>
        <v>33.58</v>
      </c>
    </row>
    <row r="26" spans="1:15" x14ac:dyDescent="0.25">
      <c r="A26" s="233" t="s">
        <v>581</v>
      </c>
      <c r="B26" s="233" t="s">
        <v>582</v>
      </c>
      <c r="C26" s="233">
        <v>100.44</v>
      </c>
      <c r="D26" s="233">
        <f t="shared" ref="D26:D28" si="8">ROUND(C26*($H$22),2)</f>
        <v>100.44</v>
      </c>
      <c r="E26" s="233">
        <f t="shared" si="6"/>
        <v>120.53</v>
      </c>
      <c r="F26" s="233">
        <f t="shared" si="7"/>
        <v>156.69</v>
      </c>
      <c r="J26" s="233" t="s">
        <v>583</v>
      </c>
      <c r="K26" s="233" t="s">
        <v>273</v>
      </c>
      <c r="L26" s="233">
        <v>39.590000000000003</v>
      </c>
      <c r="M26" s="233">
        <f t="shared" si="1"/>
        <v>39.590000000000003</v>
      </c>
      <c r="N26" s="233">
        <f t="shared" si="2"/>
        <v>47.51</v>
      </c>
      <c r="O26" s="233">
        <f t="shared" si="3"/>
        <v>47.51</v>
      </c>
    </row>
    <row r="27" spans="1:15" x14ac:dyDescent="0.25">
      <c r="A27" s="233" t="s">
        <v>584</v>
      </c>
      <c r="B27" s="233" t="s">
        <v>137</v>
      </c>
      <c r="C27" s="233">
        <v>1719.62</v>
      </c>
      <c r="D27" s="233">
        <f>ROUND(C27*($H$22),2)</f>
        <v>1719.62</v>
      </c>
      <c r="E27" s="233">
        <f t="shared" si="6"/>
        <v>2063.54</v>
      </c>
      <c r="F27" s="233">
        <f t="shared" si="7"/>
        <v>2682.6</v>
      </c>
      <c r="J27" s="233" t="s">
        <v>585</v>
      </c>
      <c r="K27" s="233" t="s">
        <v>275</v>
      </c>
      <c r="L27" s="233">
        <v>27.980499999999999</v>
      </c>
      <c r="M27" s="233">
        <f t="shared" si="1"/>
        <v>27.98</v>
      </c>
      <c r="N27" s="233">
        <f t="shared" si="2"/>
        <v>33.58</v>
      </c>
      <c r="O27" s="233">
        <f t="shared" si="3"/>
        <v>33.58</v>
      </c>
    </row>
    <row r="28" spans="1:15" x14ac:dyDescent="0.25">
      <c r="A28" s="233" t="s">
        <v>586</v>
      </c>
      <c r="B28" s="233" t="s">
        <v>139</v>
      </c>
      <c r="C28" s="233">
        <v>1959.3</v>
      </c>
      <c r="D28" s="233">
        <f t="shared" si="8"/>
        <v>1959.3</v>
      </c>
      <c r="E28" s="233">
        <f t="shared" si="6"/>
        <v>2351.16</v>
      </c>
      <c r="F28" s="233">
        <f t="shared" si="7"/>
        <v>3056.51</v>
      </c>
      <c r="J28" s="233" t="s">
        <v>587</v>
      </c>
      <c r="K28" s="233" t="s">
        <v>276</v>
      </c>
      <c r="L28" s="233">
        <v>40.767000000000003</v>
      </c>
      <c r="M28" s="233">
        <f t="shared" si="1"/>
        <v>40.770000000000003</v>
      </c>
      <c r="N28" s="233">
        <f t="shared" si="2"/>
        <v>48.92</v>
      </c>
      <c r="O28" s="233">
        <f t="shared" si="3"/>
        <v>48.92</v>
      </c>
    </row>
    <row r="29" spans="1:15" x14ac:dyDescent="0.25">
      <c r="J29" s="233" t="s">
        <v>588</v>
      </c>
      <c r="K29" s="233" t="s">
        <v>278</v>
      </c>
      <c r="L29" s="233">
        <v>18.939</v>
      </c>
      <c r="M29" s="233">
        <f t="shared" si="1"/>
        <v>18.940000000000001</v>
      </c>
      <c r="N29" s="233">
        <f t="shared" si="2"/>
        <v>22.73</v>
      </c>
      <c r="O29" s="233">
        <f t="shared" si="3"/>
        <v>22.73</v>
      </c>
    </row>
    <row r="30" spans="1:15" x14ac:dyDescent="0.25">
      <c r="A30" s="233" t="s">
        <v>589</v>
      </c>
      <c r="B30" s="233" t="s">
        <v>142</v>
      </c>
      <c r="C30" s="233">
        <v>1065.75</v>
      </c>
      <c r="D30" s="233">
        <f>ROUND(C30*$H$22,2)</f>
        <v>1065.75</v>
      </c>
      <c r="E30" s="233">
        <f t="shared" ref="E30:E31" si="9">ROUND(D30*1.2,2)</f>
        <v>1278.9000000000001</v>
      </c>
      <c r="F30" s="233">
        <f t="shared" ref="F30:F31" si="10">ROUND(E30*1.3,2)</f>
        <v>1662.57</v>
      </c>
      <c r="J30" s="233" t="s">
        <v>590</v>
      </c>
      <c r="K30" s="233" t="s">
        <v>280</v>
      </c>
      <c r="L30" s="233">
        <v>33.17</v>
      </c>
      <c r="M30" s="233">
        <f t="shared" si="1"/>
        <v>33.17</v>
      </c>
      <c r="N30" s="233">
        <f t="shared" si="2"/>
        <v>39.799999999999997</v>
      </c>
      <c r="O30" s="233">
        <f t="shared" si="3"/>
        <v>39.799999999999997</v>
      </c>
    </row>
    <row r="31" spans="1:15" x14ac:dyDescent="0.25">
      <c r="A31" s="233" t="s">
        <v>591</v>
      </c>
      <c r="B31" s="233" t="s">
        <v>143</v>
      </c>
      <c r="C31" s="233">
        <v>240.65</v>
      </c>
      <c r="D31" s="233">
        <f>ROUND(C31*$H$22,2)</f>
        <v>240.65</v>
      </c>
      <c r="E31" s="233">
        <f t="shared" si="9"/>
        <v>288.77999999999997</v>
      </c>
      <c r="F31" s="233">
        <f t="shared" si="10"/>
        <v>375.41</v>
      </c>
      <c r="J31" s="233" t="s">
        <v>592</v>
      </c>
      <c r="K31" s="233" t="s">
        <v>282</v>
      </c>
      <c r="L31" s="233">
        <v>18.939</v>
      </c>
      <c r="M31" s="233">
        <f t="shared" si="1"/>
        <v>18.940000000000001</v>
      </c>
      <c r="N31" s="233">
        <f t="shared" si="2"/>
        <v>22.73</v>
      </c>
      <c r="O31" s="233">
        <f t="shared" si="3"/>
        <v>22.73</v>
      </c>
    </row>
    <row r="32" spans="1:15" x14ac:dyDescent="0.25">
      <c r="J32" s="233" t="s">
        <v>593</v>
      </c>
      <c r="K32" s="233" t="s">
        <v>284</v>
      </c>
      <c r="L32" s="233">
        <v>33.17</v>
      </c>
      <c r="M32" s="233">
        <f t="shared" si="1"/>
        <v>33.17</v>
      </c>
      <c r="N32" s="233">
        <f t="shared" si="2"/>
        <v>39.799999999999997</v>
      </c>
      <c r="O32" s="233">
        <f t="shared" si="3"/>
        <v>39.799999999999997</v>
      </c>
    </row>
    <row r="33" spans="1:15" x14ac:dyDescent="0.25">
      <c r="A33" s="233" t="s">
        <v>594</v>
      </c>
      <c r="B33" s="233" t="s">
        <v>145</v>
      </c>
      <c r="C33" s="233">
        <v>1065.75</v>
      </c>
      <c r="D33" s="233">
        <f t="shared" ref="D33:D35" si="11">ROUND(C33*$H$22,2)</f>
        <v>1065.75</v>
      </c>
      <c r="E33" s="233">
        <f t="shared" ref="E33:E35" si="12">ROUND(D33*1.2,2)</f>
        <v>1278.9000000000001</v>
      </c>
      <c r="F33" s="233">
        <f t="shared" ref="F33:F35" si="13">ROUND(E33*1.3,2)</f>
        <v>1662.57</v>
      </c>
      <c r="J33" s="233" t="s">
        <v>595</v>
      </c>
      <c r="K33" s="233" t="s">
        <v>286</v>
      </c>
      <c r="L33" s="233">
        <v>4.5475000000000003</v>
      </c>
      <c r="M33" s="233">
        <f t="shared" si="1"/>
        <v>4.55</v>
      </c>
      <c r="N33" s="233">
        <f t="shared" si="2"/>
        <v>5.46</v>
      </c>
      <c r="O33" s="233">
        <f t="shared" si="3"/>
        <v>5.46</v>
      </c>
    </row>
    <row r="34" spans="1:15" x14ac:dyDescent="0.25">
      <c r="A34" s="233" t="s">
        <v>596</v>
      </c>
      <c r="B34" s="233" t="s">
        <v>146</v>
      </c>
      <c r="C34" s="233">
        <v>240.65</v>
      </c>
      <c r="D34" s="233">
        <f t="shared" si="11"/>
        <v>240.65</v>
      </c>
      <c r="E34" s="233">
        <f t="shared" si="12"/>
        <v>288.77999999999997</v>
      </c>
      <c r="F34" s="233">
        <f t="shared" si="13"/>
        <v>375.41</v>
      </c>
    </row>
    <row r="35" spans="1:15" x14ac:dyDescent="0.25">
      <c r="A35" s="233" t="s">
        <v>597</v>
      </c>
      <c r="B35" s="233" t="s">
        <v>147</v>
      </c>
      <c r="C35" s="233">
        <v>123.82</v>
      </c>
      <c r="D35" s="233">
        <f t="shared" si="11"/>
        <v>123.82</v>
      </c>
      <c r="E35" s="233">
        <f t="shared" si="12"/>
        <v>148.58000000000001</v>
      </c>
      <c r="F35" s="233">
        <f t="shared" si="13"/>
        <v>193.15</v>
      </c>
      <c r="J35" s="233" t="s">
        <v>598</v>
      </c>
      <c r="K35" s="233" t="s">
        <v>289</v>
      </c>
      <c r="L35" s="233">
        <v>45.7425</v>
      </c>
      <c r="M35" s="233">
        <f t="shared" si="1"/>
        <v>45.74</v>
      </c>
      <c r="N35" s="233">
        <f t="shared" si="2"/>
        <v>54.89</v>
      </c>
      <c r="O35" s="233">
        <f t="shared" si="3"/>
        <v>54.89</v>
      </c>
    </row>
    <row r="36" spans="1:15" x14ac:dyDescent="0.25">
      <c r="J36" s="233" t="s">
        <v>599</v>
      </c>
      <c r="K36" s="233" t="s">
        <v>290</v>
      </c>
      <c r="L36" s="233">
        <v>45.7425</v>
      </c>
      <c r="M36" s="233">
        <f t="shared" si="1"/>
        <v>45.74</v>
      </c>
      <c r="N36" s="233">
        <f t="shared" si="2"/>
        <v>54.89</v>
      </c>
      <c r="O36" s="233">
        <f t="shared" si="3"/>
        <v>54.89</v>
      </c>
    </row>
    <row r="37" spans="1:15" ht="13" x14ac:dyDescent="0.3">
      <c r="B37" s="231" t="s">
        <v>170</v>
      </c>
      <c r="C37" s="232" t="s">
        <v>538</v>
      </c>
      <c r="D37" s="232" t="s">
        <v>45</v>
      </c>
      <c r="E37" s="232" t="s">
        <v>46</v>
      </c>
      <c r="F37" s="232" t="s">
        <v>539</v>
      </c>
      <c r="H37" s="231" t="s">
        <v>540</v>
      </c>
      <c r="J37" s="233" t="s">
        <v>600</v>
      </c>
      <c r="K37" s="233" t="s">
        <v>291</v>
      </c>
      <c r="L37" s="233">
        <v>30.869500000000002</v>
      </c>
      <c r="M37" s="233">
        <f t="shared" si="1"/>
        <v>30.87</v>
      </c>
      <c r="N37" s="233">
        <f t="shared" si="2"/>
        <v>37.04</v>
      </c>
      <c r="O37" s="233">
        <f t="shared" si="3"/>
        <v>37.04</v>
      </c>
    </row>
    <row r="38" spans="1:15" ht="13" x14ac:dyDescent="0.3">
      <c r="A38" s="233" t="s">
        <v>601</v>
      </c>
      <c r="B38" s="233" t="s">
        <v>172</v>
      </c>
      <c r="C38" s="233">
        <v>31</v>
      </c>
      <c r="D38" s="233">
        <f t="shared" ref="D38:D47" si="14">ROUND(C38*$H$38,2)</f>
        <v>31</v>
      </c>
      <c r="E38" s="233">
        <f t="shared" ref="E38:E47" si="15">ROUND(D38*1.2,2)</f>
        <v>37.200000000000003</v>
      </c>
      <c r="F38" s="233">
        <f t="shared" ref="F38:F47" si="16">ROUND(E38*1.3,2)</f>
        <v>48.36</v>
      </c>
      <c r="H38" s="231">
        <v>1</v>
      </c>
      <c r="J38" s="233" t="s">
        <v>602</v>
      </c>
      <c r="K38" s="233" t="s">
        <v>292</v>
      </c>
      <c r="L38" s="233">
        <v>9.1485000000000021</v>
      </c>
      <c r="M38" s="233">
        <f t="shared" si="1"/>
        <v>9.15</v>
      </c>
      <c r="N38" s="233">
        <f t="shared" si="2"/>
        <v>10.98</v>
      </c>
      <c r="O38" s="233">
        <f t="shared" si="3"/>
        <v>10.98</v>
      </c>
    </row>
    <row r="39" spans="1:15" x14ac:dyDescent="0.25">
      <c r="A39" s="233" t="s">
        <v>603</v>
      </c>
      <c r="B39" s="233" t="s">
        <v>174</v>
      </c>
      <c r="C39" s="233">
        <v>31</v>
      </c>
      <c r="D39" s="233">
        <f t="shared" si="14"/>
        <v>31</v>
      </c>
      <c r="E39" s="233">
        <f t="shared" si="15"/>
        <v>37.200000000000003</v>
      </c>
      <c r="F39" s="233">
        <f t="shared" si="16"/>
        <v>48.36</v>
      </c>
      <c r="J39" s="233" t="s">
        <v>604</v>
      </c>
      <c r="K39" s="233" t="s">
        <v>294</v>
      </c>
      <c r="L39" s="233">
        <v>7.4365000000000006</v>
      </c>
      <c r="M39" s="233">
        <f t="shared" si="1"/>
        <v>7.44</v>
      </c>
      <c r="N39" s="233">
        <f t="shared" si="2"/>
        <v>8.93</v>
      </c>
      <c r="O39" s="233">
        <f t="shared" si="3"/>
        <v>8.93</v>
      </c>
    </row>
    <row r="40" spans="1:15" x14ac:dyDescent="0.25">
      <c r="A40" s="233" t="s">
        <v>605</v>
      </c>
      <c r="B40" s="233" t="s">
        <v>176</v>
      </c>
      <c r="C40" s="233">
        <v>31</v>
      </c>
      <c r="D40" s="233">
        <f t="shared" si="14"/>
        <v>31</v>
      </c>
      <c r="E40" s="233">
        <f t="shared" si="15"/>
        <v>37.200000000000003</v>
      </c>
      <c r="F40" s="233">
        <f t="shared" si="16"/>
        <v>48.36</v>
      </c>
      <c r="J40" s="233" t="s">
        <v>606</v>
      </c>
      <c r="K40" s="233" t="s">
        <v>296</v>
      </c>
      <c r="L40" s="233">
        <v>17.12</v>
      </c>
      <c r="M40" s="233">
        <f t="shared" si="1"/>
        <v>17.12</v>
      </c>
      <c r="N40" s="233">
        <f t="shared" si="2"/>
        <v>20.54</v>
      </c>
      <c r="O40" s="233">
        <f t="shared" si="3"/>
        <v>20.54</v>
      </c>
    </row>
    <row r="41" spans="1:15" x14ac:dyDescent="0.25">
      <c r="A41" s="233" t="s">
        <v>607</v>
      </c>
      <c r="B41" s="233" t="s">
        <v>178</v>
      </c>
      <c r="C41" s="233">
        <v>31</v>
      </c>
      <c r="D41" s="233">
        <f t="shared" si="14"/>
        <v>31</v>
      </c>
      <c r="E41" s="233">
        <f t="shared" si="15"/>
        <v>37.200000000000003</v>
      </c>
      <c r="F41" s="233">
        <f t="shared" si="16"/>
        <v>48.36</v>
      </c>
      <c r="J41" s="233" t="s">
        <v>608</v>
      </c>
      <c r="K41" s="233" t="s">
        <v>298</v>
      </c>
      <c r="L41" s="233">
        <v>5.1894999999999998</v>
      </c>
      <c r="M41" s="233">
        <f t="shared" si="1"/>
        <v>5.19</v>
      </c>
      <c r="N41" s="233">
        <f t="shared" si="2"/>
        <v>6.23</v>
      </c>
      <c r="O41" s="233">
        <f t="shared" si="3"/>
        <v>6.23</v>
      </c>
    </row>
    <row r="42" spans="1:15" x14ac:dyDescent="0.25">
      <c r="A42" s="233" t="s">
        <v>609</v>
      </c>
      <c r="B42" s="233" t="s">
        <v>180</v>
      </c>
      <c r="C42" s="233">
        <v>35.049999999999997</v>
      </c>
      <c r="D42" s="233">
        <f t="shared" si="14"/>
        <v>35.049999999999997</v>
      </c>
      <c r="E42" s="233">
        <f t="shared" si="15"/>
        <v>42.06</v>
      </c>
      <c r="F42" s="233">
        <f t="shared" si="16"/>
        <v>54.68</v>
      </c>
      <c r="J42" s="233" t="s">
        <v>610</v>
      </c>
      <c r="K42" s="233" t="s">
        <v>300</v>
      </c>
      <c r="L42" s="233">
        <v>11.3955</v>
      </c>
      <c r="M42" s="233">
        <f t="shared" si="1"/>
        <v>11.4</v>
      </c>
      <c r="N42" s="233">
        <f t="shared" si="2"/>
        <v>13.68</v>
      </c>
      <c r="O42" s="233">
        <f t="shared" si="3"/>
        <v>13.68</v>
      </c>
    </row>
    <row r="43" spans="1:15" x14ac:dyDescent="0.25">
      <c r="A43" s="233" t="s">
        <v>611</v>
      </c>
      <c r="B43" s="233" t="s">
        <v>181</v>
      </c>
      <c r="C43" s="233">
        <v>31</v>
      </c>
      <c r="D43" s="233">
        <f t="shared" si="14"/>
        <v>31</v>
      </c>
      <c r="E43" s="233">
        <f t="shared" si="15"/>
        <v>37.200000000000003</v>
      </c>
      <c r="F43" s="233">
        <f t="shared" si="16"/>
        <v>48.36</v>
      </c>
      <c r="J43" s="233" t="s">
        <v>612</v>
      </c>
      <c r="K43" s="233" t="s">
        <v>302</v>
      </c>
      <c r="L43" s="233">
        <v>5.1894999999999998</v>
      </c>
      <c r="M43" s="233">
        <f t="shared" si="1"/>
        <v>5.19</v>
      </c>
      <c r="N43" s="233">
        <f t="shared" si="2"/>
        <v>6.23</v>
      </c>
      <c r="O43" s="233">
        <f t="shared" si="3"/>
        <v>6.23</v>
      </c>
    </row>
    <row r="44" spans="1:15" x14ac:dyDescent="0.25">
      <c r="A44" s="233" t="s">
        <v>613</v>
      </c>
      <c r="B44" s="233" t="s">
        <v>183</v>
      </c>
      <c r="C44" s="233">
        <v>20.41</v>
      </c>
      <c r="D44" s="233">
        <f t="shared" si="14"/>
        <v>20.41</v>
      </c>
      <c r="E44" s="233">
        <f t="shared" si="15"/>
        <v>24.49</v>
      </c>
      <c r="F44" s="233">
        <f t="shared" si="16"/>
        <v>31.84</v>
      </c>
      <c r="J44" s="233" t="s">
        <v>614</v>
      </c>
      <c r="K44" s="233" t="s">
        <v>304</v>
      </c>
      <c r="L44" s="233">
        <v>5.1894999999999998</v>
      </c>
      <c r="M44" s="233">
        <f t="shared" si="1"/>
        <v>5.19</v>
      </c>
      <c r="N44" s="233">
        <f t="shared" si="2"/>
        <v>6.23</v>
      </c>
      <c r="O44" s="233">
        <f t="shared" si="3"/>
        <v>6.23</v>
      </c>
    </row>
    <row r="45" spans="1:15" x14ac:dyDescent="0.25">
      <c r="A45" s="233" t="s">
        <v>615</v>
      </c>
      <c r="B45" s="233" t="s">
        <v>185</v>
      </c>
      <c r="C45" s="233">
        <v>25.07</v>
      </c>
      <c r="D45" s="233">
        <f t="shared" si="14"/>
        <v>25.07</v>
      </c>
      <c r="E45" s="233">
        <f t="shared" si="15"/>
        <v>30.08</v>
      </c>
      <c r="F45" s="233">
        <f t="shared" si="16"/>
        <v>39.1</v>
      </c>
      <c r="J45" s="233" t="s">
        <v>616</v>
      </c>
      <c r="K45" s="233" t="s">
        <v>306</v>
      </c>
      <c r="L45" s="233">
        <v>4.5475000000000003</v>
      </c>
      <c r="M45" s="233">
        <f t="shared" si="1"/>
        <v>4.55</v>
      </c>
      <c r="N45" s="233">
        <f t="shared" si="2"/>
        <v>5.46</v>
      </c>
      <c r="O45" s="233">
        <f t="shared" si="3"/>
        <v>5.46</v>
      </c>
    </row>
    <row r="46" spans="1:15" x14ac:dyDescent="0.25">
      <c r="A46" s="233" t="s">
        <v>617</v>
      </c>
      <c r="B46" s="233" t="s">
        <v>187</v>
      </c>
      <c r="C46" s="233">
        <v>37.17</v>
      </c>
      <c r="D46" s="233">
        <f t="shared" si="14"/>
        <v>37.17</v>
      </c>
      <c r="E46" s="233">
        <f t="shared" si="15"/>
        <v>44.6</v>
      </c>
      <c r="F46" s="233">
        <f t="shared" si="16"/>
        <v>57.98</v>
      </c>
      <c r="J46" s="233" t="s">
        <v>618</v>
      </c>
      <c r="K46" s="233" t="s">
        <v>308</v>
      </c>
      <c r="L46" s="233">
        <v>4.5475000000000003</v>
      </c>
      <c r="M46" s="233">
        <f t="shared" si="1"/>
        <v>4.55</v>
      </c>
      <c r="N46" s="233">
        <f t="shared" si="2"/>
        <v>5.46</v>
      </c>
      <c r="O46" s="233">
        <f t="shared" si="3"/>
        <v>5.46</v>
      </c>
    </row>
    <row r="47" spans="1:15" x14ac:dyDescent="0.25">
      <c r="A47" s="233" t="s">
        <v>619</v>
      </c>
      <c r="B47" s="233" t="s">
        <v>189</v>
      </c>
      <c r="C47" s="233">
        <v>129.76</v>
      </c>
      <c r="D47" s="233">
        <f t="shared" si="14"/>
        <v>129.76</v>
      </c>
      <c r="E47" s="233">
        <f t="shared" si="15"/>
        <v>155.71</v>
      </c>
      <c r="F47" s="233">
        <f t="shared" si="16"/>
        <v>202.42</v>
      </c>
      <c r="J47" s="233" t="s">
        <v>620</v>
      </c>
      <c r="K47" s="233" t="s">
        <v>310</v>
      </c>
      <c r="L47" s="233">
        <v>3.4240000000000004</v>
      </c>
      <c r="M47" s="233">
        <f t="shared" si="1"/>
        <v>3.42</v>
      </c>
      <c r="N47" s="233">
        <f t="shared" si="2"/>
        <v>4.0999999999999996</v>
      </c>
      <c r="O47" s="233">
        <f t="shared" si="3"/>
        <v>4.0999999999999996</v>
      </c>
    </row>
    <row r="49" spans="1:15" x14ac:dyDescent="0.25">
      <c r="A49" s="233" t="s">
        <v>621</v>
      </c>
      <c r="B49" s="233" t="s">
        <v>191</v>
      </c>
      <c r="C49" s="233">
        <v>9.43</v>
      </c>
      <c r="D49" s="233">
        <f>ROUND(C49*$H$38,2)</f>
        <v>9.43</v>
      </c>
      <c r="E49" s="233">
        <f t="shared" ref="E49:E52" si="17">ROUND(D49*1.2,2)</f>
        <v>11.32</v>
      </c>
      <c r="F49" s="233">
        <f t="shared" ref="F49:F52" si="18">ROUND(E49*1.3,2)</f>
        <v>14.72</v>
      </c>
      <c r="J49" s="233" t="s">
        <v>622</v>
      </c>
      <c r="K49" s="233" t="s">
        <v>315</v>
      </c>
      <c r="L49" s="233">
        <v>37.8245</v>
      </c>
      <c r="M49" s="233">
        <f t="shared" si="1"/>
        <v>37.82</v>
      </c>
      <c r="N49" s="233">
        <f t="shared" si="2"/>
        <v>45.38</v>
      </c>
      <c r="O49" s="233">
        <f t="shared" si="3"/>
        <v>45.38</v>
      </c>
    </row>
    <row r="50" spans="1:15" x14ac:dyDescent="0.25">
      <c r="A50" s="233" t="s">
        <v>623</v>
      </c>
      <c r="B50" s="233" t="s">
        <v>193</v>
      </c>
      <c r="C50" s="233">
        <v>25.48</v>
      </c>
      <c r="D50" s="233">
        <f>ROUND(C50*$H$38,2)</f>
        <v>25.48</v>
      </c>
      <c r="E50" s="233">
        <f t="shared" si="17"/>
        <v>30.58</v>
      </c>
      <c r="F50" s="233">
        <f t="shared" si="18"/>
        <v>39.75</v>
      </c>
      <c r="J50" s="233" t="s">
        <v>624</v>
      </c>
      <c r="K50" s="233" t="s">
        <v>317</v>
      </c>
      <c r="L50" s="233">
        <v>67.570499999999996</v>
      </c>
      <c r="M50" s="233">
        <f t="shared" si="1"/>
        <v>67.569999999999993</v>
      </c>
      <c r="N50" s="233">
        <f t="shared" si="2"/>
        <v>81.08</v>
      </c>
      <c r="O50" s="233">
        <f t="shared" si="3"/>
        <v>81.08</v>
      </c>
    </row>
    <row r="51" spans="1:15" x14ac:dyDescent="0.25">
      <c r="A51" s="233" t="s">
        <v>625</v>
      </c>
      <c r="B51" s="233" t="s">
        <v>195</v>
      </c>
      <c r="C51" s="233">
        <v>29.66</v>
      </c>
      <c r="D51" s="233">
        <f>ROUND(C51*$H$38,2)</f>
        <v>29.66</v>
      </c>
      <c r="E51" s="233">
        <f t="shared" si="17"/>
        <v>35.590000000000003</v>
      </c>
      <c r="F51" s="233">
        <f t="shared" si="18"/>
        <v>46.27</v>
      </c>
      <c r="J51" s="233" t="s">
        <v>626</v>
      </c>
      <c r="K51" s="233" t="s">
        <v>318</v>
      </c>
      <c r="L51" s="233">
        <v>40.071500000000007</v>
      </c>
      <c r="M51" s="233">
        <f t="shared" si="1"/>
        <v>40.07</v>
      </c>
      <c r="N51" s="233">
        <f t="shared" si="2"/>
        <v>48.08</v>
      </c>
      <c r="O51" s="233">
        <f t="shared" si="3"/>
        <v>48.08</v>
      </c>
    </row>
    <row r="52" spans="1:15" x14ac:dyDescent="0.25">
      <c r="A52" s="233" t="s">
        <v>627</v>
      </c>
      <c r="B52" s="233" t="s">
        <v>197</v>
      </c>
      <c r="C52" s="233">
        <v>29.66</v>
      </c>
      <c r="D52" s="233">
        <f>ROUND(C52*$H$38,2)</f>
        <v>29.66</v>
      </c>
      <c r="E52" s="233">
        <f t="shared" si="17"/>
        <v>35.590000000000003</v>
      </c>
      <c r="F52" s="233">
        <f t="shared" si="18"/>
        <v>46.27</v>
      </c>
      <c r="J52" s="233" t="s">
        <v>628</v>
      </c>
      <c r="K52" s="233" t="s">
        <v>319</v>
      </c>
      <c r="L52" s="233">
        <v>68.694000000000003</v>
      </c>
      <c r="M52" s="233">
        <f t="shared" si="1"/>
        <v>68.69</v>
      </c>
      <c r="N52" s="233">
        <f t="shared" si="2"/>
        <v>82.43</v>
      </c>
      <c r="O52" s="233">
        <f t="shared" si="3"/>
        <v>82.43</v>
      </c>
    </row>
    <row r="53" spans="1:15" x14ac:dyDescent="0.25">
      <c r="J53" s="233" t="s">
        <v>629</v>
      </c>
      <c r="K53" s="233" t="s">
        <v>320</v>
      </c>
      <c r="L53" s="233">
        <v>42.211500000000008</v>
      </c>
      <c r="M53" s="233">
        <f t="shared" si="1"/>
        <v>42.21</v>
      </c>
      <c r="N53" s="233">
        <f t="shared" si="2"/>
        <v>50.65</v>
      </c>
      <c r="O53" s="233">
        <f t="shared" si="3"/>
        <v>50.65</v>
      </c>
    </row>
    <row r="54" spans="1:15" ht="13" x14ac:dyDescent="0.3">
      <c r="B54" s="231" t="s">
        <v>199</v>
      </c>
      <c r="C54" s="232" t="s">
        <v>538</v>
      </c>
      <c r="D54" s="232" t="s">
        <v>45</v>
      </c>
      <c r="E54" s="232" t="s">
        <v>46</v>
      </c>
      <c r="F54" s="232" t="s">
        <v>539</v>
      </c>
      <c r="H54" s="231" t="s">
        <v>540</v>
      </c>
      <c r="J54" s="233" t="s">
        <v>630</v>
      </c>
      <c r="K54" s="233" t="s">
        <v>321</v>
      </c>
      <c r="L54" s="233">
        <v>82.176000000000002</v>
      </c>
      <c r="M54" s="233">
        <f t="shared" si="1"/>
        <v>82.18</v>
      </c>
      <c r="N54" s="233">
        <f t="shared" si="2"/>
        <v>98.62</v>
      </c>
      <c r="O54" s="233">
        <f t="shared" si="3"/>
        <v>98.62</v>
      </c>
    </row>
    <row r="55" spans="1:15" ht="13" x14ac:dyDescent="0.3">
      <c r="A55" s="233" t="s">
        <v>631</v>
      </c>
      <c r="B55" s="233" t="s">
        <v>205</v>
      </c>
      <c r="C55" s="233">
        <v>42.6</v>
      </c>
      <c r="D55" s="233">
        <f t="shared" ref="D55:D60" si="19">ROUND(C55*$H$55,2)</f>
        <v>42.6</v>
      </c>
      <c r="E55" s="233">
        <f t="shared" ref="E55:E60" si="20">ROUND(D55*1.2,2)</f>
        <v>51.12</v>
      </c>
      <c r="F55" s="233">
        <f t="shared" ref="F55:F60" si="21">ROUND(E55*1.3,2)</f>
        <v>66.459999999999994</v>
      </c>
      <c r="H55" s="231">
        <v>1</v>
      </c>
      <c r="J55" s="233" t="s">
        <v>632</v>
      </c>
      <c r="K55" s="233" t="s">
        <v>323</v>
      </c>
      <c r="L55" s="233">
        <v>48.096500000000006</v>
      </c>
      <c r="M55" s="233">
        <f t="shared" si="1"/>
        <v>48.1</v>
      </c>
      <c r="N55" s="233">
        <f t="shared" si="2"/>
        <v>57.72</v>
      </c>
      <c r="O55" s="233">
        <f t="shared" si="3"/>
        <v>57.72</v>
      </c>
    </row>
    <row r="56" spans="1:15" x14ac:dyDescent="0.25">
      <c r="A56" s="233" t="s">
        <v>633</v>
      </c>
      <c r="B56" s="233" t="s">
        <v>206</v>
      </c>
      <c r="C56" s="233">
        <v>42.6</v>
      </c>
      <c r="D56" s="233">
        <f t="shared" si="19"/>
        <v>42.6</v>
      </c>
      <c r="E56" s="233">
        <f t="shared" si="20"/>
        <v>51.12</v>
      </c>
      <c r="F56" s="233">
        <f t="shared" si="21"/>
        <v>66.459999999999994</v>
      </c>
      <c r="J56" s="233" t="s">
        <v>634</v>
      </c>
      <c r="K56" s="233" t="s">
        <v>324</v>
      </c>
      <c r="L56" s="233">
        <v>48.096500000000006</v>
      </c>
      <c r="M56" s="233">
        <f t="shared" si="1"/>
        <v>48.1</v>
      </c>
      <c r="N56" s="233">
        <f t="shared" si="2"/>
        <v>57.72</v>
      </c>
      <c r="O56" s="233">
        <f t="shared" si="3"/>
        <v>57.72</v>
      </c>
    </row>
    <row r="57" spans="1:15" x14ac:dyDescent="0.25">
      <c r="A57" s="233" t="s">
        <v>635</v>
      </c>
      <c r="B57" s="233" t="s">
        <v>207</v>
      </c>
      <c r="C57" s="233">
        <v>42.6</v>
      </c>
      <c r="D57" s="233">
        <f t="shared" si="19"/>
        <v>42.6</v>
      </c>
      <c r="E57" s="233">
        <f t="shared" si="20"/>
        <v>51.12</v>
      </c>
      <c r="F57" s="233">
        <f t="shared" si="21"/>
        <v>66.459999999999994</v>
      </c>
      <c r="O57" s="233">
        <f t="shared" si="3"/>
        <v>0</v>
      </c>
    </row>
    <row r="58" spans="1:15" x14ac:dyDescent="0.25">
      <c r="A58" s="233" t="s">
        <v>636</v>
      </c>
      <c r="B58" s="233" t="s">
        <v>208</v>
      </c>
      <c r="C58" s="233">
        <v>42.6</v>
      </c>
      <c r="D58" s="233">
        <f t="shared" si="19"/>
        <v>42.6</v>
      </c>
      <c r="E58" s="233">
        <f t="shared" si="20"/>
        <v>51.12</v>
      </c>
      <c r="F58" s="233">
        <f t="shared" si="21"/>
        <v>66.459999999999994</v>
      </c>
      <c r="J58" s="233" t="s">
        <v>637</v>
      </c>
      <c r="K58" s="233" t="s">
        <v>326</v>
      </c>
      <c r="L58" s="233">
        <v>57.191500000000005</v>
      </c>
      <c r="M58" s="233">
        <f t="shared" si="1"/>
        <v>57.19</v>
      </c>
      <c r="N58" s="233">
        <f t="shared" si="2"/>
        <v>68.63</v>
      </c>
      <c r="O58" s="233">
        <f t="shared" si="3"/>
        <v>68.63</v>
      </c>
    </row>
    <row r="59" spans="1:15" x14ac:dyDescent="0.25">
      <c r="A59" s="233" t="s">
        <v>638</v>
      </c>
      <c r="B59" s="233" t="s">
        <v>209</v>
      </c>
      <c r="C59" s="233">
        <v>64.31</v>
      </c>
      <c r="D59" s="233">
        <f t="shared" si="19"/>
        <v>64.31</v>
      </c>
      <c r="E59" s="233">
        <f t="shared" si="20"/>
        <v>77.17</v>
      </c>
      <c r="F59" s="233">
        <f t="shared" si="21"/>
        <v>100.32</v>
      </c>
      <c r="J59" s="233" t="s">
        <v>639</v>
      </c>
      <c r="K59" s="233" t="s">
        <v>328</v>
      </c>
      <c r="L59" s="233">
        <v>28.569000000000003</v>
      </c>
      <c r="M59" s="233">
        <f t="shared" si="1"/>
        <v>28.57</v>
      </c>
      <c r="N59" s="233">
        <f t="shared" si="2"/>
        <v>34.28</v>
      </c>
      <c r="O59" s="233">
        <f t="shared" si="3"/>
        <v>34.28</v>
      </c>
    </row>
    <row r="60" spans="1:15" x14ac:dyDescent="0.25">
      <c r="A60" s="233" t="s">
        <v>640</v>
      </c>
      <c r="B60" s="233" t="s">
        <v>210</v>
      </c>
      <c r="C60" s="233">
        <v>64.31</v>
      </c>
      <c r="D60" s="233">
        <f t="shared" si="19"/>
        <v>64.31</v>
      </c>
      <c r="E60" s="233">
        <f t="shared" si="20"/>
        <v>77.17</v>
      </c>
      <c r="F60" s="233">
        <f t="shared" si="21"/>
        <v>100.32</v>
      </c>
      <c r="J60" s="233" t="s">
        <v>641</v>
      </c>
      <c r="K60" s="233" t="s">
        <v>329</v>
      </c>
      <c r="L60" s="233">
        <v>24.0215</v>
      </c>
      <c r="M60" s="233">
        <f t="shared" si="1"/>
        <v>24.02</v>
      </c>
      <c r="N60" s="233">
        <f t="shared" si="2"/>
        <v>28.82</v>
      </c>
      <c r="O60" s="233">
        <f t="shared" si="3"/>
        <v>28.82</v>
      </c>
    </row>
    <row r="61" spans="1:15" x14ac:dyDescent="0.25">
      <c r="J61" s="233" t="s">
        <v>642</v>
      </c>
      <c r="K61" s="233" t="s">
        <v>331</v>
      </c>
      <c r="L61" s="233">
        <v>24.0215</v>
      </c>
      <c r="M61" s="233">
        <f t="shared" si="1"/>
        <v>24.02</v>
      </c>
      <c r="N61" s="233">
        <f t="shared" si="2"/>
        <v>28.82</v>
      </c>
      <c r="O61" s="233">
        <f t="shared" si="3"/>
        <v>28.82</v>
      </c>
    </row>
    <row r="62" spans="1:15" ht="13" x14ac:dyDescent="0.3">
      <c r="B62" s="231" t="s">
        <v>215</v>
      </c>
      <c r="C62" s="232" t="s">
        <v>538</v>
      </c>
      <c r="D62" s="232" t="s">
        <v>45</v>
      </c>
      <c r="E62" s="232" t="s">
        <v>46</v>
      </c>
      <c r="F62" s="232" t="s">
        <v>539</v>
      </c>
      <c r="H62" s="231" t="s">
        <v>540</v>
      </c>
      <c r="J62" s="233" t="s">
        <v>643</v>
      </c>
      <c r="K62" s="233" t="s">
        <v>334</v>
      </c>
      <c r="L62" s="233">
        <v>18.297000000000004</v>
      </c>
      <c r="M62" s="233">
        <f t="shared" si="1"/>
        <v>18.3</v>
      </c>
      <c r="N62" s="233">
        <f t="shared" si="2"/>
        <v>21.96</v>
      </c>
      <c r="O62" s="233">
        <f t="shared" si="3"/>
        <v>21.96</v>
      </c>
    </row>
    <row r="63" spans="1:15" ht="13" x14ac:dyDescent="0.3">
      <c r="A63" s="233" t="s">
        <v>644</v>
      </c>
      <c r="B63" s="233" t="s">
        <v>219</v>
      </c>
      <c r="C63" s="233">
        <v>166.32</v>
      </c>
      <c r="D63" s="233">
        <f>ROUND(C63*$H$63,2)</f>
        <v>166.32</v>
      </c>
      <c r="H63" s="231">
        <v>1</v>
      </c>
      <c r="J63" s="233" t="s">
        <v>645</v>
      </c>
      <c r="K63" s="233" t="s">
        <v>336</v>
      </c>
      <c r="L63" s="233">
        <v>18.297000000000004</v>
      </c>
      <c r="M63" s="233">
        <f t="shared" si="1"/>
        <v>18.3</v>
      </c>
      <c r="N63" s="233">
        <f t="shared" si="2"/>
        <v>21.96</v>
      </c>
      <c r="O63" s="233">
        <f t="shared" si="3"/>
        <v>21.96</v>
      </c>
    </row>
    <row r="64" spans="1:15" x14ac:dyDescent="0.25">
      <c r="A64" s="233" t="s">
        <v>646</v>
      </c>
      <c r="B64" s="233" t="s">
        <v>220</v>
      </c>
      <c r="C64" s="233">
        <v>113.59</v>
      </c>
      <c r="D64" s="233">
        <f>ROUND(C64*$H$63,2)</f>
        <v>113.59</v>
      </c>
      <c r="J64" s="233" t="s">
        <v>647</v>
      </c>
      <c r="K64" s="233" t="s">
        <v>338</v>
      </c>
      <c r="L64" s="233">
        <v>18.297000000000004</v>
      </c>
      <c r="M64" s="233">
        <f t="shared" si="1"/>
        <v>18.3</v>
      </c>
      <c r="N64" s="233">
        <f t="shared" si="2"/>
        <v>21.96</v>
      </c>
      <c r="O64" s="233">
        <f t="shared" ref="O64:O102" si="22">N64</f>
        <v>21.96</v>
      </c>
    </row>
    <row r="66" spans="1:15" x14ac:dyDescent="0.25">
      <c r="A66" s="233" t="s">
        <v>648</v>
      </c>
      <c r="B66" s="233" t="s">
        <v>222</v>
      </c>
      <c r="C66" s="233">
        <v>13.61</v>
      </c>
      <c r="D66" s="233">
        <f t="shared" ref="D66:D72" si="23">ROUND(C66*$H$63,2)</f>
        <v>13.61</v>
      </c>
      <c r="J66" s="233" t="s">
        <v>649</v>
      </c>
      <c r="K66" s="233" t="s">
        <v>343</v>
      </c>
      <c r="L66" s="233">
        <v>9.1485000000000021</v>
      </c>
      <c r="M66" s="233">
        <f t="shared" ref="M66:M102" si="24">ROUND(L66*$Q$3,2)</f>
        <v>9.15</v>
      </c>
      <c r="N66" s="233">
        <f t="shared" ref="N66:N102" si="25">ROUND(M66*1.2,2)</f>
        <v>10.98</v>
      </c>
      <c r="O66" s="233">
        <f t="shared" si="22"/>
        <v>10.98</v>
      </c>
    </row>
    <row r="67" spans="1:15" x14ac:dyDescent="0.25">
      <c r="A67" s="233" t="s">
        <v>650</v>
      </c>
      <c r="B67" s="233" t="s">
        <v>223</v>
      </c>
      <c r="C67" s="233">
        <v>18.559999999999999</v>
      </c>
      <c r="D67" s="233">
        <f t="shared" si="23"/>
        <v>18.559999999999999</v>
      </c>
      <c r="J67" s="233" t="s">
        <v>651</v>
      </c>
      <c r="K67" s="233" t="s">
        <v>345</v>
      </c>
      <c r="L67" s="233">
        <v>20.5975</v>
      </c>
      <c r="M67" s="233">
        <f t="shared" si="24"/>
        <v>20.6</v>
      </c>
      <c r="N67" s="233">
        <f t="shared" si="25"/>
        <v>24.72</v>
      </c>
      <c r="O67" s="233">
        <f t="shared" si="22"/>
        <v>24.72</v>
      </c>
    </row>
    <row r="68" spans="1:15" x14ac:dyDescent="0.25">
      <c r="A68" s="233" t="s">
        <v>652</v>
      </c>
      <c r="B68" s="233" t="s">
        <v>224</v>
      </c>
      <c r="C68" s="233">
        <v>18.559999999999999</v>
      </c>
      <c r="D68" s="233">
        <f t="shared" si="23"/>
        <v>18.559999999999999</v>
      </c>
      <c r="J68" s="233" t="s">
        <v>653</v>
      </c>
      <c r="K68" s="233" t="s">
        <v>347</v>
      </c>
      <c r="L68" s="233">
        <v>226.84</v>
      </c>
      <c r="M68" s="233">
        <f t="shared" si="24"/>
        <v>226.84</v>
      </c>
      <c r="N68" s="233">
        <f t="shared" si="25"/>
        <v>272.20999999999998</v>
      </c>
      <c r="O68" s="233">
        <f t="shared" si="22"/>
        <v>272.20999999999998</v>
      </c>
    </row>
    <row r="69" spans="1:15" x14ac:dyDescent="0.25">
      <c r="A69" s="233" t="s">
        <v>654</v>
      </c>
      <c r="B69" s="233" t="s">
        <v>225</v>
      </c>
      <c r="C69" s="233">
        <v>18.559999999999999</v>
      </c>
      <c r="D69" s="233">
        <f t="shared" si="23"/>
        <v>18.559999999999999</v>
      </c>
      <c r="J69" s="233" t="s">
        <v>655</v>
      </c>
      <c r="K69" s="233" t="s">
        <v>349</v>
      </c>
      <c r="L69" s="233">
        <v>46.491500000000009</v>
      </c>
      <c r="M69" s="233">
        <f t="shared" si="24"/>
        <v>46.49</v>
      </c>
      <c r="N69" s="233">
        <f t="shared" si="25"/>
        <v>55.79</v>
      </c>
      <c r="O69" s="233">
        <f t="shared" si="22"/>
        <v>55.79</v>
      </c>
    </row>
    <row r="70" spans="1:15" x14ac:dyDescent="0.25">
      <c r="A70" s="233" t="s">
        <v>656</v>
      </c>
      <c r="B70" s="233" t="s">
        <v>226</v>
      </c>
      <c r="C70" s="233">
        <v>106.43</v>
      </c>
      <c r="D70" s="233">
        <f t="shared" si="23"/>
        <v>106.43</v>
      </c>
      <c r="J70" s="233" t="s">
        <v>657</v>
      </c>
      <c r="K70" s="233" t="s">
        <v>351</v>
      </c>
      <c r="L70" s="233">
        <v>6.8480000000000008</v>
      </c>
      <c r="M70" s="233">
        <f t="shared" si="24"/>
        <v>6.85</v>
      </c>
      <c r="N70" s="233">
        <f t="shared" si="25"/>
        <v>8.2200000000000006</v>
      </c>
      <c r="O70" s="233">
        <f t="shared" si="22"/>
        <v>8.2200000000000006</v>
      </c>
    </row>
    <row r="71" spans="1:15" x14ac:dyDescent="0.25">
      <c r="A71" s="233" t="s">
        <v>658</v>
      </c>
      <c r="B71" s="233" t="s">
        <v>227</v>
      </c>
      <c r="C71" s="233">
        <v>150.97999999999999</v>
      </c>
      <c r="D71" s="233">
        <f t="shared" si="23"/>
        <v>150.97999999999999</v>
      </c>
      <c r="J71" s="233" t="s">
        <v>659</v>
      </c>
      <c r="K71" s="233" t="s">
        <v>353</v>
      </c>
      <c r="L71" s="233">
        <v>6.8480000000000008</v>
      </c>
      <c r="M71" s="233">
        <f t="shared" si="24"/>
        <v>6.85</v>
      </c>
      <c r="N71" s="233">
        <f t="shared" si="25"/>
        <v>8.2200000000000006</v>
      </c>
      <c r="O71" s="233">
        <f t="shared" si="22"/>
        <v>8.2200000000000006</v>
      </c>
    </row>
    <row r="72" spans="1:15" x14ac:dyDescent="0.25">
      <c r="A72" s="233" t="s">
        <v>660</v>
      </c>
      <c r="B72" s="233" t="s">
        <v>228</v>
      </c>
      <c r="C72" s="233">
        <v>202.4</v>
      </c>
      <c r="D72" s="233">
        <f t="shared" si="23"/>
        <v>202.4</v>
      </c>
      <c r="J72" s="233" t="s">
        <v>661</v>
      </c>
      <c r="K72" s="233" t="s">
        <v>355</v>
      </c>
      <c r="L72" s="233">
        <v>29.211000000000002</v>
      </c>
      <c r="M72" s="233">
        <f t="shared" si="24"/>
        <v>29.21</v>
      </c>
      <c r="N72" s="233">
        <f t="shared" si="25"/>
        <v>35.049999999999997</v>
      </c>
      <c r="O72" s="233">
        <f t="shared" si="22"/>
        <v>35.049999999999997</v>
      </c>
    </row>
    <row r="73" spans="1:15" x14ac:dyDescent="0.25">
      <c r="J73" s="233" t="s">
        <v>662</v>
      </c>
      <c r="K73" s="233" t="s">
        <v>357</v>
      </c>
      <c r="L73" s="233">
        <v>12.572500000000002</v>
      </c>
      <c r="M73" s="233">
        <f t="shared" si="24"/>
        <v>12.57</v>
      </c>
      <c r="N73" s="233">
        <f t="shared" si="25"/>
        <v>15.08</v>
      </c>
      <c r="O73" s="233">
        <f t="shared" si="22"/>
        <v>15.08</v>
      </c>
    </row>
    <row r="74" spans="1:15" ht="13" x14ac:dyDescent="0.3">
      <c r="B74" s="231" t="s">
        <v>411</v>
      </c>
      <c r="C74" s="232" t="s">
        <v>538</v>
      </c>
      <c r="D74" s="232" t="s">
        <v>45</v>
      </c>
      <c r="E74" s="232" t="s">
        <v>46</v>
      </c>
      <c r="F74" s="232" t="s">
        <v>539</v>
      </c>
      <c r="H74" s="231" t="s">
        <v>540</v>
      </c>
      <c r="J74" s="233" t="s">
        <v>663</v>
      </c>
      <c r="K74" s="233" t="s">
        <v>358</v>
      </c>
      <c r="L74" s="233">
        <v>4.0125000000000002</v>
      </c>
      <c r="M74" s="233">
        <f t="shared" si="24"/>
        <v>4.01</v>
      </c>
      <c r="N74" s="233">
        <f t="shared" si="25"/>
        <v>4.8099999999999996</v>
      </c>
      <c r="O74" s="233">
        <f t="shared" si="22"/>
        <v>4.8099999999999996</v>
      </c>
    </row>
    <row r="75" spans="1:15" ht="13" x14ac:dyDescent="0.3">
      <c r="A75" s="233" t="s">
        <v>664</v>
      </c>
      <c r="B75" s="233" t="s">
        <v>413</v>
      </c>
      <c r="C75" s="233">
        <v>693.55799999999999</v>
      </c>
      <c r="D75" s="233">
        <f>ROUND(C75*$H$75,2)</f>
        <v>693.56</v>
      </c>
      <c r="E75" s="233">
        <f t="shared" ref="E75:E95" si="26">ROUND(D75*1.2,2)</f>
        <v>832.27</v>
      </c>
      <c r="H75" s="231">
        <v>1</v>
      </c>
      <c r="J75" s="233" t="s">
        <v>665</v>
      </c>
      <c r="K75" s="233" t="s">
        <v>360</v>
      </c>
      <c r="L75" s="233">
        <v>8.6135000000000019</v>
      </c>
      <c r="M75" s="233">
        <f t="shared" si="24"/>
        <v>8.61</v>
      </c>
      <c r="N75" s="233">
        <f t="shared" si="25"/>
        <v>10.33</v>
      </c>
      <c r="O75" s="233">
        <f t="shared" si="22"/>
        <v>10.33</v>
      </c>
    </row>
    <row r="76" spans="1:15" x14ac:dyDescent="0.25">
      <c r="A76" s="233" t="s">
        <v>666</v>
      </c>
      <c r="B76" s="233" t="s">
        <v>413</v>
      </c>
      <c r="C76" s="233">
        <v>1169.3920000000001</v>
      </c>
      <c r="D76" s="233">
        <f t="shared" ref="D76:D95" si="27">ROUND(C76*$H$75,2)</f>
        <v>1169.3900000000001</v>
      </c>
      <c r="E76" s="233">
        <f t="shared" si="26"/>
        <v>1403.27</v>
      </c>
      <c r="J76" s="233" t="s">
        <v>667</v>
      </c>
      <c r="K76" s="233" t="s">
        <v>668</v>
      </c>
      <c r="L76" s="233">
        <v>9.1485000000000021</v>
      </c>
      <c r="M76" s="233">
        <f t="shared" si="24"/>
        <v>9.15</v>
      </c>
      <c r="N76" s="233">
        <f t="shared" si="25"/>
        <v>10.98</v>
      </c>
      <c r="O76" s="233">
        <f t="shared" si="22"/>
        <v>10.98</v>
      </c>
    </row>
    <row r="77" spans="1:15" x14ac:dyDescent="0.25">
      <c r="A77" s="233" t="s">
        <v>669</v>
      </c>
      <c r="B77" s="233" t="s">
        <v>413</v>
      </c>
      <c r="C77" s="233">
        <v>2282.9856000000004</v>
      </c>
      <c r="D77" s="233">
        <f t="shared" si="27"/>
        <v>2282.9899999999998</v>
      </c>
      <c r="E77" s="233">
        <f t="shared" si="26"/>
        <v>2739.59</v>
      </c>
      <c r="J77" s="233" t="s">
        <v>670</v>
      </c>
      <c r="K77" s="233" t="s">
        <v>364</v>
      </c>
      <c r="L77" s="233">
        <v>8.6135000000000019</v>
      </c>
      <c r="M77" s="233">
        <f t="shared" si="24"/>
        <v>8.61</v>
      </c>
      <c r="N77" s="233">
        <f t="shared" si="25"/>
        <v>10.33</v>
      </c>
      <c r="O77" s="233">
        <f t="shared" si="22"/>
        <v>10.33</v>
      </c>
    </row>
    <row r="78" spans="1:15" x14ac:dyDescent="0.25">
      <c r="A78" s="233" t="s">
        <v>671</v>
      </c>
      <c r="B78" s="233" t="s">
        <v>417</v>
      </c>
      <c r="C78" s="233">
        <v>1818.066208</v>
      </c>
      <c r="D78" s="233">
        <f t="shared" si="27"/>
        <v>1818.07</v>
      </c>
      <c r="E78" s="233">
        <f t="shared" si="26"/>
        <v>2181.6799999999998</v>
      </c>
      <c r="J78" s="233" t="s">
        <v>672</v>
      </c>
      <c r="K78" s="233" t="s">
        <v>366</v>
      </c>
      <c r="L78" s="233">
        <v>108.712</v>
      </c>
      <c r="M78" s="233">
        <f t="shared" si="24"/>
        <v>108.71</v>
      </c>
      <c r="N78" s="233">
        <f t="shared" si="25"/>
        <v>130.44999999999999</v>
      </c>
      <c r="O78" s="233">
        <f t="shared" si="22"/>
        <v>130.44999999999999</v>
      </c>
    </row>
    <row r="79" spans="1:15" x14ac:dyDescent="0.25">
      <c r="A79" s="233" t="s">
        <v>673</v>
      </c>
      <c r="B79" s="233" t="s">
        <v>419</v>
      </c>
      <c r="C79" s="233">
        <v>2296.5078079999998</v>
      </c>
      <c r="D79" s="233">
        <f t="shared" si="27"/>
        <v>2296.5100000000002</v>
      </c>
      <c r="E79" s="233">
        <f t="shared" si="26"/>
        <v>2755.81</v>
      </c>
    </row>
    <row r="80" spans="1:15" x14ac:dyDescent="0.25">
      <c r="A80" s="233" t="s">
        <v>674</v>
      </c>
      <c r="B80" s="233" t="s">
        <v>419</v>
      </c>
      <c r="C80" s="233">
        <v>3330.4046720000006</v>
      </c>
      <c r="D80" s="233">
        <f t="shared" si="27"/>
        <v>3330.4</v>
      </c>
      <c r="E80" s="233">
        <f t="shared" si="26"/>
        <v>3996.48</v>
      </c>
      <c r="J80" s="233" t="s">
        <v>675</v>
      </c>
      <c r="K80" s="233" t="s">
        <v>369</v>
      </c>
      <c r="L80" s="233">
        <v>29.05</v>
      </c>
      <c r="M80" s="233">
        <f t="shared" si="24"/>
        <v>29.05</v>
      </c>
      <c r="N80" s="233">
        <f t="shared" si="25"/>
        <v>34.86</v>
      </c>
      <c r="O80" s="233">
        <f t="shared" si="22"/>
        <v>34.86</v>
      </c>
    </row>
    <row r="81" spans="1:15" x14ac:dyDescent="0.25">
      <c r="A81" s="233" t="s">
        <v>676</v>
      </c>
      <c r="B81" s="233" t="s">
        <v>422</v>
      </c>
      <c r="C81" s="233">
        <v>3558.3470720000005</v>
      </c>
      <c r="D81" s="233">
        <f t="shared" si="27"/>
        <v>3558.35</v>
      </c>
      <c r="E81" s="233">
        <f t="shared" si="26"/>
        <v>4270.0200000000004</v>
      </c>
      <c r="J81" s="233" t="s">
        <v>677</v>
      </c>
      <c r="K81" s="233" t="s">
        <v>371</v>
      </c>
      <c r="L81" s="233">
        <v>7.9715000000000007</v>
      </c>
      <c r="M81" s="233">
        <f t="shared" si="24"/>
        <v>7.97</v>
      </c>
      <c r="N81" s="233">
        <f t="shared" si="25"/>
        <v>9.56</v>
      </c>
      <c r="O81" s="233">
        <f t="shared" si="22"/>
        <v>9.56</v>
      </c>
    </row>
    <row r="82" spans="1:15" x14ac:dyDescent="0.25">
      <c r="A82" s="233" t="s">
        <v>678</v>
      </c>
      <c r="B82" s="233" t="s">
        <v>423</v>
      </c>
      <c r="C82" s="233">
        <v>4024.9166720000012</v>
      </c>
      <c r="D82" s="233">
        <f t="shared" si="27"/>
        <v>4024.92</v>
      </c>
      <c r="E82" s="233">
        <f t="shared" si="26"/>
        <v>4829.8999999999996</v>
      </c>
      <c r="J82" s="233" t="s">
        <v>679</v>
      </c>
      <c r="K82" s="233" t="s">
        <v>373</v>
      </c>
      <c r="L82" s="233">
        <v>7.97</v>
      </c>
      <c r="M82" s="233">
        <f t="shared" si="24"/>
        <v>7.97</v>
      </c>
      <c r="N82" s="233">
        <f t="shared" si="25"/>
        <v>9.56</v>
      </c>
      <c r="O82" s="233">
        <f t="shared" si="22"/>
        <v>9.56</v>
      </c>
    </row>
    <row r="83" spans="1:15" x14ac:dyDescent="0.25">
      <c r="A83" s="233" t="s">
        <v>680</v>
      </c>
      <c r="B83" s="233" t="s">
        <v>423</v>
      </c>
      <c r="C83" s="233">
        <v>7358.8354559999998</v>
      </c>
      <c r="D83" s="233">
        <f t="shared" si="27"/>
        <v>7358.84</v>
      </c>
      <c r="E83" s="233">
        <f t="shared" si="26"/>
        <v>8830.61</v>
      </c>
      <c r="J83" s="233" t="s">
        <v>681</v>
      </c>
      <c r="K83" s="233" t="s">
        <v>682</v>
      </c>
      <c r="L83" s="233">
        <v>9.15</v>
      </c>
      <c r="M83" s="233">
        <f>ROUND(L83*$Q$3,2)</f>
        <v>9.15</v>
      </c>
      <c r="N83" s="233">
        <f>ROUND(M83*1.2,2)</f>
        <v>10.98</v>
      </c>
      <c r="O83" s="233">
        <f t="shared" si="22"/>
        <v>10.98</v>
      </c>
    </row>
    <row r="84" spans="1:15" x14ac:dyDescent="0.25">
      <c r="J84" s="233" t="s">
        <v>683</v>
      </c>
      <c r="K84" s="233" t="s">
        <v>684</v>
      </c>
      <c r="L84" s="233">
        <v>9.15</v>
      </c>
      <c r="M84" s="233">
        <f>ROUND(L84*$Q$3,2)</f>
        <v>9.15</v>
      </c>
      <c r="N84" s="233">
        <f>ROUND(M84*1.2,2)</f>
        <v>10.98</v>
      </c>
      <c r="O84" s="233">
        <f t="shared" si="22"/>
        <v>10.98</v>
      </c>
    </row>
    <row r="85" spans="1:15" x14ac:dyDescent="0.25">
      <c r="A85" s="234"/>
      <c r="B85" s="233" t="s">
        <v>425</v>
      </c>
      <c r="C85" s="233">
        <v>246.58780000000002</v>
      </c>
      <c r="D85" s="233">
        <f t="shared" si="27"/>
        <v>246.59</v>
      </c>
      <c r="E85" s="233">
        <f t="shared" si="26"/>
        <v>295.91000000000003</v>
      </c>
      <c r="J85" s="233" t="s">
        <v>685</v>
      </c>
      <c r="K85" s="233" t="s">
        <v>379</v>
      </c>
      <c r="L85" s="233">
        <v>10.914</v>
      </c>
      <c r="M85" s="233">
        <f t="shared" si="24"/>
        <v>10.91</v>
      </c>
      <c r="N85" s="233">
        <f t="shared" si="25"/>
        <v>13.09</v>
      </c>
      <c r="O85" s="233">
        <f t="shared" si="22"/>
        <v>13.09</v>
      </c>
    </row>
    <row r="86" spans="1:15" x14ac:dyDescent="0.25">
      <c r="A86" s="234"/>
      <c r="B86" s="233" t="s">
        <v>427</v>
      </c>
      <c r="C86" s="233">
        <v>380.45520000000005</v>
      </c>
      <c r="D86" s="233">
        <f t="shared" si="27"/>
        <v>380.46</v>
      </c>
      <c r="E86" s="233">
        <f t="shared" si="26"/>
        <v>456.55</v>
      </c>
      <c r="J86" s="233" t="s">
        <v>686</v>
      </c>
      <c r="K86" s="233" t="s">
        <v>381</v>
      </c>
      <c r="L86" s="233">
        <v>20.5975</v>
      </c>
      <c r="M86" s="233">
        <f t="shared" si="24"/>
        <v>20.6</v>
      </c>
      <c r="N86" s="233">
        <f t="shared" si="25"/>
        <v>24.72</v>
      </c>
      <c r="O86" s="233">
        <f t="shared" si="22"/>
        <v>24.72</v>
      </c>
    </row>
    <row r="87" spans="1:15" x14ac:dyDescent="0.25">
      <c r="A87" s="233" t="s">
        <v>687</v>
      </c>
      <c r="B87" s="233" t="s">
        <v>429</v>
      </c>
      <c r="C87" s="233">
        <v>168.67779999999999</v>
      </c>
      <c r="D87" s="233">
        <f t="shared" si="27"/>
        <v>168.68</v>
      </c>
      <c r="E87" s="233">
        <f t="shared" si="26"/>
        <v>202.42</v>
      </c>
      <c r="J87" s="233" t="s">
        <v>688</v>
      </c>
      <c r="K87" s="233" t="s">
        <v>383</v>
      </c>
      <c r="L87" s="233">
        <v>7.9715000000000007</v>
      </c>
      <c r="M87" s="233">
        <f t="shared" si="24"/>
        <v>7.97</v>
      </c>
      <c r="N87" s="233">
        <f t="shared" si="25"/>
        <v>9.56</v>
      </c>
      <c r="O87" s="233">
        <f t="shared" si="22"/>
        <v>9.56</v>
      </c>
    </row>
    <row r="88" spans="1:15" x14ac:dyDescent="0.25">
      <c r="A88" s="233" t="s">
        <v>689</v>
      </c>
      <c r="B88" s="233" t="s">
        <v>431</v>
      </c>
      <c r="C88" s="233">
        <v>265.53000000000003</v>
      </c>
      <c r="D88" s="233">
        <f t="shared" si="27"/>
        <v>265.52999999999997</v>
      </c>
      <c r="E88" s="233">
        <f t="shared" si="26"/>
        <v>318.64</v>
      </c>
      <c r="J88" s="233" t="s">
        <v>690</v>
      </c>
      <c r="K88" s="233" t="s">
        <v>385</v>
      </c>
      <c r="L88" s="233">
        <v>36.594000000000008</v>
      </c>
      <c r="M88" s="233">
        <f t="shared" si="24"/>
        <v>36.590000000000003</v>
      </c>
      <c r="N88" s="233">
        <f t="shared" si="25"/>
        <v>43.91</v>
      </c>
      <c r="O88" s="233">
        <f t="shared" si="22"/>
        <v>43.91</v>
      </c>
    </row>
    <row r="89" spans="1:15" x14ac:dyDescent="0.25">
      <c r="A89" s="233" t="s">
        <v>691</v>
      </c>
      <c r="B89" s="233" t="s">
        <v>433</v>
      </c>
      <c r="C89" s="233">
        <v>290.31279999999998</v>
      </c>
      <c r="D89" s="233">
        <f t="shared" si="27"/>
        <v>290.31</v>
      </c>
      <c r="E89" s="233">
        <f t="shared" si="26"/>
        <v>348.37</v>
      </c>
      <c r="J89" s="233" t="s">
        <v>692</v>
      </c>
      <c r="K89" s="233" t="s">
        <v>693</v>
      </c>
      <c r="L89" s="233">
        <v>6.8480000000000008</v>
      </c>
      <c r="M89" s="233">
        <f t="shared" si="24"/>
        <v>6.85</v>
      </c>
      <c r="N89" s="233">
        <f t="shared" si="25"/>
        <v>8.2200000000000006</v>
      </c>
      <c r="O89" s="233">
        <f t="shared" si="22"/>
        <v>8.2200000000000006</v>
      </c>
    </row>
    <row r="90" spans="1:15" x14ac:dyDescent="0.25">
      <c r="A90" s="233" t="s">
        <v>694</v>
      </c>
      <c r="B90" s="233" t="s">
        <v>435</v>
      </c>
      <c r="C90" s="233">
        <v>586.18000000000006</v>
      </c>
      <c r="D90" s="233">
        <f t="shared" si="27"/>
        <v>586.17999999999995</v>
      </c>
      <c r="E90" s="233">
        <f t="shared" si="26"/>
        <v>703.42</v>
      </c>
      <c r="J90" s="233" t="s">
        <v>695</v>
      </c>
      <c r="K90" s="233" t="s">
        <v>389</v>
      </c>
      <c r="L90" s="233">
        <v>1.7655000000000001</v>
      </c>
      <c r="M90" s="233">
        <f t="shared" si="24"/>
        <v>1.77</v>
      </c>
      <c r="N90" s="233">
        <f t="shared" si="25"/>
        <v>2.12</v>
      </c>
      <c r="O90" s="233">
        <f t="shared" si="22"/>
        <v>2.12</v>
      </c>
    </row>
    <row r="91" spans="1:15" x14ac:dyDescent="0.25">
      <c r="J91" s="233" t="s">
        <v>696</v>
      </c>
      <c r="K91" s="233" t="s">
        <v>391</v>
      </c>
      <c r="L91" s="233">
        <v>10.272</v>
      </c>
      <c r="M91" s="233">
        <f t="shared" si="24"/>
        <v>10.27</v>
      </c>
      <c r="N91" s="233">
        <f t="shared" si="25"/>
        <v>12.32</v>
      </c>
      <c r="O91" s="233">
        <f t="shared" si="22"/>
        <v>12.32</v>
      </c>
    </row>
    <row r="92" spans="1:15" x14ac:dyDescent="0.25">
      <c r="A92" s="233" t="s">
        <v>697</v>
      </c>
      <c r="B92" s="233" t="s">
        <v>439</v>
      </c>
      <c r="C92" s="233">
        <v>193.185</v>
      </c>
      <c r="D92" s="233">
        <f t="shared" si="27"/>
        <v>193.19</v>
      </c>
      <c r="E92" s="233">
        <f t="shared" si="26"/>
        <v>231.83</v>
      </c>
      <c r="J92" s="233" t="s">
        <v>698</v>
      </c>
      <c r="K92" s="233" t="s">
        <v>393</v>
      </c>
      <c r="L92" s="233">
        <v>6.3130000000000006</v>
      </c>
      <c r="M92" s="233">
        <f t="shared" si="24"/>
        <v>6.31</v>
      </c>
      <c r="N92" s="233">
        <f t="shared" si="25"/>
        <v>7.57</v>
      </c>
      <c r="O92" s="233">
        <f t="shared" si="22"/>
        <v>7.57</v>
      </c>
    </row>
    <row r="93" spans="1:15" x14ac:dyDescent="0.25">
      <c r="A93" s="233" t="s">
        <v>699</v>
      </c>
      <c r="B93" s="233" t="s">
        <v>441</v>
      </c>
      <c r="C93" s="233">
        <v>246.58780000000002</v>
      </c>
      <c r="D93" s="233">
        <f t="shared" si="27"/>
        <v>246.59</v>
      </c>
      <c r="E93" s="233">
        <f t="shared" si="26"/>
        <v>295.91000000000003</v>
      </c>
    </row>
    <row r="94" spans="1:15" x14ac:dyDescent="0.25">
      <c r="A94" s="233" t="s">
        <v>700</v>
      </c>
      <c r="B94" s="233" t="s">
        <v>443</v>
      </c>
      <c r="C94" s="233">
        <v>116.20780000000001</v>
      </c>
      <c r="D94" s="233">
        <f t="shared" si="27"/>
        <v>116.21</v>
      </c>
      <c r="E94" s="233">
        <f t="shared" si="26"/>
        <v>139.44999999999999</v>
      </c>
      <c r="J94" s="233" t="s">
        <v>701</v>
      </c>
      <c r="K94" s="233" t="s">
        <v>396</v>
      </c>
      <c r="L94" s="233">
        <v>7.9715000000000007</v>
      </c>
      <c r="M94" s="233">
        <f t="shared" si="24"/>
        <v>7.97</v>
      </c>
      <c r="N94" s="233">
        <f t="shared" si="25"/>
        <v>9.56</v>
      </c>
      <c r="O94" s="233">
        <f t="shared" si="22"/>
        <v>9.56</v>
      </c>
    </row>
    <row r="95" spans="1:15" x14ac:dyDescent="0.25">
      <c r="A95" s="234"/>
      <c r="B95" s="233" t="s">
        <v>445</v>
      </c>
      <c r="C95" s="233">
        <v>98.050000000000011</v>
      </c>
      <c r="D95" s="233">
        <f t="shared" si="27"/>
        <v>98.05</v>
      </c>
      <c r="E95" s="233">
        <f t="shared" si="26"/>
        <v>117.66</v>
      </c>
      <c r="J95" s="233" t="s">
        <v>702</v>
      </c>
      <c r="K95" s="233" t="s">
        <v>398</v>
      </c>
      <c r="L95" s="233">
        <v>7.1690000000000005</v>
      </c>
      <c r="M95" s="233">
        <f t="shared" si="24"/>
        <v>7.17</v>
      </c>
      <c r="N95" s="233">
        <f t="shared" si="25"/>
        <v>8.6</v>
      </c>
      <c r="O95" s="233">
        <f t="shared" si="22"/>
        <v>8.6</v>
      </c>
    </row>
    <row r="96" spans="1:15" x14ac:dyDescent="0.25">
      <c r="J96" s="233" t="s">
        <v>703</v>
      </c>
      <c r="K96" s="233" t="s">
        <v>400</v>
      </c>
      <c r="L96" s="233">
        <v>5.6710000000000003</v>
      </c>
      <c r="M96" s="233">
        <f t="shared" si="24"/>
        <v>5.67</v>
      </c>
      <c r="N96" s="233">
        <f t="shared" si="25"/>
        <v>6.8</v>
      </c>
      <c r="O96" s="233">
        <f t="shared" si="22"/>
        <v>6.8</v>
      </c>
    </row>
    <row r="97" spans="2:15" ht="14.5" x14ac:dyDescent="0.35">
      <c r="B97" s="231" t="s">
        <v>521</v>
      </c>
      <c r="C97" s="232" t="s">
        <v>538</v>
      </c>
      <c r="D97" s="232" t="s">
        <v>81</v>
      </c>
      <c r="E97" s="232" t="s">
        <v>82</v>
      </c>
      <c r="F97" s="232" t="s">
        <v>704</v>
      </c>
      <c r="H97"/>
      <c r="J97" s="233" t="s">
        <v>705</v>
      </c>
      <c r="K97" s="233" t="s">
        <v>402</v>
      </c>
      <c r="L97" s="233">
        <v>2.8890000000000002</v>
      </c>
      <c r="M97" s="233">
        <f t="shared" si="24"/>
        <v>2.89</v>
      </c>
      <c r="N97" s="233">
        <f t="shared" si="25"/>
        <v>3.47</v>
      </c>
      <c r="O97" s="233">
        <f t="shared" si="22"/>
        <v>3.47</v>
      </c>
    </row>
    <row r="98" spans="2:15" ht="14.5" x14ac:dyDescent="0.35">
      <c r="B98" s="253" t="s">
        <v>87</v>
      </c>
      <c r="C98" s="252"/>
      <c r="D98" s="254">
        <v>250</v>
      </c>
      <c r="E98" s="254">
        <v>325</v>
      </c>
      <c r="F98" s="254">
        <v>375</v>
      </c>
      <c r="H98"/>
      <c r="J98" s="233" t="s">
        <v>706</v>
      </c>
      <c r="K98" s="233" t="s">
        <v>403</v>
      </c>
      <c r="L98" s="233">
        <v>4.0125000000000002</v>
      </c>
      <c r="M98" s="233">
        <f t="shared" si="24"/>
        <v>4.01</v>
      </c>
      <c r="N98" s="233">
        <f t="shared" si="25"/>
        <v>4.8099999999999996</v>
      </c>
      <c r="O98" s="233">
        <f t="shared" si="22"/>
        <v>4.8099999999999996</v>
      </c>
    </row>
    <row r="99" spans="2:15" x14ac:dyDescent="0.25">
      <c r="B99" s="253" t="s">
        <v>89</v>
      </c>
      <c r="C99" s="252"/>
      <c r="D99" s="254">
        <v>275</v>
      </c>
      <c r="E99" s="254">
        <v>375</v>
      </c>
      <c r="F99" s="254">
        <v>425</v>
      </c>
    </row>
    <row r="100" spans="2:15" x14ac:dyDescent="0.25">
      <c r="B100" s="253" t="s">
        <v>91</v>
      </c>
      <c r="C100" s="252"/>
      <c r="D100" s="254">
        <v>300</v>
      </c>
      <c r="E100" s="254">
        <v>425</v>
      </c>
      <c r="F100" s="254">
        <v>525</v>
      </c>
      <c r="J100" s="233" t="s">
        <v>707</v>
      </c>
      <c r="K100" s="233" t="s">
        <v>405</v>
      </c>
      <c r="L100" s="233">
        <v>26.322000000000003</v>
      </c>
      <c r="M100" s="233">
        <f t="shared" si="24"/>
        <v>26.32</v>
      </c>
      <c r="N100" s="233">
        <f t="shared" si="25"/>
        <v>31.58</v>
      </c>
      <c r="O100" s="233">
        <f t="shared" si="22"/>
        <v>31.58</v>
      </c>
    </row>
    <row r="101" spans="2:15" x14ac:dyDescent="0.25">
      <c r="B101" s="253" t="s">
        <v>93</v>
      </c>
      <c r="C101" s="252"/>
      <c r="D101" s="254">
        <v>325</v>
      </c>
      <c r="E101" s="254">
        <v>475</v>
      </c>
      <c r="F101" s="254">
        <v>575</v>
      </c>
      <c r="J101" s="233" t="s">
        <v>708</v>
      </c>
      <c r="K101" s="233" t="s">
        <v>407</v>
      </c>
      <c r="L101" s="233">
        <v>15.461500000000001</v>
      </c>
      <c r="M101" s="233">
        <f t="shared" si="24"/>
        <v>15.46</v>
      </c>
      <c r="N101" s="233">
        <f t="shared" si="25"/>
        <v>18.55</v>
      </c>
      <c r="O101" s="233">
        <f t="shared" si="22"/>
        <v>18.55</v>
      </c>
    </row>
    <row r="102" spans="2:15" x14ac:dyDescent="0.25">
      <c r="B102" s="253" t="s">
        <v>95</v>
      </c>
      <c r="C102" s="252"/>
      <c r="D102" s="254">
        <v>475</v>
      </c>
      <c r="E102" s="254">
        <v>625</v>
      </c>
      <c r="F102" s="254">
        <v>775</v>
      </c>
      <c r="J102" s="233" t="s">
        <v>709</v>
      </c>
      <c r="K102" s="233" t="s">
        <v>409</v>
      </c>
      <c r="L102" s="233">
        <v>171.73500000000001</v>
      </c>
      <c r="M102" s="233">
        <f t="shared" si="24"/>
        <v>171.74</v>
      </c>
      <c r="N102" s="233">
        <f t="shared" si="25"/>
        <v>206.09</v>
      </c>
      <c r="O102" s="233">
        <f t="shared" si="22"/>
        <v>206.09</v>
      </c>
    </row>
    <row r="103" spans="2:15" x14ac:dyDescent="0.25">
      <c r="B103" s="253" t="s">
        <v>97</v>
      </c>
      <c r="C103" s="252"/>
      <c r="D103" s="254">
        <v>575</v>
      </c>
      <c r="E103" s="254">
        <v>775</v>
      </c>
      <c r="F103" s="254">
        <v>975</v>
      </c>
    </row>
    <row r="104" spans="2:15" x14ac:dyDescent="0.25">
      <c r="B104" s="253" t="s">
        <v>99</v>
      </c>
      <c r="C104" s="252"/>
      <c r="D104" s="254">
        <v>675</v>
      </c>
      <c r="E104" s="254">
        <v>925</v>
      </c>
      <c r="F104" s="254">
        <v>1175</v>
      </c>
    </row>
    <row r="105" spans="2:15" x14ac:dyDescent="0.25">
      <c r="B105" s="253" t="s">
        <v>100</v>
      </c>
      <c r="C105" s="252"/>
      <c r="D105" s="254">
        <v>35</v>
      </c>
      <c r="E105" s="254">
        <v>65</v>
      </c>
      <c r="F105" s="254">
        <v>95</v>
      </c>
    </row>
    <row r="106" spans="2:15" x14ac:dyDescent="0.25">
      <c r="B106" s="253" t="s">
        <v>102</v>
      </c>
      <c r="C106" s="252"/>
      <c r="D106" s="254">
        <v>40</v>
      </c>
      <c r="E106" s="254">
        <v>70</v>
      </c>
      <c r="F106" s="254">
        <v>100</v>
      </c>
    </row>
    <row r="107" spans="2:15" x14ac:dyDescent="0.25">
      <c r="B107" s="253" t="s">
        <v>104</v>
      </c>
      <c r="C107" s="252"/>
      <c r="D107" s="254">
        <v>30</v>
      </c>
      <c r="E107" s="254">
        <v>60</v>
      </c>
      <c r="F107" s="254">
        <v>90</v>
      </c>
    </row>
    <row r="108" spans="2:15" ht="13" x14ac:dyDescent="0.3">
      <c r="B108" s="253" t="s">
        <v>710</v>
      </c>
      <c r="C108" s="252"/>
      <c r="D108" s="254">
        <v>0</v>
      </c>
      <c r="E108" s="254">
        <v>0</v>
      </c>
      <c r="F108" s="254">
        <v>0</v>
      </c>
    </row>
    <row r="110" spans="2:15" x14ac:dyDescent="0.25">
      <c r="B110" s="233" t="s">
        <v>711</v>
      </c>
      <c r="D110" s="255">
        <v>275</v>
      </c>
      <c r="E110" s="255">
        <v>375</v>
      </c>
      <c r="F110" s="255">
        <v>475</v>
      </c>
    </row>
    <row r="111" spans="2:15" x14ac:dyDescent="0.25">
      <c r="B111" s="233" t="s">
        <v>712</v>
      </c>
      <c r="D111" s="255">
        <v>295</v>
      </c>
      <c r="E111" s="255">
        <v>415</v>
      </c>
      <c r="F111" s="255">
        <v>535</v>
      </c>
    </row>
    <row r="112" spans="2:15" x14ac:dyDescent="0.25">
      <c r="B112" s="233" t="s">
        <v>713</v>
      </c>
      <c r="D112" s="255">
        <v>305</v>
      </c>
      <c r="E112" s="255">
        <v>435</v>
      </c>
      <c r="F112" s="255">
        <v>565</v>
      </c>
    </row>
    <row r="113" spans="2:6" x14ac:dyDescent="0.25">
      <c r="B113" s="233" t="s">
        <v>115</v>
      </c>
      <c r="D113" s="255">
        <v>335</v>
      </c>
      <c r="E113" s="255">
        <v>495</v>
      </c>
      <c r="F113" s="255">
        <v>655</v>
      </c>
    </row>
    <row r="114" spans="2:6" x14ac:dyDescent="0.25">
      <c r="B114" s="233" t="s">
        <v>117</v>
      </c>
      <c r="D114" s="255">
        <v>465</v>
      </c>
      <c r="E114" s="255">
        <v>755</v>
      </c>
      <c r="F114" s="255">
        <v>1045</v>
      </c>
    </row>
    <row r="116" spans="2:6" x14ac:dyDescent="0.25">
      <c r="B116" s="233" t="s">
        <v>119</v>
      </c>
      <c r="D116" s="252">
        <v>225</v>
      </c>
      <c r="E116" s="252">
        <v>275</v>
      </c>
      <c r="F116" s="252">
        <v>325</v>
      </c>
    </row>
    <row r="117" spans="2:6" x14ac:dyDescent="0.25">
      <c r="B117" s="233" t="s">
        <v>121</v>
      </c>
      <c r="D117" s="252">
        <v>275</v>
      </c>
      <c r="E117" s="252">
        <v>375</v>
      </c>
      <c r="F117" s="252">
        <v>475</v>
      </c>
    </row>
    <row r="118" spans="2:6" x14ac:dyDescent="0.25">
      <c r="B118" s="233" t="s">
        <v>123</v>
      </c>
      <c r="D118" s="252">
        <v>375</v>
      </c>
      <c r="E118" s="252">
        <v>575</v>
      </c>
      <c r="F118" s="252">
        <v>775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50047-0FB5-4047-8914-FBEE4D9EF8EF}">
  <sheetPr codeName="Sheet2">
    <tabColor rgb="FF1E384E"/>
    <pageSetUpPr autoPageBreaks="0" fitToPage="1"/>
  </sheetPr>
  <dimension ref="A1:Z65"/>
  <sheetViews>
    <sheetView showRowColHeaders="0" workbookViewId="0">
      <selection activeCell="A8" sqref="A8:C9"/>
    </sheetView>
  </sheetViews>
  <sheetFormatPr defaultColWidth="8.81640625" defaultRowHeight="17.5" x14ac:dyDescent="0.35"/>
  <cols>
    <col min="1" max="3" width="10.54296875" style="54" customWidth="1"/>
    <col min="4" max="4" width="4.54296875" style="45" customWidth="1"/>
    <col min="5" max="18" width="10.81640625" style="45" customWidth="1"/>
    <col min="19" max="26" width="9.54296875" style="45" customWidth="1"/>
    <col min="27" max="16384" width="8.81640625" style="45"/>
  </cols>
  <sheetData>
    <row r="1" spans="1:26" s="48" customFormat="1" ht="36" customHeight="1" x14ac:dyDescent="0.3">
      <c r="A1" s="558" t="s">
        <v>5</v>
      </c>
      <c r="B1" s="559"/>
      <c r="C1" s="559"/>
      <c r="E1" s="49" t="str">
        <f>Landing!B2</f>
        <v>NEC Products and Services Order Form</v>
      </c>
      <c r="K1" s="50"/>
      <c r="L1" s="44"/>
      <c r="M1" s="44"/>
      <c r="O1" s="78" t="s">
        <v>6</v>
      </c>
      <c r="U1" s="50"/>
    </row>
    <row r="2" spans="1:26" ht="15" customHeight="1" x14ac:dyDescent="0.3">
      <c r="A2" s="560"/>
      <c r="B2" s="560"/>
      <c r="C2" s="560"/>
    </row>
    <row r="3" spans="1:26" ht="15" customHeight="1" x14ac:dyDescent="0.35">
      <c r="A3" s="560"/>
      <c r="B3" s="560"/>
      <c r="C3" s="560"/>
      <c r="E3" s="546" t="s">
        <v>7</v>
      </c>
      <c r="F3" s="547"/>
      <c r="G3" s="547"/>
      <c r="H3" s="547"/>
      <c r="I3" s="547"/>
      <c r="J3" s="547"/>
      <c r="K3" s="547"/>
      <c r="L3" s="547"/>
      <c r="M3" s="547"/>
      <c r="N3" s="547"/>
      <c r="O3" s="547"/>
      <c r="P3" s="547"/>
      <c r="Q3" s="547"/>
      <c r="R3" s="548"/>
      <c r="S3" s="1"/>
      <c r="T3" s="1"/>
      <c r="U3" s="1"/>
      <c r="V3" s="1"/>
      <c r="W3" s="1"/>
    </row>
    <row r="4" spans="1:26" ht="15" customHeight="1" x14ac:dyDescent="0.35">
      <c r="A4" s="561" t="s">
        <v>8</v>
      </c>
      <c r="B4" s="562"/>
      <c r="C4" s="563"/>
      <c r="E4" s="481"/>
      <c r="F4" s="481"/>
      <c r="G4" s="481"/>
      <c r="H4" s="481"/>
      <c r="I4" s="481"/>
      <c r="J4" s="481"/>
      <c r="K4" s="481"/>
      <c r="L4" s="481"/>
      <c r="M4" s="481"/>
      <c r="N4" s="481"/>
      <c r="O4" s="481"/>
      <c r="P4" s="481"/>
      <c r="Q4" s="481"/>
      <c r="R4" s="481"/>
      <c r="S4" s="1"/>
      <c r="T4" s="1"/>
      <c r="U4" s="1"/>
      <c r="V4" s="1"/>
      <c r="W4" s="1"/>
      <c r="X4" s="80"/>
      <c r="Y4" s="80"/>
      <c r="Z4" s="80"/>
    </row>
    <row r="5" spans="1:26" ht="15" customHeight="1" x14ac:dyDescent="0.35">
      <c r="A5" s="561"/>
      <c r="B5" s="562"/>
      <c r="C5" s="563"/>
      <c r="E5" s="552" t="s">
        <v>9</v>
      </c>
      <c r="F5" s="553"/>
      <c r="G5" s="553"/>
      <c r="H5" s="553"/>
      <c r="I5" s="553"/>
      <c r="J5" s="553"/>
      <c r="K5" s="553"/>
      <c r="L5" s="553"/>
      <c r="M5" s="553"/>
      <c r="N5" s="553"/>
      <c r="O5" s="553"/>
      <c r="P5" s="553"/>
      <c r="Q5" s="553"/>
      <c r="R5" s="554"/>
      <c r="S5" s="1"/>
      <c r="T5" s="1"/>
      <c r="U5" s="1"/>
      <c r="V5" s="1"/>
      <c r="W5" s="1"/>
      <c r="X5" s="84"/>
      <c r="Y5" s="84"/>
      <c r="Z5" s="84"/>
    </row>
    <row r="6" spans="1:26" ht="15" customHeight="1" x14ac:dyDescent="0.35">
      <c r="A6" s="564" t="str">
        <f>Info!E12</f>
        <v>Important Information</v>
      </c>
      <c r="B6" s="565"/>
      <c r="C6" s="566"/>
      <c r="E6" s="555" t="s">
        <v>10</v>
      </c>
      <c r="F6" s="556"/>
      <c r="G6" s="556"/>
      <c r="H6" s="556"/>
      <c r="I6" s="556"/>
      <c r="J6" s="556"/>
      <c r="K6" s="556"/>
      <c r="L6" s="556"/>
      <c r="M6" s="556"/>
      <c r="N6" s="556"/>
      <c r="O6" s="556"/>
      <c r="P6" s="556"/>
      <c r="Q6" s="556"/>
      <c r="R6" s="557"/>
      <c r="S6" s="1"/>
      <c r="T6" s="1"/>
      <c r="U6" s="1"/>
      <c r="V6" s="1"/>
      <c r="W6" s="1"/>
      <c r="X6" s="84"/>
      <c r="Y6" s="84"/>
      <c r="Z6" s="84"/>
    </row>
    <row r="7" spans="1:26" ht="15" customHeight="1" x14ac:dyDescent="0.35">
      <c r="A7" s="567"/>
      <c r="B7" s="568"/>
      <c r="C7" s="569"/>
      <c r="E7" s="540" t="s">
        <v>11</v>
      </c>
      <c r="F7" s="541"/>
      <c r="G7" s="541"/>
      <c r="H7" s="541"/>
      <c r="I7" s="541"/>
      <c r="J7" s="541"/>
      <c r="K7" s="541"/>
      <c r="L7" s="541"/>
      <c r="M7" s="541"/>
      <c r="N7" s="541"/>
      <c r="O7" s="541"/>
      <c r="P7" s="541"/>
      <c r="Q7" s="541"/>
      <c r="R7" s="542"/>
      <c r="S7" s="1"/>
      <c r="T7" s="1"/>
      <c r="U7" s="1"/>
      <c r="V7" s="1"/>
      <c r="W7" s="1"/>
      <c r="X7" s="84"/>
      <c r="Y7" s="84"/>
      <c r="Z7" s="84"/>
    </row>
    <row r="8" spans="1:26" ht="15" customHeight="1" x14ac:dyDescent="0.35">
      <c r="A8" s="561" t="str">
        <f>IT!E3</f>
        <v>IT &amp; Networks</v>
      </c>
      <c r="B8" s="562"/>
      <c r="C8" s="563"/>
      <c r="E8" s="540" t="s">
        <v>12</v>
      </c>
      <c r="F8" s="541"/>
      <c r="G8" s="541"/>
      <c r="H8" s="541"/>
      <c r="I8" s="541"/>
      <c r="J8" s="541"/>
      <c r="K8" s="541"/>
      <c r="L8" s="541"/>
      <c r="M8" s="541"/>
      <c r="N8" s="541"/>
      <c r="O8" s="541"/>
      <c r="P8" s="541"/>
      <c r="Q8" s="541"/>
      <c r="R8" s="542"/>
      <c r="S8" s="1"/>
      <c r="T8" s="1"/>
      <c r="U8" s="1"/>
      <c r="V8" s="1"/>
      <c r="W8" s="1"/>
      <c r="X8" s="105"/>
      <c r="Y8" s="105"/>
      <c r="Z8" s="105"/>
    </row>
    <row r="9" spans="1:26" ht="15" customHeight="1" x14ac:dyDescent="0.35">
      <c r="A9" s="561"/>
      <c r="B9" s="562"/>
      <c r="C9" s="563"/>
      <c r="E9" s="540" t="s">
        <v>13</v>
      </c>
      <c r="F9" s="541"/>
      <c r="G9" s="541"/>
      <c r="H9" s="541"/>
      <c r="I9" s="541"/>
      <c r="J9" s="541"/>
      <c r="K9" s="541"/>
      <c r="L9" s="541"/>
      <c r="M9" s="541"/>
      <c r="N9" s="541"/>
      <c r="O9" s="541"/>
      <c r="P9" s="541"/>
      <c r="Q9" s="541"/>
      <c r="R9" s="542"/>
      <c r="S9" s="1"/>
      <c r="T9" s="1"/>
      <c r="U9" s="1"/>
      <c r="V9" s="1"/>
      <c r="W9" s="1"/>
      <c r="X9" s="105"/>
      <c r="Y9" s="105"/>
      <c r="Z9" s="105"/>
    </row>
    <row r="10" spans="1:26" ht="15" customHeight="1" x14ac:dyDescent="0.35">
      <c r="A10" s="561" t="str">
        <f>AV!E3</f>
        <v>Audio-visual</v>
      </c>
      <c r="B10" s="562"/>
      <c r="C10" s="563"/>
      <c r="E10" s="543" t="s">
        <v>14</v>
      </c>
      <c r="F10" s="544"/>
      <c r="G10" s="544"/>
      <c r="H10" s="544"/>
      <c r="I10" s="544"/>
      <c r="J10" s="544"/>
      <c r="K10" s="544"/>
      <c r="L10" s="544"/>
      <c r="M10" s="544"/>
      <c r="N10" s="544"/>
      <c r="O10" s="544"/>
      <c r="P10" s="544"/>
      <c r="Q10" s="544"/>
      <c r="R10" s="545"/>
      <c r="S10" s="1"/>
      <c r="T10" s="1"/>
      <c r="U10" s="1"/>
      <c r="V10" s="1"/>
      <c r="W10" s="1"/>
      <c r="X10" s="84"/>
      <c r="Y10" s="84"/>
      <c r="Z10" s="84"/>
    </row>
    <row r="11" spans="1:26" ht="15" customHeight="1" x14ac:dyDescent="0.35">
      <c r="A11" s="561"/>
      <c r="B11" s="562"/>
      <c r="C11" s="563"/>
      <c r="E11" s="481"/>
      <c r="F11" s="481"/>
      <c r="G11" s="481"/>
      <c r="H11" s="481"/>
      <c r="I11" s="481"/>
      <c r="J11" s="481"/>
      <c r="K11" s="481"/>
      <c r="L11" s="481"/>
      <c r="M11" s="481"/>
      <c r="N11" s="481"/>
      <c r="O11" s="481"/>
      <c r="P11" s="481"/>
      <c r="Q11" s="481"/>
      <c r="R11" s="481"/>
      <c r="S11" s="1"/>
      <c r="T11" s="1"/>
      <c r="U11" s="1"/>
      <c r="V11" s="1"/>
      <c r="W11" s="1"/>
      <c r="X11" s="105"/>
      <c r="Y11" s="105"/>
      <c r="Z11" s="105"/>
    </row>
    <row r="12" spans="1:26" ht="15" customHeight="1" x14ac:dyDescent="0.35">
      <c r="A12" s="561" t="str">
        <f>Util!E3</f>
        <v>Utilities</v>
      </c>
      <c r="B12" s="562"/>
      <c r="C12" s="563"/>
      <c r="E12" s="546" t="s">
        <v>15</v>
      </c>
      <c r="F12" s="547"/>
      <c r="G12" s="547"/>
      <c r="H12" s="547"/>
      <c r="I12" s="547"/>
      <c r="J12" s="547"/>
      <c r="K12" s="547"/>
      <c r="L12" s="547"/>
      <c r="M12" s="547"/>
      <c r="N12" s="547"/>
      <c r="O12" s="547"/>
      <c r="P12" s="547"/>
      <c r="Q12" s="547"/>
      <c r="R12" s="548"/>
      <c r="S12" s="1"/>
      <c r="T12" s="1"/>
      <c r="U12" s="1"/>
      <c r="V12" s="1"/>
      <c r="W12" s="1"/>
      <c r="X12" s="105"/>
      <c r="Y12" s="105"/>
      <c r="Z12" s="105"/>
    </row>
    <row r="13" spans="1:26" ht="15" customHeight="1" x14ac:dyDescent="0.35">
      <c r="A13" s="561"/>
      <c r="B13" s="562"/>
      <c r="C13" s="563"/>
      <c r="E13" s="482"/>
      <c r="F13" s="483"/>
      <c r="G13" s="483"/>
      <c r="H13" s="483"/>
      <c r="I13" s="483"/>
      <c r="J13" s="483"/>
      <c r="K13" s="483"/>
      <c r="L13" s="483"/>
      <c r="M13" s="483"/>
      <c r="N13" s="483"/>
      <c r="O13" s="484"/>
      <c r="P13" s="485"/>
      <c r="Q13" s="485"/>
      <c r="R13" s="485"/>
      <c r="S13" s="1"/>
      <c r="T13" s="1"/>
      <c r="U13" s="1"/>
      <c r="V13" s="1"/>
      <c r="W13" s="1"/>
      <c r="X13" s="84"/>
      <c r="Y13" s="84"/>
      <c r="Z13" s="84"/>
    </row>
    <row r="14" spans="1:26" ht="15" customHeight="1" x14ac:dyDescent="0.35">
      <c r="A14" s="561" t="str">
        <f>Safe!E3</f>
        <v>Safety</v>
      </c>
      <c r="B14" s="562"/>
      <c r="C14" s="563"/>
      <c r="E14" s="549" t="s">
        <v>16</v>
      </c>
      <c r="F14" s="550"/>
      <c r="G14" s="550"/>
      <c r="H14" s="551"/>
      <c r="I14" s="481"/>
      <c r="J14" s="549" t="s">
        <v>17</v>
      </c>
      <c r="K14" s="550"/>
      <c r="L14" s="550"/>
      <c r="M14" s="551"/>
      <c r="N14" s="481"/>
      <c r="O14" s="549" t="s">
        <v>18</v>
      </c>
      <c r="P14" s="550"/>
      <c r="Q14" s="550"/>
      <c r="R14" s="551"/>
      <c r="S14" s="1"/>
      <c r="T14" s="1"/>
      <c r="U14" s="1"/>
      <c r="V14" s="1"/>
      <c r="W14" s="1"/>
      <c r="X14" s="105"/>
      <c r="Y14" s="105"/>
      <c r="Z14" s="105"/>
    </row>
    <row r="15" spans="1:26" ht="15" customHeight="1" x14ac:dyDescent="0.35">
      <c r="A15" s="561"/>
      <c r="B15" s="562"/>
      <c r="C15" s="563"/>
      <c r="E15" s="573" t="s">
        <v>19</v>
      </c>
      <c r="F15" s="574"/>
      <c r="G15" s="574"/>
      <c r="H15" s="575"/>
      <c r="I15" s="481"/>
      <c r="J15" s="573" t="s">
        <v>20</v>
      </c>
      <c r="K15" s="574"/>
      <c r="L15" s="574"/>
      <c r="M15" s="575"/>
      <c r="N15" s="481"/>
      <c r="O15" s="573" t="s">
        <v>21</v>
      </c>
      <c r="P15" s="574"/>
      <c r="Q15" s="574"/>
      <c r="R15" s="575"/>
      <c r="S15" s="1"/>
      <c r="T15" s="1"/>
      <c r="U15" s="1"/>
      <c r="V15" s="1"/>
      <c r="W15" s="1"/>
      <c r="X15" s="105"/>
      <c r="Y15" s="105"/>
      <c r="Z15" s="105"/>
    </row>
    <row r="16" spans="1:26" ht="15" customHeight="1" x14ac:dyDescent="0.35">
      <c r="A16" s="561" t="str">
        <f>Floor!E3</f>
        <v>Flooring</v>
      </c>
      <c r="B16" s="562"/>
      <c r="C16" s="563"/>
      <c r="E16" s="576"/>
      <c r="F16" s="577"/>
      <c r="G16" s="577"/>
      <c r="H16" s="578"/>
      <c r="I16" s="481"/>
      <c r="J16" s="576"/>
      <c r="K16" s="577"/>
      <c r="L16" s="577"/>
      <c r="M16" s="578"/>
      <c r="N16" s="481"/>
      <c r="O16" s="576"/>
      <c r="P16" s="577"/>
      <c r="Q16" s="577"/>
      <c r="R16" s="578"/>
      <c r="S16" s="1"/>
      <c r="T16" s="1"/>
      <c r="U16" s="1"/>
      <c r="V16" s="1"/>
      <c r="W16" s="1"/>
      <c r="X16" s="84"/>
      <c r="Y16" s="84"/>
      <c r="Z16" s="84"/>
    </row>
    <row r="17" spans="1:26" ht="15" customHeight="1" x14ac:dyDescent="0.35">
      <c r="A17" s="561"/>
      <c r="B17" s="562"/>
      <c r="C17" s="563"/>
      <c r="E17" s="579"/>
      <c r="F17" s="580"/>
      <c r="G17" s="580"/>
      <c r="H17" s="581"/>
      <c r="I17" s="483"/>
      <c r="J17" s="579"/>
      <c r="K17" s="580"/>
      <c r="L17" s="580"/>
      <c r="M17" s="581"/>
      <c r="N17" s="481"/>
      <c r="O17" s="579"/>
      <c r="P17" s="580"/>
      <c r="Q17" s="580"/>
      <c r="R17" s="581"/>
      <c r="S17" s="1"/>
      <c r="T17" s="1"/>
      <c r="U17" s="1"/>
      <c r="V17" s="1"/>
      <c r="W17" s="1"/>
      <c r="X17" s="105"/>
      <c r="Y17" s="105"/>
      <c r="Z17" s="105"/>
    </row>
    <row r="18" spans="1:26" ht="15" customHeight="1" x14ac:dyDescent="0.35">
      <c r="A18" s="561" t="str">
        <f>Clean!E3</f>
        <v>Cleaning</v>
      </c>
      <c r="B18" s="562"/>
      <c r="C18" s="563"/>
      <c r="E18" s="486"/>
      <c r="F18" s="486"/>
      <c r="G18" s="486"/>
      <c r="H18" s="486"/>
      <c r="I18" s="487"/>
      <c r="J18" s="487"/>
      <c r="K18" s="487"/>
      <c r="L18" s="487"/>
      <c r="M18" s="487"/>
      <c r="N18" s="487"/>
      <c r="O18" s="487"/>
      <c r="P18" s="487"/>
      <c r="Q18" s="487"/>
      <c r="R18" s="487"/>
      <c r="S18" s="1"/>
      <c r="T18" s="1"/>
      <c r="U18" s="1"/>
      <c r="V18" s="1"/>
      <c r="W18" s="1"/>
      <c r="X18" s="105"/>
      <c r="Y18" s="105"/>
      <c r="Z18" s="105"/>
    </row>
    <row r="19" spans="1:26" ht="15" customHeight="1" x14ac:dyDescent="0.35">
      <c r="A19" s="561"/>
      <c r="B19" s="562"/>
      <c r="C19" s="563"/>
      <c r="E19" s="582" t="s">
        <v>22</v>
      </c>
      <c r="F19" s="583"/>
      <c r="G19" s="583"/>
      <c r="H19" s="583"/>
      <c r="I19" s="583"/>
      <c r="J19" s="583"/>
      <c r="K19" s="583"/>
      <c r="L19" s="583"/>
      <c r="M19" s="583"/>
      <c r="N19" s="583"/>
      <c r="O19" s="583"/>
      <c r="P19" s="583"/>
      <c r="Q19" s="583"/>
      <c r="R19" s="584"/>
      <c r="S19" s="1"/>
      <c r="T19" s="1"/>
      <c r="U19" s="1"/>
      <c r="V19" s="1"/>
      <c r="W19" s="1"/>
      <c r="X19" s="84"/>
      <c r="Y19" s="84"/>
      <c r="Z19" s="84"/>
    </row>
    <row r="20" spans="1:26" ht="15" customHeight="1" x14ac:dyDescent="0.35">
      <c r="A20" s="561" t="str">
        <f>Food!E3</f>
        <v>Food</v>
      </c>
      <c r="B20" s="562"/>
      <c r="C20" s="563"/>
      <c r="E20" s="488"/>
      <c r="F20" s="488"/>
      <c r="G20" s="488"/>
      <c r="H20" s="488"/>
      <c r="I20" s="487"/>
      <c r="J20" s="487"/>
      <c r="K20" s="487"/>
      <c r="L20" s="487"/>
      <c r="M20" s="487"/>
      <c r="N20" s="487"/>
      <c r="O20" s="487"/>
      <c r="P20" s="487"/>
      <c r="Q20" s="487"/>
      <c r="R20" s="487"/>
      <c r="S20" s="1"/>
      <c r="T20" s="1"/>
      <c r="U20" s="1"/>
      <c r="V20" s="1"/>
      <c r="W20" s="1"/>
      <c r="X20" s="106"/>
      <c r="Y20" s="106"/>
      <c r="Z20" s="106"/>
    </row>
    <row r="21" spans="1:26" ht="15" customHeight="1" x14ac:dyDescent="0.35">
      <c r="A21" s="561"/>
      <c r="B21" s="562"/>
      <c r="C21" s="563"/>
      <c r="E21" s="585" t="s">
        <v>23</v>
      </c>
      <c r="F21" s="586"/>
      <c r="G21" s="586"/>
      <c r="H21" s="586"/>
      <c r="I21" s="586"/>
      <c r="J21" s="586"/>
      <c r="K21" s="586"/>
      <c r="L21" s="586"/>
      <c r="M21" s="586"/>
      <c r="N21" s="586"/>
      <c r="O21" s="586"/>
      <c r="P21" s="586"/>
      <c r="Q21" s="586"/>
      <c r="R21" s="587"/>
      <c r="S21" s="1"/>
      <c r="T21" s="1"/>
      <c r="U21" s="1"/>
      <c r="V21" s="1"/>
      <c r="W21" s="1"/>
      <c r="X21" s="106"/>
      <c r="Y21" s="106"/>
      <c r="Z21" s="106"/>
    </row>
    <row r="22" spans="1:26" ht="15" customHeight="1" x14ac:dyDescent="0.35">
      <c r="A22" s="561" t="str">
        <f>Drink!E3</f>
        <v>Drinks</v>
      </c>
      <c r="B22" s="562"/>
      <c r="C22" s="563"/>
      <c r="E22" s="576" t="s">
        <v>24</v>
      </c>
      <c r="F22" s="577"/>
      <c r="G22" s="577"/>
      <c r="H22" s="577"/>
      <c r="I22" s="577"/>
      <c r="J22" s="577"/>
      <c r="K22" s="577"/>
      <c r="L22" s="577"/>
      <c r="M22" s="577"/>
      <c r="N22" s="577"/>
      <c r="O22" s="577"/>
      <c r="P22" s="577"/>
      <c r="Q22" s="577"/>
      <c r="R22" s="578"/>
      <c r="S22" s="1"/>
      <c r="T22" s="1"/>
      <c r="U22" s="1"/>
      <c r="V22" s="1"/>
      <c r="W22" s="1"/>
      <c r="X22" s="106"/>
      <c r="Y22" s="106"/>
      <c r="Z22" s="106"/>
    </row>
    <row r="23" spans="1:26" ht="15" customHeight="1" x14ac:dyDescent="0.35">
      <c r="A23" s="561"/>
      <c r="B23" s="562"/>
      <c r="C23" s="563"/>
      <c r="E23" s="576"/>
      <c r="F23" s="577"/>
      <c r="G23" s="577"/>
      <c r="H23" s="577"/>
      <c r="I23" s="577"/>
      <c r="J23" s="577"/>
      <c r="K23" s="577"/>
      <c r="L23" s="577"/>
      <c r="M23" s="577"/>
      <c r="N23" s="577"/>
      <c r="O23" s="577"/>
      <c r="P23" s="577"/>
      <c r="Q23" s="577"/>
      <c r="R23" s="578"/>
      <c r="S23" s="1"/>
      <c r="T23" s="1"/>
      <c r="U23" s="1"/>
      <c r="V23" s="1"/>
      <c r="W23" s="1"/>
      <c r="X23" s="84"/>
      <c r="Y23" s="84"/>
      <c r="Z23" s="84"/>
    </row>
    <row r="24" spans="1:26" ht="15" customHeight="1" x14ac:dyDescent="0.35">
      <c r="A24" s="561" t="str">
        <f>Alco!E3</f>
        <v>Alcohol</v>
      </c>
      <c r="B24" s="562"/>
      <c r="C24" s="563"/>
      <c r="E24" s="576" t="s">
        <v>25</v>
      </c>
      <c r="F24" s="577"/>
      <c r="G24" s="577"/>
      <c r="H24" s="577"/>
      <c r="I24" s="577"/>
      <c r="J24" s="577"/>
      <c r="K24" s="577"/>
      <c r="L24" s="577"/>
      <c r="M24" s="577"/>
      <c r="N24" s="577"/>
      <c r="O24" s="577"/>
      <c r="P24" s="577"/>
      <c r="Q24" s="577"/>
      <c r="R24" s="578"/>
      <c r="S24" s="1"/>
      <c r="T24" s="1"/>
      <c r="U24" s="1"/>
      <c r="V24" s="1"/>
      <c r="W24" s="1"/>
      <c r="X24" s="105"/>
      <c r="Y24" s="105"/>
      <c r="Z24" s="105"/>
    </row>
    <row r="25" spans="1:26" ht="15" customHeight="1" x14ac:dyDescent="0.35">
      <c r="A25" s="561"/>
      <c r="B25" s="562"/>
      <c r="C25" s="563"/>
      <c r="E25" s="576"/>
      <c r="F25" s="577"/>
      <c r="G25" s="577"/>
      <c r="H25" s="577"/>
      <c r="I25" s="577"/>
      <c r="J25" s="577"/>
      <c r="K25" s="577"/>
      <c r="L25" s="577"/>
      <c r="M25" s="577"/>
      <c r="N25" s="577"/>
      <c r="O25" s="577"/>
      <c r="P25" s="577"/>
      <c r="Q25" s="577"/>
      <c r="R25" s="578"/>
      <c r="S25" s="1"/>
      <c r="T25" s="1"/>
      <c r="U25" s="1"/>
      <c r="V25" s="1"/>
      <c r="W25" s="1"/>
      <c r="X25" s="105"/>
      <c r="Y25" s="105"/>
      <c r="Z25" s="105"/>
    </row>
    <row r="26" spans="1:26" ht="15" customHeight="1" x14ac:dyDescent="0.35">
      <c r="A26" s="561" t="str">
        <f>Equip!E3</f>
        <v>Catering - Equipment</v>
      </c>
      <c r="B26" s="562"/>
      <c r="C26" s="563"/>
      <c r="E26" s="603" t="s">
        <v>26</v>
      </c>
      <c r="F26" s="604"/>
      <c r="G26" s="604"/>
      <c r="H26" s="604"/>
      <c r="I26" s="604"/>
      <c r="J26" s="604"/>
      <c r="K26" s="604"/>
      <c r="L26" s="604"/>
      <c r="M26" s="604"/>
      <c r="N26" s="604"/>
      <c r="O26" s="604"/>
      <c r="P26" s="604"/>
      <c r="Q26" s="604"/>
      <c r="R26" s="605"/>
      <c r="S26" s="1"/>
      <c r="T26" s="1"/>
      <c r="U26" s="1"/>
      <c r="V26" s="1"/>
      <c r="W26" s="1"/>
      <c r="X26" s="84"/>
      <c r="Y26" s="84"/>
      <c r="Z26" s="84"/>
    </row>
    <row r="27" spans="1:26" ht="15" customHeight="1" x14ac:dyDescent="0.35">
      <c r="A27" s="561"/>
      <c r="B27" s="562"/>
      <c r="C27" s="563"/>
      <c r="E27" s="481"/>
      <c r="F27" s="481"/>
      <c r="G27" s="481"/>
      <c r="H27" s="481"/>
      <c r="I27" s="481"/>
      <c r="J27" s="481"/>
      <c r="K27" s="481"/>
      <c r="L27" s="481"/>
      <c r="M27" s="481"/>
      <c r="N27" s="481"/>
      <c r="O27" s="481"/>
      <c r="P27" s="481"/>
      <c r="Q27" s="481"/>
      <c r="R27" s="481"/>
      <c r="S27" s="1"/>
      <c r="T27" s="1"/>
      <c r="U27" s="1"/>
      <c r="V27" s="1"/>
      <c r="W27" s="1"/>
      <c r="X27" s="84"/>
      <c r="Y27" s="84"/>
      <c r="Z27" s="84"/>
    </row>
    <row r="28" spans="1:26" ht="15" customHeight="1" x14ac:dyDescent="0.35">
      <c r="A28" s="561" t="str">
        <f>Hygiene!E3</f>
        <v>Catering - Hygiene</v>
      </c>
      <c r="B28" s="562"/>
      <c r="C28" s="563"/>
      <c r="E28" s="585" t="s">
        <v>27</v>
      </c>
      <c r="F28" s="586"/>
      <c r="G28" s="586"/>
      <c r="H28" s="586"/>
      <c r="I28" s="586"/>
      <c r="J28" s="586"/>
      <c r="K28" s="586"/>
      <c r="L28" s="586"/>
      <c r="M28" s="586"/>
      <c r="N28" s="586"/>
      <c r="O28" s="586"/>
      <c r="P28" s="586"/>
      <c r="Q28" s="586"/>
      <c r="R28" s="587"/>
      <c r="S28" s="1"/>
      <c r="T28" s="1"/>
      <c r="U28" s="1"/>
      <c r="V28" s="1"/>
      <c r="W28" s="1"/>
      <c r="X28" s="80"/>
      <c r="Y28" s="80"/>
      <c r="Z28" s="80"/>
    </row>
    <row r="29" spans="1:26" ht="15" customHeight="1" x14ac:dyDescent="0.35">
      <c r="A29" s="561"/>
      <c r="B29" s="562"/>
      <c r="C29" s="563"/>
      <c r="E29" s="576" t="s">
        <v>28</v>
      </c>
      <c r="F29" s="577"/>
      <c r="G29" s="577"/>
      <c r="H29" s="577"/>
      <c r="I29" s="577"/>
      <c r="J29" s="577"/>
      <c r="K29" s="577"/>
      <c r="L29" s="577"/>
      <c r="M29" s="577"/>
      <c r="N29" s="577"/>
      <c r="O29" s="577"/>
      <c r="P29" s="577"/>
      <c r="Q29" s="577"/>
      <c r="R29" s="578"/>
      <c r="S29" s="1"/>
      <c r="T29" s="1"/>
      <c r="U29" s="1"/>
      <c r="X29" s="80"/>
      <c r="Y29" s="80"/>
      <c r="Z29" s="80"/>
    </row>
    <row r="30" spans="1:26" ht="15" customHeight="1" x14ac:dyDescent="0.3">
      <c r="A30" s="561" t="str">
        <f>'G&amp;R'!E3</f>
        <v>Graphics &amp; Rigging</v>
      </c>
      <c r="B30" s="562"/>
      <c r="C30" s="563"/>
      <c r="E30" s="579"/>
      <c r="F30" s="580"/>
      <c r="G30" s="580"/>
      <c r="H30" s="580"/>
      <c r="I30" s="580"/>
      <c r="J30" s="580"/>
      <c r="K30" s="580"/>
      <c r="L30" s="580"/>
      <c r="M30" s="580"/>
      <c r="N30" s="580"/>
      <c r="O30" s="580"/>
      <c r="P30" s="580"/>
      <c r="Q30" s="580"/>
      <c r="R30" s="581"/>
      <c r="X30" s="84"/>
      <c r="Y30" s="84"/>
      <c r="Z30" s="84"/>
    </row>
    <row r="31" spans="1:26" ht="15" customHeight="1" x14ac:dyDescent="0.3">
      <c r="A31" s="561"/>
      <c r="B31" s="562"/>
      <c r="C31" s="563"/>
      <c r="E31" s="486"/>
      <c r="F31" s="486"/>
      <c r="G31" s="486"/>
      <c r="H31" s="486"/>
      <c r="I31" s="486"/>
      <c r="J31" s="486"/>
      <c r="K31" s="486"/>
      <c r="L31" s="486"/>
      <c r="M31" s="486"/>
      <c r="N31" s="486"/>
      <c r="O31" s="486"/>
      <c r="P31" s="486"/>
      <c r="Q31" s="486"/>
      <c r="R31" s="486"/>
      <c r="X31" s="80"/>
      <c r="Y31" s="80"/>
      <c r="Z31" s="80"/>
    </row>
    <row r="32" spans="1:26" ht="15" customHeight="1" x14ac:dyDescent="0.3">
      <c r="A32" s="561" t="str">
        <f>Details!E2</f>
        <v>Your contact details</v>
      </c>
      <c r="B32" s="562"/>
      <c r="C32" s="563"/>
      <c r="E32" s="606" t="s">
        <v>29</v>
      </c>
      <c r="F32" s="607"/>
      <c r="G32" s="607"/>
      <c r="H32" s="607"/>
      <c r="I32" s="607"/>
      <c r="J32" s="607"/>
      <c r="K32" s="607"/>
      <c r="L32" s="607"/>
      <c r="M32" s="607"/>
      <c r="N32" s="607"/>
      <c r="O32" s="607"/>
      <c r="P32" s="607"/>
      <c r="Q32" s="607"/>
      <c r="R32" s="608"/>
      <c r="X32" s="80"/>
      <c r="Y32" s="80"/>
      <c r="Z32" s="80"/>
    </row>
    <row r="33" spans="1:18" ht="15" customHeight="1" x14ac:dyDescent="0.3">
      <c r="A33" s="561"/>
      <c r="B33" s="562"/>
      <c r="C33" s="563"/>
      <c r="E33" s="573" t="s">
        <v>30</v>
      </c>
      <c r="F33" s="574"/>
      <c r="G33" s="574"/>
      <c r="H33" s="574"/>
      <c r="I33" s="574"/>
      <c r="J33" s="574"/>
      <c r="K33" s="574"/>
      <c r="L33" s="574"/>
      <c r="M33" s="574"/>
      <c r="N33" s="574"/>
      <c r="O33" s="574"/>
      <c r="P33" s="574"/>
      <c r="Q33" s="574"/>
      <c r="R33" s="575"/>
    </row>
    <row r="34" spans="1:18" ht="15" customHeight="1" x14ac:dyDescent="0.3">
      <c r="A34" s="561" t="str">
        <f>Summary!E4</f>
        <v>Order summary</v>
      </c>
      <c r="B34" s="562"/>
      <c r="C34" s="563"/>
      <c r="E34" s="576"/>
      <c r="F34" s="577"/>
      <c r="G34" s="577"/>
      <c r="H34" s="577"/>
      <c r="I34" s="577"/>
      <c r="J34" s="577"/>
      <c r="K34" s="577"/>
      <c r="L34" s="577"/>
      <c r="M34" s="577"/>
      <c r="N34" s="577"/>
      <c r="O34" s="577"/>
      <c r="P34" s="577"/>
      <c r="Q34" s="577"/>
      <c r="R34" s="578"/>
    </row>
    <row r="35" spans="1:18" ht="15" customHeight="1" x14ac:dyDescent="0.3">
      <c r="A35" s="561"/>
      <c r="B35" s="562"/>
      <c r="C35" s="563"/>
      <c r="E35" s="576"/>
      <c r="F35" s="577"/>
      <c r="G35" s="577"/>
      <c r="H35" s="577"/>
      <c r="I35" s="577"/>
      <c r="J35" s="577"/>
      <c r="K35" s="577"/>
      <c r="L35" s="577"/>
      <c r="M35" s="577"/>
      <c r="N35" s="577"/>
      <c r="O35" s="577"/>
      <c r="P35" s="577"/>
      <c r="Q35" s="577"/>
      <c r="R35" s="578"/>
    </row>
    <row r="36" spans="1:18" ht="15" customHeight="1" x14ac:dyDescent="0.3">
      <c r="A36" s="561" t="str">
        <f>'T&amp;C'!E2</f>
        <v>Terms &amp; Conditions</v>
      </c>
      <c r="B36" s="562"/>
      <c r="C36" s="563"/>
      <c r="E36" s="576"/>
      <c r="F36" s="577"/>
      <c r="G36" s="577"/>
      <c r="H36" s="577"/>
      <c r="I36" s="577"/>
      <c r="J36" s="577"/>
      <c r="K36" s="577"/>
      <c r="L36" s="577"/>
      <c r="M36" s="577"/>
      <c r="N36" s="577"/>
      <c r="O36" s="577"/>
      <c r="P36" s="577"/>
      <c r="Q36" s="577"/>
      <c r="R36" s="578"/>
    </row>
    <row r="37" spans="1:18" ht="15" customHeight="1" x14ac:dyDescent="0.3">
      <c r="A37" s="561"/>
      <c r="B37" s="562"/>
      <c r="C37" s="563"/>
      <c r="E37" s="576"/>
      <c r="F37" s="577"/>
      <c r="G37" s="577"/>
      <c r="H37" s="577"/>
      <c r="I37" s="577"/>
      <c r="J37" s="577"/>
      <c r="K37" s="577"/>
      <c r="L37" s="577"/>
      <c r="M37" s="577"/>
      <c r="N37" s="577"/>
      <c r="O37" s="577"/>
      <c r="P37" s="577"/>
      <c r="Q37" s="577"/>
      <c r="R37" s="578"/>
    </row>
    <row r="38" spans="1:18" ht="15" customHeight="1" x14ac:dyDescent="0.3">
      <c r="A38" s="51"/>
      <c r="B38" s="51"/>
      <c r="C38" s="51"/>
      <c r="E38" s="576"/>
      <c r="F38" s="577"/>
      <c r="G38" s="577"/>
      <c r="H38" s="577"/>
      <c r="I38" s="577"/>
      <c r="J38" s="577"/>
      <c r="K38" s="577"/>
      <c r="L38" s="577"/>
      <c r="M38" s="577"/>
      <c r="N38" s="577"/>
      <c r="O38" s="577"/>
      <c r="P38" s="577"/>
      <c r="Q38" s="577"/>
      <c r="R38" s="578"/>
    </row>
    <row r="39" spans="1:18" ht="15" customHeight="1" x14ac:dyDescent="0.4">
      <c r="A39" s="52"/>
      <c r="B39" s="52"/>
      <c r="C39" s="52"/>
      <c r="E39" s="576"/>
      <c r="F39" s="577"/>
      <c r="G39" s="577"/>
      <c r="H39" s="577"/>
      <c r="I39" s="577"/>
      <c r="J39" s="577"/>
      <c r="K39" s="577"/>
      <c r="L39" s="577"/>
      <c r="M39" s="577"/>
      <c r="N39" s="577"/>
      <c r="O39" s="577"/>
      <c r="P39" s="577"/>
      <c r="Q39" s="577"/>
      <c r="R39" s="578"/>
    </row>
    <row r="40" spans="1:18" ht="15" customHeight="1" x14ac:dyDescent="0.3">
      <c r="A40" s="572" t="s">
        <v>31</v>
      </c>
      <c r="B40" s="572"/>
      <c r="C40" s="572"/>
      <c r="E40" s="579"/>
      <c r="F40" s="580"/>
      <c r="G40" s="580"/>
      <c r="H40" s="580"/>
      <c r="I40" s="580"/>
      <c r="J40" s="580"/>
      <c r="K40" s="580"/>
      <c r="L40" s="580"/>
      <c r="M40" s="580"/>
      <c r="N40" s="580"/>
      <c r="O40" s="580"/>
      <c r="P40" s="580"/>
      <c r="Q40" s="580"/>
      <c r="R40" s="581"/>
    </row>
    <row r="41" spans="1:18" ht="15" customHeight="1" x14ac:dyDescent="0.3">
      <c r="A41" s="79" t="s">
        <v>32</v>
      </c>
      <c r="B41" s="142"/>
      <c r="C41" s="142"/>
      <c r="E41" s="484"/>
      <c r="F41" s="484"/>
      <c r="G41" s="484"/>
      <c r="H41" s="484"/>
      <c r="I41" s="484"/>
      <c r="J41" s="484"/>
      <c r="K41" s="484"/>
      <c r="L41" s="484"/>
      <c r="M41" s="484"/>
      <c r="N41" s="484"/>
      <c r="O41" s="484"/>
      <c r="P41" s="484"/>
      <c r="Q41" s="484"/>
      <c r="R41" s="484"/>
    </row>
    <row r="42" spans="1:18" ht="15" customHeight="1" x14ac:dyDescent="0.3">
      <c r="A42" s="47" t="s">
        <v>33</v>
      </c>
      <c r="B42" s="142"/>
      <c r="C42" s="142"/>
      <c r="E42" s="588" t="s">
        <v>2</v>
      </c>
      <c r="F42" s="589"/>
      <c r="G42" s="589"/>
      <c r="H42" s="589"/>
      <c r="I42" s="589"/>
      <c r="J42" s="589"/>
      <c r="K42" s="589"/>
      <c r="L42" s="589"/>
      <c r="M42" s="589"/>
      <c r="N42" s="589"/>
      <c r="O42" s="589"/>
      <c r="P42" s="589"/>
      <c r="Q42" s="589"/>
      <c r="R42" s="590"/>
    </row>
    <row r="43" spans="1:18" ht="15" customHeight="1" x14ac:dyDescent="0.3">
      <c r="A43" s="47" t="s">
        <v>11</v>
      </c>
      <c r="B43" s="142"/>
      <c r="C43" s="142"/>
      <c r="E43" s="591"/>
      <c r="F43" s="592"/>
      <c r="G43" s="592"/>
      <c r="H43" s="592"/>
      <c r="I43" s="592"/>
      <c r="J43" s="592"/>
      <c r="K43" s="592"/>
      <c r="L43" s="592"/>
      <c r="M43" s="592"/>
      <c r="N43" s="592"/>
      <c r="O43" s="592"/>
      <c r="P43" s="592"/>
      <c r="Q43" s="592"/>
      <c r="R43" s="593"/>
    </row>
    <row r="44" spans="1:18" ht="15" customHeight="1" x14ac:dyDescent="0.35">
      <c r="A44" s="47" t="s">
        <v>34</v>
      </c>
      <c r="B44" s="142"/>
      <c r="C44" s="142"/>
      <c r="E44" s="489"/>
      <c r="F44" s="489"/>
      <c r="G44" s="489"/>
      <c r="H44" s="489"/>
      <c r="I44" s="489"/>
      <c r="J44" s="489"/>
      <c r="K44" s="489"/>
      <c r="L44" s="489"/>
      <c r="M44" s="489"/>
      <c r="N44" s="489"/>
      <c r="O44" s="489"/>
      <c r="P44" s="489"/>
      <c r="Q44" s="489"/>
      <c r="R44" s="490"/>
    </row>
    <row r="45" spans="1:18" ht="15" customHeight="1" x14ac:dyDescent="0.3">
      <c r="A45" s="47" t="s">
        <v>13</v>
      </c>
      <c r="B45" s="142"/>
      <c r="C45" s="142"/>
      <c r="E45" s="48"/>
      <c r="F45" s="491"/>
      <c r="G45" s="491"/>
      <c r="H45" s="491"/>
      <c r="I45" s="594" t="s">
        <v>35</v>
      </c>
      <c r="J45" s="595"/>
      <c r="K45" s="595"/>
      <c r="L45" s="595"/>
      <c r="M45" s="595"/>
      <c r="N45" s="596"/>
      <c r="O45" s="491"/>
      <c r="P45" s="491"/>
      <c r="Q45" s="491"/>
      <c r="R45" s="492"/>
    </row>
    <row r="46" spans="1:18" ht="15" customHeight="1" x14ac:dyDescent="0.3">
      <c r="A46" s="47" t="s">
        <v>14</v>
      </c>
      <c r="B46" s="142"/>
      <c r="C46" s="142"/>
      <c r="E46" s="493"/>
      <c r="F46" s="491"/>
      <c r="G46" s="491"/>
      <c r="H46" s="491"/>
      <c r="I46" s="597"/>
      <c r="J46" s="598"/>
      <c r="K46" s="598"/>
      <c r="L46" s="598"/>
      <c r="M46" s="598"/>
      <c r="N46" s="599"/>
      <c r="O46" s="491"/>
      <c r="P46" s="491"/>
      <c r="Q46" s="491"/>
      <c r="R46" s="492"/>
    </row>
    <row r="47" spans="1:18" ht="15" customHeight="1" x14ac:dyDescent="0.3">
      <c r="A47" s="53"/>
      <c r="B47" s="142"/>
      <c r="C47" s="142"/>
      <c r="E47" s="48"/>
      <c r="F47" s="494"/>
      <c r="G47" s="494"/>
      <c r="H47" s="494"/>
      <c r="I47" s="597"/>
      <c r="J47" s="598"/>
      <c r="K47" s="598"/>
      <c r="L47" s="598"/>
      <c r="M47" s="598"/>
      <c r="N47" s="599"/>
      <c r="O47" s="494"/>
      <c r="P47" s="494"/>
      <c r="Q47" s="494"/>
      <c r="R47" s="495"/>
    </row>
    <row r="48" spans="1:18" ht="15" customHeight="1" x14ac:dyDescent="0.3">
      <c r="A48" s="570" t="s">
        <v>36</v>
      </c>
      <c r="B48" s="570"/>
      <c r="C48" s="570"/>
      <c r="E48" s="48"/>
      <c r="F48" s="494"/>
      <c r="G48" s="494"/>
      <c r="H48" s="494"/>
      <c r="I48" s="600"/>
      <c r="J48" s="601"/>
      <c r="K48" s="601"/>
      <c r="L48" s="601"/>
      <c r="M48" s="601"/>
      <c r="N48" s="602"/>
      <c r="O48" s="494"/>
      <c r="P48" s="494"/>
      <c r="Q48" s="494"/>
      <c r="R48" s="495"/>
    </row>
    <row r="49" spans="1:18" ht="15" customHeight="1" x14ac:dyDescent="0.3">
      <c r="A49" s="570"/>
      <c r="B49" s="570"/>
      <c r="C49" s="570"/>
      <c r="E49" s="496"/>
      <c r="F49" s="497"/>
      <c r="G49" s="497"/>
      <c r="H49" s="497"/>
      <c r="I49" s="497"/>
      <c r="J49" s="497"/>
      <c r="K49" s="497"/>
      <c r="L49" s="497"/>
      <c r="M49" s="497"/>
      <c r="N49" s="497"/>
      <c r="O49" s="497"/>
      <c r="P49" s="497"/>
      <c r="Q49" s="497"/>
      <c r="R49" s="498"/>
    </row>
    <row r="50" spans="1:18" ht="15" customHeight="1" x14ac:dyDescent="0.3">
      <c r="A50" s="571" t="s">
        <v>37</v>
      </c>
      <c r="B50" s="571"/>
      <c r="C50" s="571"/>
    </row>
    <row r="51" spans="1:18" ht="15" customHeight="1" x14ac:dyDescent="0.3">
      <c r="A51" s="571"/>
      <c r="B51" s="571"/>
      <c r="C51" s="571"/>
    </row>
    <row r="52" spans="1:18" ht="15" customHeight="1" x14ac:dyDescent="0.4">
      <c r="A52" s="52"/>
      <c r="B52" s="52"/>
      <c r="C52" s="52"/>
    </row>
    <row r="53" spans="1:18" ht="15" customHeight="1" x14ac:dyDescent="0.4">
      <c r="A53" s="52"/>
      <c r="B53" s="52"/>
      <c r="C53" s="52"/>
    </row>
    <row r="54" spans="1:18" ht="15" customHeight="1" x14ac:dyDescent="0.4">
      <c r="A54" s="52"/>
      <c r="B54" s="52"/>
      <c r="C54" s="52"/>
    </row>
    <row r="55" spans="1:18" ht="15" customHeight="1" x14ac:dyDescent="0.4">
      <c r="A55" s="52"/>
      <c r="B55" s="52"/>
      <c r="C55" s="52"/>
    </row>
    <row r="56" spans="1:18" ht="15" customHeight="1" x14ac:dyDescent="0.35"/>
    <row r="57" spans="1:18" ht="15" customHeight="1" x14ac:dyDescent="0.35"/>
    <row r="58" spans="1:18" ht="15" customHeight="1" x14ac:dyDescent="0.35"/>
    <row r="59" spans="1:18" ht="15" customHeight="1" x14ac:dyDescent="0.35"/>
    <row r="60" spans="1:18" ht="15" customHeight="1" x14ac:dyDescent="0.35"/>
    <row r="61" spans="1:18" ht="15" customHeight="1" x14ac:dyDescent="0.35"/>
    <row r="62" spans="1:18" ht="15" customHeight="1" x14ac:dyDescent="0.35"/>
    <row r="63" spans="1:18" ht="15" customHeight="1" x14ac:dyDescent="0.35"/>
    <row r="64" spans="1:18" ht="15" customHeight="1" x14ac:dyDescent="0.35"/>
    <row r="65" ht="15" customHeight="1" x14ac:dyDescent="0.35"/>
  </sheetData>
  <sheetProtection algorithmName="SHA-512" hashValue="JJhYOF94b6PwcsC8O3gsyDSieT34T6I8RCLCPVHUsIo+nlCev1DSN29RC+jacGeQp9eKsnJF9yvrJaxuAMd6Fw==" saltValue="EA8u9ixB6oBFCeFgFktQfw==" spinCount="100000" sheet="1" objects="1" scenarios="1"/>
  <mergeCells count="47">
    <mergeCell ref="E42:R43"/>
    <mergeCell ref="I45:N48"/>
    <mergeCell ref="E26:R26"/>
    <mergeCell ref="E28:R28"/>
    <mergeCell ref="E29:R30"/>
    <mergeCell ref="E32:R32"/>
    <mergeCell ref="E33:R40"/>
    <mergeCell ref="O15:R17"/>
    <mergeCell ref="E19:R19"/>
    <mergeCell ref="E21:R21"/>
    <mergeCell ref="E22:R23"/>
    <mergeCell ref="E24:R25"/>
    <mergeCell ref="E15:H17"/>
    <mergeCell ref="J15:M17"/>
    <mergeCell ref="A48:C49"/>
    <mergeCell ref="A50:C51"/>
    <mergeCell ref="A24:C25"/>
    <mergeCell ref="A20:C21"/>
    <mergeCell ref="A22:C23"/>
    <mergeCell ref="A26:C27"/>
    <mergeCell ref="A28:C29"/>
    <mergeCell ref="A30:C31"/>
    <mergeCell ref="A32:C33"/>
    <mergeCell ref="A34:C35"/>
    <mergeCell ref="A36:C37"/>
    <mergeCell ref="A40:C40"/>
    <mergeCell ref="A1:C1"/>
    <mergeCell ref="A2:C3"/>
    <mergeCell ref="A4:C5"/>
    <mergeCell ref="A16:C17"/>
    <mergeCell ref="A18:C19"/>
    <mergeCell ref="A12:C13"/>
    <mergeCell ref="A14:C15"/>
    <mergeCell ref="A6:C7"/>
    <mergeCell ref="A8:C9"/>
    <mergeCell ref="A10:C11"/>
    <mergeCell ref="E3:R3"/>
    <mergeCell ref="E5:R5"/>
    <mergeCell ref="E6:R6"/>
    <mergeCell ref="E7:R7"/>
    <mergeCell ref="E8:R8"/>
    <mergeCell ref="E9:R9"/>
    <mergeCell ref="E10:R10"/>
    <mergeCell ref="E12:R12"/>
    <mergeCell ref="E14:H14"/>
    <mergeCell ref="J14:M14"/>
    <mergeCell ref="O14:R14"/>
  </mergeCells>
  <hyperlinks>
    <hyperlink ref="A4:C5" location="Landing!A1" display="Home" xr:uid="{E4E67929-3287-4AC6-A995-43BEA8583D70}"/>
    <hyperlink ref="A12:C13" location="Util!A1" display="Util!A1" xr:uid="{D953CD82-5B94-4B29-A6B5-AB751BEBBC08}"/>
    <hyperlink ref="A14:C15" location="Safe!A1" display="Safe!A1" xr:uid="{31D675FD-94B0-4FBD-B35D-D355BC3C0CC2}"/>
    <hyperlink ref="A16:C17" location="Floor!A1" display="Floor!A1" xr:uid="{4433714C-93D7-47F3-89CE-3AC7ED8D88B2}"/>
    <hyperlink ref="A18:C19" location="Clean!A1" display="Clean!A1" xr:uid="{8FEA9B61-D8E4-465D-BF63-22AF9B117657}"/>
    <hyperlink ref="A30:C31" location="'G&amp;R'!A1" display="'G&amp;R'!A1" xr:uid="{D89161D4-A530-49ED-A43C-08B9705BBA6E}"/>
    <hyperlink ref="A32:C33" location="Details!A1" display="Details!A1" xr:uid="{68FABD98-7919-49F7-9656-FE169CECB78F}"/>
    <hyperlink ref="A34:C35" location="Summary!A1" display="Summary!A1" xr:uid="{AC4F35EE-8BC4-415C-8922-270AC40C4D56}"/>
    <hyperlink ref="A36:C37" location="'T&amp;C'!A1" display="'T&amp;C'!A1" xr:uid="{52E5CA59-68B4-4887-A2E6-C8F8DC709AFA}"/>
    <hyperlink ref="A6:C7" location="Info!A1" display="Info!A1" xr:uid="{12BB3EA6-4033-487F-B7A2-60B00C27DEA9}"/>
    <hyperlink ref="A8:C9" location="IT!A1" display="IT &amp; Networks" xr:uid="{8EEFB878-46CB-46CE-991C-C88E6B25D98C}"/>
    <hyperlink ref="A48" r:id="rId1" display="eventorders.nec@necgroup.co.uk" xr:uid="{39DB0A66-F0EA-49BB-A61A-FBE02E980BAA}"/>
    <hyperlink ref="A48:C49" r:id="rId2" display="Click here to speak to our team!" xr:uid="{4B18B887-1D84-4732-B38A-F96C611720DA}"/>
    <hyperlink ref="A20:C21" location="Food!A1" display="Food!A1" xr:uid="{E986C99F-582B-43CD-81B0-0A8466F83956}"/>
    <hyperlink ref="A26:C27" location="Equip!A1" display="Equip!A1" xr:uid="{01A13EC0-E57F-4E0D-8C1C-6D5C2B6394F5}"/>
    <hyperlink ref="A28:C29" location="Hygiene!A1" display="Hygiene!A1" xr:uid="{E11A5441-3207-4551-8C1A-599B610F0467}"/>
    <hyperlink ref="A22:C23" location="Drink!A1" display="Drink!A1" xr:uid="{2C2F25B5-5BFA-4B9A-B1F9-943F9A392C0F}"/>
    <hyperlink ref="A24:C25" location="Alco!A1" display="Alco!A1" xr:uid="{3749D702-ECFF-45EB-B2E0-B083AE8BB8CB}"/>
    <hyperlink ref="A10:C11" location="AV!A1" display="AV!A1" xr:uid="{A713F01C-9E50-44E3-83E4-4266005143E3}"/>
    <hyperlink ref="E8:R8" location="'T&amp;C'!A1" display="4. Read the T's &amp; C's" xr:uid="{8CBFC478-7795-42D0-9CAE-2B41B95E9E34}"/>
    <hyperlink ref="E7:R7" location="Summary!A1" display="3. Check your summary" xr:uid="{37DDDF86-C451-4468-9CDA-E438CF457CC3}"/>
    <hyperlink ref="E6:R6" location="Details!A1" display="2. Provide your contact details" xr:uid="{AAC7D36F-368D-4F5D-B9A1-0B8B237D30F6}"/>
    <hyperlink ref="E5:R5" location="IT!A1" display="1. Select your products by entering the required quantity in the column provided" xr:uid="{E5A42266-C85F-4B2C-9044-AE2F7E2FDB25}"/>
    <hyperlink ref="I45:N48" r:id="rId3" display="mailto:eventorders.nec@necgroup.co.uk" xr:uid="{640BCDB3-517C-4CE9-9DC1-D0D2E4A7E8ED}"/>
  </hyperlinks>
  <printOptions horizontalCentered="1" verticalCentered="1"/>
  <pageMargins left="0.23622047244094491" right="0.23622047244094491" top="0.35433070866141736" bottom="0.35433070866141736" header="0.31496062992125984" footer="0.31496062992125984"/>
  <pageSetup paperSize="9" scale="82" orientation="landscape" r:id="rId4"/>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6D6BD-A3E1-4007-8AA6-301D7CCDDC2D}">
  <sheetPr codeName="Sheet31">
    <pageSetUpPr autoPageBreaks="0" fitToPage="1"/>
  </sheetPr>
  <dimension ref="B2:R21"/>
  <sheetViews>
    <sheetView showRowColHeaders="0" workbookViewId="0">
      <selection activeCell="B2" sqref="B2:W5"/>
    </sheetView>
  </sheetViews>
  <sheetFormatPr defaultColWidth="8.81640625" defaultRowHeight="12.5" x14ac:dyDescent="0.25"/>
  <cols>
    <col min="1" max="1" width="8.81640625" style="103"/>
    <col min="2" max="2" width="11.453125" style="103" bestFit="1" customWidth="1"/>
    <col min="3" max="6" width="8.81640625" style="103"/>
    <col min="7" max="8" width="11.81640625" style="103" bestFit="1" customWidth="1"/>
    <col min="9" max="10" width="8.81640625" style="103"/>
    <col min="11" max="13" width="10.453125" style="103" bestFit="1" customWidth="1"/>
    <col min="14" max="14" width="11.453125" style="103" bestFit="1" customWidth="1"/>
    <col min="15" max="16384" width="8.81640625" style="103"/>
  </cols>
  <sheetData>
    <row r="2" spans="2:18" ht="14.5" customHeight="1" x14ac:dyDescent="0.25">
      <c r="G2" s="1152" t="s">
        <v>714</v>
      </c>
      <c r="H2" s="1152"/>
    </row>
    <row r="3" spans="2:18" ht="14.5" customHeight="1" x14ac:dyDescent="0.25">
      <c r="B3" s="103" t="s">
        <v>715</v>
      </c>
      <c r="D3" s="103" t="s">
        <v>716</v>
      </c>
      <c r="F3" s="103" t="s">
        <v>717</v>
      </c>
      <c r="G3" s="103" t="s">
        <v>200</v>
      </c>
      <c r="H3" s="103" t="s">
        <v>718</v>
      </c>
      <c r="J3" s="126" t="s">
        <v>719</v>
      </c>
    </row>
    <row r="4" spans="2:18" ht="14.5" customHeight="1" x14ac:dyDescent="0.25">
      <c r="B4" s="103" t="s">
        <v>720</v>
      </c>
      <c r="D4" s="103" t="s">
        <v>721</v>
      </c>
      <c r="F4" s="103">
        <v>1</v>
      </c>
      <c r="G4" s="103" t="s">
        <v>722</v>
      </c>
      <c r="H4" s="103" t="s">
        <v>723</v>
      </c>
      <c r="J4" s="127" t="s">
        <v>724</v>
      </c>
    </row>
    <row r="5" spans="2:18" x14ac:dyDescent="0.25">
      <c r="B5" s="103" t="s">
        <v>725</v>
      </c>
      <c r="D5" s="103" t="s">
        <v>725</v>
      </c>
      <c r="F5" s="103">
        <v>2</v>
      </c>
      <c r="G5" s="103" t="s">
        <v>726</v>
      </c>
      <c r="H5" s="103" t="s">
        <v>727</v>
      </c>
      <c r="J5" s="262" t="s">
        <v>728</v>
      </c>
    </row>
    <row r="6" spans="2:18" x14ac:dyDescent="0.25">
      <c r="B6" s="103" t="s">
        <v>722</v>
      </c>
      <c r="D6" s="103" t="s">
        <v>729</v>
      </c>
      <c r="F6" s="263" t="s">
        <v>730</v>
      </c>
      <c r="G6" s="103" t="s">
        <v>731</v>
      </c>
      <c r="H6" s="103" t="s">
        <v>732</v>
      </c>
    </row>
    <row r="7" spans="2:18" x14ac:dyDescent="0.25">
      <c r="B7" s="103" t="s">
        <v>726</v>
      </c>
      <c r="D7" s="103" t="s">
        <v>722</v>
      </c>
      <c r="G7" s="103" t="s">
        <v>733</v>
      </c>
      <c r="H7" s="261" t="s">
        <v>734</v>
      </c>
    </row>
    <row r="8" spans="2:18" x14ac:dyDescent="0.25">
      <c r="B8" s="103" t="s">
        <v>731</v>
      </c>
      <c r="D8" s="103" t="s">
        <v>735</v>
      </c>
      <c r="G8" s="103" t="s">
        <v>723</v>
      </c>
    </row>
    <row r="9" spans="2:18" x14ac:dyDescent="0.25">
      <c r="B9" s="103" t="s">
        <v>733</v>
      </c>
      <c r="D9" s="103" t="s">
        <v>726</v>
      </c>
      <c r="G9" s="103" t="s">
        <v>727</v>
      </c>
    </row>
    <row r="10" spans="2:18" x14ac:dyDescent="0.25">
      <c r="B10" s="103" t="s">
        <v>723</v>
      </c>
      <c r="D10" s="103" t="s">
        <v>736</v>
      </c>
      <c r="G10" s="103" t="s">
        <v>732</v>
      </c>
    </row>
    <row r="11" spans="2:18" x14ac:dyDescent="0.25">
      <c r="B11" s="103" t="s">
        <v>727</v>
      </c>
      <c r="D11" s="103" t="s">
        <v>731</v>
      </c>
    </row>
    <row r="12" spans="2:18" x14ac:dyDescent="0.25">
      <c r="D12" s="103" t="s">
        <v>737</v>
      </c>
    </row>
    <row r="13" spans="2:18" ht="13" x14ac:dyDescent="0.3">
      <c r="D13" s="103" t="s">
        <v>733</v>
      </c>
      <c r="K13" s="128"/>
      <c r="L13" s="128"/>
      <c r="M13" s="128"/>
      <c r="N13" s="128"/>
      <c r="O13" s="128"/>
      <c r="P13" s="128"/>
      <c r="Q13" s="128"/>
      <c r="R13" s="128"/>
    </row>
    <row r="14" spans="2:18" ht="13" x14ac:dyDescent="0.3">
      <c r="D14" s="103" t="s">
        <v>738</v>
      </c>
      <c r="K14" s="128"/>
      <c r="L14" s="128"/>
      <c r="M14" s="128"/>
      <c r="N14" s="128"/>
      <c r="O14" s="128"/>
      <c r="P14" s="128"/>
      <c r="Q14" s="128"/>
      <c r="R14" s="128"/>
    </row>
    <row r="15" spans="2:18" ht="13" x14ac:dyDescent="0.3">
      <c r="D15" s="103" t="s">
        <v>723</v>
      </c>
      <c r="K15" s="128"/>
      <c r="L15" s="128"/>
      <c r="M15" s="128"/>
      <c r="N15" s="128"/>
      <c r="O15" s="128"/>
      <c r="P15" s="128"/>
      <c r="Q15" s="128"/>
      <c r="R15" s="128"/>
    </row>
    <row r="16" spans="2:18" ht="13" x14ac:dyDescent="0.3">
      <c r="D16" s="103" t="s">
        <v>739</v>
      </c>
      <c r="K16" s="128"/>
      <c r="L16" s="128"/>
      <c r="M16" s="128"/>
      <c r="N16" s="128"/>
      <c r="O16" s="128"/>
      <c r="P16" s="128"/>
      <c r="Q16" s="128"/>
      <c r="R16" s="128"/>
    </row>
    <row r="17" spans="4:18" ht="13" x14ac:dyDescent="0.3">
      <c r="D17" s="103" t="s">
        <v>727</v>
      </c>
      <c r="K17" s="128"/>
      <c r="L17" s="128"/>
      <c r="M17" s="128"/>
      <c r="N17" s="128"/>
      <c r="O17" s="128"/>
      <c r="P17" s="128"/>
      <c r="Q17" s="128"/>
      <c r="R17" s="128"/>
    </row>
    <row r="18" spans="4:18" ht="14.5" customHeight="1" x14ac:dyDescent="0.3">
      <c r="D18" s="103" t="s">
        <v>740</v>
      </c>
      <c r="K18" s="128"/>
      <c r="L18" s="128"/>
      <c r="M18" s="128"/>
      <c r="N18" s="128"/>
      <c r="O18" s="128"/>
      <c r="P18" s="128"/>
      <c r="Q18" s="128"/>
      <c r="R18" s="128"/>
    </row>
    <row r="19" spans="4:18" ht="14.5" customHeight="1" x14ac:dyDescent="0.3">
      <c r="D19" s="103" t="s">
        <v>732</v>
      </c>
      <c r="K19" s="128"/>
      <c r="L19" s="128"/>
      <c r="M19" s="128"/>
      <c r="N19" s="128"/>
      <c r="O19" s="128"/>
      <c r="P19" s="128"/>
      <c r="Q19" s="128"/>
      <c r="R19" s="128"/>
    </row>
    <row r="20" spans="4:18" ht="13" x14ac:dyDescent="0.3">
      <c r="D20" s="103" t="s">
        <v>741</v>
      </c>
      <c r="K20" s="128"/>
      <c r="L20" s="128"/>
      <c r="M20" s="128"/>
      <c r="N20" s="128"/>
      <c r="O20" s="128"/>
      <c r="P20" s="128"/>
      <c r="Q20" s="128"/>
      <c r="R20" s="128"/>
    </row>
    <row r="21" spans="4:18" ht="13" x14ac:dyDescent="0.3">
      <c r="K21" s="128"/>
      <c r="L21" s="128"/>
      <c r="M21" s="128"/>
      <c r="N21" s="128"/>
      <c r="O21" s="128"/>
      <c r="P21" s="128"/>
      <c r="Q21" s="128"/>
      <c r="R21" s="128"/>
    </row>
  </sheetData>
  <mergeCells count="1">
    <mergeCell ref="G2:H2"/>
  </mergeCells>
  <phoneticPr fontId="9" type="noConversion"/>
  <pageMargins left="0.7" right="0.7" top="0.75" bottom="0.75" header="0.3" footer="0.3"/>
  <pageSetup paperSize="9" scale="9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BE7CA-F52E-4215-9832-EF2CD89192F9}">
  <sheetPr>
    <tabColor rgb="FF1E384E"/>
    <pageSetUpPr autoPageBreaks="0" fitToPage="1"/>
  </sheetPr>
  <dimension ref="A1:Y55"/>
  <sheetViews>
    <sheetView showRowColHeaders="0" workbookViewId="0">
      <selection activeCell="A10" sqref="A10:C11"/>
    </sheetView>
  </sheetViews>
  <sheetFormatPr defaultColWidth="8.81640625" defaultRowHeight="17.5" x14ac:dyDescent="0.35"/>
  <cols>
    <col min="1" max="3" width="10.54296875" style="54" customWidth="1"/>
    <col min="4" max="4" width="4.54296875" style="45" customWidth="1"/>
    <col min="5" max="7" width="7.1796875" style="45" customWidth="1"/>
    <col min="8" max="8" width="8.81640625" style="45" customWidth="1"/>
    <col min="9" max="15" width="8.54296875" style="45" customWidth="1"/>
    <col min="16" max="16" width="22.1796875" style="45" customWidth="1"/>
    <col min="17" max="17" width="9.1796875" style="45" bestFit="1" customWidth="1"/>
    <col min="18" max="18" width="10" style="45" customWidth="1"/>
    <col min="19" max="19" width="10.1796875" style="45" bestFit="1" customWidth="1"/>
    <col min="20" max="20" width="10.81640625" style="45" bestFit="1" customWidth="1"/>
    <col min="21" max="23" width="11.1796875" style="45" customWidth="1"/>
    <col min="24" max="24" width="9.54296875" style="45" customWidth="1"/>
    <col min="25" max="25" width="10.81640625" style="45" customWidth="1"/>
    <col min="26" max="26" width="9.54296875" style="45" customWidth="1"/>
    <col min="27" max="16384" width="8.81640625" style="45"/>
  </cols>
  <sheetData>
    <row r="1" spans="1:25" s="48" customFormat="1" ht="36" customHeight="1" x14ac:dyDescent="0.3">
      <c r="A1" s="558" t="s">
        <v>5</v>
      </c>
      <c r="B1" s="559"/>
      <c r="C1" s="559"/>
      <c r="E1" s="49" t="str">
        <f>Landing!B2</f>
        <v>NEC Products and Services Order Form</v>
      </c>
      <c r="K1" s="50"/>
      <c r="L1" s="44"/>
      <c r="M1" s="44"/>
      <c r="P1" s="654" t="s">
        <v>38</v>
      </c>
      <c r="Q1" s="654"/>
      <c r="R1" s="654"/>
      <c r="S1" s="654"/>
      <c r="T1" s="654"/>
      <c r="U1" s="654"/>
      <c r="V1" s="654"/>
      <c r="W1" s="654"/>
      <c r="X1" s="102"/>
      <c r="Y1" s="102"/>
    </row>
    <row r="2" spans="1:25" ht="15" customHeight="1" thickBot="1" x14ac:dyDescent="0.35">
      <c r="A2" s="560"/>
      <c r="B2" s="560"/>
      <c r="C2" s="560"/>
    </row>
    <row r="3" spans="1:25" ht="15" customHeight="1" thickBot="1" x14ac:dyDescent="0.35">
      <c r="A3" s="560"/>
      <c r="B3" s="560"/>
      <c r="C3" s="560"/>
      <c r="E3" s="647" t="s">
        <v>39</v>
      </c>
      <c r="F3" s="647"/>
      <c r="G3" s="647"/>
      <c r="H3" s="647"/>
      <c r="I3" s="647"/>
      <c r="J3" s="647"/>
      <c r="K3" s="647"/>
      <c r="L3" s="647"/>
      <c r="M3" s="647"/>
      <c r="N3" s="647"/>
      <c r="O3" s="647"/>
      <c r="P3" s="647"/>
      <c r="Q3" s="647" t="s">
        <v>40</v>
      </c>
      <c r="R3" s="647"/>
      <c r="S3" s="647"/>
      <c r="T3" s="647" t="s">
        <v>41</v>
      </c>
      <c r="U3" s="647" t="s">
        <v>42</v>
      </c>
      <c r="V3" s="647"/>
      <c r="W3" s="647"/>
    </row>
    <row r="4" spans="1:25" ht="15" customHeight="1" thickBot="1" x14ac:dyDescent="0.35">
      <c r="A4" s="561" t="s">
        <v>8</v>
      </c>
      <c r="B4" s="562"/>
      <c r="C4" s="563"/>
      <c r="E4" s="655" t="s">
        <v>43</v>
      </c>
      <c r="F4" s="655"/>
      <c r="G4" s="655"/>
      <c r="H4" s="655"/>
      <c r="I4" s="655" t="s">
        <v>44</v>
      </c>
      <c r="J4" s="655"/>
      <c r="K4" s="655"/>
      <c r="L4" s="655"/>
      <c r="M4" s="655"/>
      <c r="N4" s="655"/>
      <c r="O4" s="655"/>
      <c r="P4" s="655"/>
      <c r="Q4" s="327" t="s">
        <v>45</v>
      </c>
      <c r="R4" s="327" t="s">
        <v>46</v>
      </c>
      <c r="S4" s="327" t="s">
        <v>47</v>
      </c>
      <c r="T4" s="647"/>
      <c r="U4" s="327" t="s">
        <v>45</v>
      </c>
      <c r="V4" s="327" t="s">
        <v>46</v>
      </c>
      <c r="W4" s="327" t="s">
        <v>47</v>
      </c>
    </row>
    <row r="5" spans="1:25" ht="15" customHeight="1" thickBot="1" x14ac:dyDescent="0.35">
      <c r="A5" s="561"/>
      <c r="B5" s="562"/>
      <c r="C5" s="563"/>
      <c r="E5" s="656" t="s">
        <v>48</v>
      </c>
      <c r="F5" s="657"/>
      <c r="G5" s="657"/>
      <c r="H5" s="657"/>
      <c r="I5" s="657"/>
      <c r="J5" s="657"/>
      <c r="K5" s="657"/>
      <c r="L5" s="657"/>
      <c r="M5" s="657"/>
      <c r="N5" s="657"/>
      <c r="O5" s="657"/>
      <c r="P5" s="657"/>
      <c r="Q5" s="265"/>
      <c r="R5" s="265"/>
      <c r="S5" s="265"/>
      <c r="T5" s="144">
        <f>IF(SUM(T6:T9)&gt;0,9999,0)</f>
        <v>0</v>
      </c>
      <c r="U5" s="265"/>
      <c r="V5" s="265"/>
      <c r="W5" s="389"/>
    </row>
    <row r="6" spans="1:25" ht="15" customHeight="1" thickBot="1" x14ac:dyDescent="0.35">
      <c r="A6" s="561" t="str">
        <f>Info!E12</f>
        <v>Important Information</v>
      </c>
      <c r="B6" s="562"/>
      <c r="C6" s="563"/>
      <c r="E6" s="632" t="s">
        <v>49</v>
      </c>
      <c r="F6" s="633"/>
      <c r="G6" s="633"/>
      <c r="H6" s="633"/>
      <c r="I6" s="634" t="s">
        <v>50</v>
      </c>
      <c r="J6" s="635"/>
      <c r="K6" s="635"/>
      <c r="L6" s="635"/>
      <c r="M6" s="635"/>
      <c r="N6" s="635"/>
      <c r="O6" s="635"/>
      <c r="P6" s="635"/>
      <c r="Q6" s="268">
        <f>Prices!D3</f>
        <v>471.87</v>
      </c>
      <c r="R6" s="251">
        <f>Prices!E3</f>
        <v>471.87</v>
      </c>
      <c r="S6" s="258">
        <f>Prices!F3</f>
        <v>471.87</v>
      </c>
      <c r="T6" s="280"/>
      <c r="U6" s="291">
        <f t="shared" ref="U6:W9" si="0">$T6*Q6</f>
        <v>0</v>
      </c>
      <c r="V6" s="292">
        <f t="shared" si="0"/>
        <v>0</v>
      </c>
      <c r="W6" s="386">
        <f t="shared" si="0"/>
        <v>0</v>
      </c>
    </row>
    <row r="7" spans="1:25" ht="15" customHeight="1" thickBot="1" x14ac:dyDescent="0.35">
      <c r="A7" s="561"/>
      <c r="B7" s="562"/>
      <c r="C7" s="563"/>
      <c r="E7" s="628" t="s">
        <v>51</v>
      </c>
      <c r="F7" s="629"/>
      <c r="G7" s="629"/>
      <c r="H7" s="629"/>
      <c r="I7" s="630" t="s">
        <v>50</v>
      </c>
      <c r="J7" s="631"/>
      <c r="K7" s="631"/>
      <c r="L7" s="631"/>
      <c r="M7" s="631"/>
      <c r="N7" s="631"/>
      <c r="O7" s="631"/>
      <c r="P7" s="631"/>
      <c r="Q7" s="270">
        <f>Prices!D4</f>
        <v>606.69000000000005</v>
      </c>
      <c r="R7" s="210">
        <f>Prices!E4</f>
        <v>606.69000000000005</v>
      </c>
      <c r="S7" s="257">
        <f>Prices!F4</f>
        <v>606.69000000000005</v>
      </c>
      <c r="T7" s="280"/>
      <c r="U7" s="293">
        <f t="shared" si="0"/>
        <v>0</v>
      </c>
      <c r="V7" s="294">
        <f t="shared" si="0"/>
        <v>0</v>
      </c>
      <c r="W7" s="387">
        <f t="shared" si="0"/>
        <v>0</v>
      </c>
    </row>
    <row r="8" spans="1:25" ht="15" customHeight="1" thickBot="1" x14ac:dyDescent="0.35">
      <c r="A8" s="564" t="str">
        <f>IT!E3</f>
        <v>IT &amp; Networks</v>
      </c>
      <c r="B8" s="565"/>
      <c r="C8" s="566"/>
      <c r="E8" s="628" t="s">
        <v>52</v>
      </c>
      <c r="F8" s="629"/>
      <c r="G8" s="629"/>
      <c r="H8" s="629"/>
      <c r="I8" s="630" t="s">
        <v>50</v>
      </c>
      <c r="J8" s="631"/>
      <c r="K8" s="631"/>
      <c r="L8" s="631"/>
      <c r="M8" s="631"/>
      <c r="N8" s="631"/>
      <c r="O8" s="631"/>
      <c r="P8" s="631"/>
      <c r="Q8" s="270">
        <f>Prices!D5</f>
        <v>741.51</v>
      </c>
      <c r="R8" s="210">
        <f>Prices!E5</f>
        <v>741.51</v>
      </c>
      <c r="S8" s="257">
        <f>Prices!F5</f>
        <v>741.51</v>
      </c>
      <c r="T8" s="280"/>
      <c r="U8" s="293">
        <f t="shared" si="0"/>
        <v>0</v>
      </c>
      <c r="V8" s="294">
        <f t="shared" si="0"/>
        <v>0</v>
      </c>
      <c r="W8" s="387">
        <f t="shared" si="0"/>
        <v>0</v>
      </c>
    </row>
    <row r="9" spans="1:25" ht="15" customHeight="1" thickBot="1" x14ac:dyDescent="0.35">
      <c r="A9" s="567"/>
      <c r="B9" s="568"/>
      <c r="C9" s="569"/>
      <c r="E9" s="636" t="s">
        <v>53</v>
      </c>
      <c r="F9" s="637"/>
      <c r="G9" s="637"/>
      <c r="H9" s="637"/>
      <c r="I9" s="638" t="s">
        <v>50</v>
      </c>
      <c r="J9" s="639"/>
      <c r="K9" s="639"/>
      <c r="L9" s="639"/>
      <c r="M9" s="639"/>
      <c r="N9" s="639"/>
      <c r="O9" s="639"/>
      <c r="P9" s="639"/>
      <c r="Q9" s="271">
        <f>Prices!D6</f>
        <v>876.33</v>
      </c>
      <c r="R9" s="219">
        <f>Prices!E6</f>
        <v>876.33</v>
      </c>
      <c r="S9" s="260">
        <f>Prices!F6</f>
        <v>876.33</v>
      </c>
      <c r="T9" s="280"/>
      <c r="U9" s="295">
        <f t="shared" si="0"/>
        <v>0</v>
      </c>
      <c r="V9" s="296">
        <f t="shared" si="0"/>
        <v>0</v>
      </c>
      <c r="W9" s="388">
        <f t="shared" si="0"/>
        <v>0</v>
      </c>
    </row>
    <row r="10" spans="1:25" ht="15" customHeight="1" thickBot="1" x14ac:dyDescent="0.35">
      <c r="A10" s="561" t="str">
        <f>AV!E3</f>
        <v>Audio-visual</v>
      </c>
      <c r="B10" s="562"/>
      <c r="C10" s="563"/>
      <c r="E10" s="640" t="s">
        <v>54</v>
      </c>
      <c r="F10" s="641"/>
      <c r="G10" s="641"/>
      <c r="H10" s="641"/>
      <c r="I10" s="641"/>
      <c r="J10" s="641"/>
      <c r="K10" s="641"/>
      <c r="L10" s="641"/>
      <c r="M10" s="641"/>
      <c r="N10" s="641"/>
      <c r="O10" s="641"/>
      <c r="P10" s="641"/>
      <c r="Q10" s="237"/>
      <c r="R10" s="237"/>
      <c r="S10" s="237"/>
      <c r="T10" s="144">
        <f>IF(SUM(T11:T14)&gt;0,9999,0)</f>
        <v>0</v>
      </c>
      <c r="U10" s="237"/>
      <c r="V10" s="237"/>
      <c r="W10" s="385"/>
    </row>
    <row r="11" spans="1:25" ht="15" customHeight="1" thickBot="1" x14ac:dyDescent="0.35">
      <c r="A11" s="561"/>
      <c r="B11" s="562"/>
      <c r="C11" s="563"/>
      <c r="E11" s="632" t="s">
        <v>55</v>
      </c>
      <c r="F11" s="633"/>
      <c r="G11" s="633"/>
      <c r="H11" s="633"/>
      <c r="I11" s="634" t="s">
        <v>56</v>
      </c>
      <c r="J11" s="635"/>
      <c r="K11" s="635"/>
      <c r="L11" s="635"/>
      <c r="M11" s="635"/>
      <c r="N11" s="635"/>
      <c r="O11" s="635"/>
      <c r="P11" s="635"/>
      <c r="Q11" s="268">
        <f>Prices!D8</f>
        <v>829.14</v>
      </c>
      <c r="R11" s="251">
        <f>Prices!E8</f>
        <v>994.97</v>
      </c>
      <c r="S11" s="258">
        <f>Prices!F8</f>
        <v>1293.46</v>
      </c>
      <c r="T11" s="280"/>
      <c r="U11" s="291">
        <f t="shared" ref="U11:W14" si="1">$T11*Q11</f>
        <v>0</v>
      </c>
      <c r="V11" s="292">
        <f t="shared" si="1"/>
        <v>0</v>
      </c>
      <c r="W11" s="386">
        <f t="shared" si="1"/>
        <v>0</v>
      </c>
    </row>
    <row r="12" spans="1:25" ht="15" customHeight="1" thickBot="1" x14ac:dyDescent="0.35">
      <c r="A12" s="561" t="str">
        <f>Util!E3</f>
        <v>Utilities</v>
      </c>
      <c r="B12" s="562"/>
      <c r="C12" s="563"/>
      <c r="E12" s="628" t="s">
        <v>57</v>
      </c>
      <c r="F12" s="629"/>
      <c r="G12" s="629"/>
      <c r="H12" s="629"/>
      <c r="I12" s="630" t="s">
        <v>58</v>
      </c>
      <c r="J12" s="631"/>
      <c r="K12" s="631"/>
      <c r="L12" s="631"/>
      <c r="M12" s="631"/>
      <c r="N12" s="631"/>
      <c r="O12" s="631"/>
      <c r="P12" s="631"/>
      <c r="Q12" s="270">
        <f>Prices!D9</f>
        <v>2232.62</v>
      </c>
      <c r="R12" s="210">
        <f>Prices!E9</f>
        <v>2679.14</v>
      </c>
      <c r="S12" s="257">
        <f>Prices!F9</f>
        <v>3482.88</v>
      </c>
      <c r="T12" s="280"/>
      <c r="U12" s="293">
        <f t="shared" si="1"/>
        <v>0</v>
      </c>
      <c r="V12" s="294">
        <f t="shared" si="1"/>
        <v>0</v>
      </c>
      <c r="W12" s="387">
        <f t="shared" si="1"/>
        <v>0</v>
      </c>
    </row>
    <row r="13" spans="1:25" ht="15" customHeight="1" thickBot="1" x14ac:dyDescent="0.35">
      <c r="A13" s="561"/>
      <c r="B13" s="562"/>
      <c r="C13" s="563"/>
      <c r="E13" s="628" t="s">
        <v>59</v>
      </c>
      <c r="F13" s="629"/>
      <c r="G13" s="629"/>
      <c r="H13" s="629"/>
      <c r="I13" s="630" t="s">
        <v>60</v>
      </c>
      <c r="J13" s="631"/>
      <c r="K13" s="631"/>
      <c r="L13" s="631"/>
      <c r="M13" s="631"/>
      <c r="N13" s="631"/>
      <c r="O13" s="631"/>
      <c r="P13" s="631"/>
      <c r="Q13" s="270">
        <f>Prices!D10</f>
        <v>5023.3900000000003</v>
      </c>
      <c r="R13" s="210">
        <f>Prices!E10</f>
        <v>6028.07</v>
      </c>
      <c r="S13" s="257">
        <f>Prices!F10</f>
        <v>7836.49</v>
      </c>
      <c r="T13" s="280"/>
      <c r="U13" s="293">
        <f t="shared" si="1"/>
        <v>0</v>
      </c>
      <c r="V13" s="294">
        <f t="shared" si="1"/>
        <v>0</v>
      </c>
      <c r="W13" s="387">
        <f t="shared" si="1"/>
        <v>0</v>
      </c>
    </row>
    <row r="14" spans="1:25" ht="15" customHeight="1" thickBot="1" x14ac:dyDescent="0.35">
      <c r="A14" s="561" t="str">
        <f>Safe!E3</f>
        <v>Safety</v>
      </c>
      <c r="B14" s="562"/>
      <c r="C14" s="563"/>
      <c r="E14" s="636" t="s">
        <v>61</v>
      </c>
      <c r="F14" s="637"/>
      <c r="G14" s="637"/>
      <c r="H14" s="637"/>
      <c r="I14" s="638" t="s">
        <v>62</v>
      </c>
      <c r="J14" s="639"/>
      <c r="K14" s="639"/>
      <c r="L14" s="639"/>
      <c r="M14" s="639"/>
      <c r="N14" s="639"/>
      <c r="O14" s="639"/>
      <c r="P14" s="639"/>
      <c r="Q14" s="271">
        <f>Prices!D11</f>
        <v>7911.24</v>
      </c>
      <c r="R14" s="219">
        <f>Prices!E11</f>
        <v>9493.49</v>
      </c>
      <c r="S14" s="260">
        <f>Prices!F11</f>
        <v>12341.54</v>
      </c>
      <c r="T14" s="280"/>
      <c r="U14" s="295">
        <f t="shared" si="1"/>
        <v>0</v>
      </c>
      <c r="V14" s="296">
        <f t="shared" si="1"/>
        <v>0</v>
      </c>
      <c r="W14" s="388">
        <f t="shared" si="1"/>
        <v>0</v>
      </c>
    </row>
    <row r="15" spans="1:25" ht="15" customHeight="1" thickBot="1" x14ac:dyDescent="0.35">
      <c r="A15" s="561"/>
      <c r="B15" s="562"/>
      <c r="C15" s="563"/>
      <c r="E15" s="640" t="s">
        <v>63</v>
      </c>
      <c r="F15" s="641"/>
      <c r="G15" s="641"/>
      <c r="H15" s="641"/>
      <c r="I15" s="641"/>
      <c r="J15" s="641"/>
      <c r="K15" s="641"/>
      <c r="L15" s="641"/>
      <c r="M15" s="641"/>
      <c r="N15" s="641"/>
      <c r="O15" s="641"/>
      <c r="P15" s="641"/>
      <c r="Q15" s="237"/>
      <c r="R15" s="237"/>
      <c r="S15" s="237"/>
      <c r="T15" s="144">
        <f>IF(SUM(T16:T17)&gt;0,9999,0)</f>
        <v>0</v>
      </c>
      <c r="U15" s="237"/>
      <c r="V15" s="237"/>
      <c r="W15" s="385"/>
    </row>
    <row r="16" spans="1:25" ht="15" customHeight="1" thickBot="1" x14ac:dyDescent="0.35">
      <c r="A16" s="561" t="str">
        <f>Floor!E3</f>
        <v>Flooring</v>
      </c>
      <c r="B16" s="562"/>
      <c r="C16" s="563"/>
      <c r="E16" s="632" t="s">
        <v>64</v>
      </c>
      <c r="F16" s="633"/>
      <c r="G16" s="633"/>
      <c r="H16" s="633"/>
      <c r="I16" s="634" t="s">
        <v>65</v>
      </c>
      <c r="J16" s="635"/>
      <c r="K16" s="635"/>
      <c r="L16" s="635"/>
      <c r="M16" s="635"/>
      <c r="N16" s="635"/>
      <c r="O16" s="635"/>
      <c r="P16" s="635"/>
      <c r="Q16" s="268">
        <f>Prices!D13</f>
        <v>195.48</v>
      </c>
      <c r="R16" s="251">
        <f>Prices!E13</f>
        <v>234.58</v>
      </c>
      <c r="S16" s="258">
        <f>Prices!F13</f>
        <v>304.95</v>
      </c>
      <c r="T16" s="280"/>
      <c r="U16" s="291">
        <f t="shared" ref="U16:W17" si="2">$T16*Q16</f>
        <v>0</v>
      </c>
      <c r="V16" s="292">
        <f t="shared" si="2"/>
        <v>0</v>
      </c>
      <c r="W16" s="386">
        <f t="shared" si="2"/>
        <v>0</v>
      </c>
    </row>
    <row r="17" spans="1:25" ht="15" customHeight="1" thickBot="1" x14ac:dyDescent="0.35">
      <c r="A17" s="561"/>
      <c r="B17" s="562"/>
      <c r="C17" s="563"/>
      <c r="E17" s="636" t="s">
        <v>66</v>
      </c>
      <c r="F17" s="637"/>
      <c r="G17" s="637"/>
      <c r="H17" s="637"/>
      <c r="I17" s="638" t="s">
        <v>67</v>
      </c>
      <c r="J17" s="639"/>
      <c r="K17" s="639"/>
      <c r="L17" s="639"/>
      <c r="M17" s="639"/>
      <c r="N17" s="639"/>
      <c r="O17" s="639"/>
      <c r="P17" s="639"/>
      <c r="Q17" s="271">
        <f>Prices!D14</f>
        <v>179.3</v>
      </c>
      <c r="R17" s="219">
        <f>Prices!E14</f>
        <v>215.16</v>
      </c>
      <c r="S17" s="260">
        <f>Prices!F14</f>
        <v>279.70999999999998</v>
      </c>
      <c r="T17" s="280"/>
      <c r="U17" s="295">
        <f t="shared" si="2"/>
        <v>0</v>
      </c>
      <c r="V17" s="296">
        <f t="shared" si="2"/>
        <v>0</v>
      </c>
      <c r="W17" s="388">
        <f t="shared" si="2"/>
        <v>0</v>
      </c>
    </row>
    <row r="18" spans="1:25" ht="15" customHeight="1" thickBot="1" x14ac:dyDescent="0.35">
      <c r="A18" s="561" t="str">
        <f>Clean!E3</f>
        <v>Cleaning</v>
      </c>
      <c r="B18" s="562"/>
      <c r="C18" s="563"/>
      <c r="E18" s="640" t="s">
        <v>68</v>
      </c>
      <c r="F18" s="641"/>
      <c r="G18" s="641"/>
      <c r="H18" s="641"/>
      <c r="I18" s="641"/>
      <c r="J18" s="641"/>
      <c r="K18" s="641"/>
      <c r="L18" s="641"/>
      <c r="M18" s="641"/>
      <c r="N18" s="641"/>
      <c r="O18" s="641"/>
      <c r="P18" s="641"/>
      <c r="Q18" s="237"/>
      <c r="R18" s="237"/>
      <c r="S18" s="237"/>
      <c r="T18" s="144">
        <f>IF(SUM(T19:T19)&gt;0,9999,0)</f>
        <v>0</v>
      </c>
      <c r="U18" s="237"/>
      <c r="V18" s="237"/>
      <c r="W18" s="385"/>
    </row>
    <row r="19" spans="1:25" ht="15" customHeight="1" thickBot="1" x14ac:dyDescent="0.35">
      <c r="A19" s="561"/>
      <c r="B19" s="562"/>
      <c r="C19" s="563"/>
      <c r="E19" s="642" t="s">
        <v>69</v>
      </c>
      <c r="F19" s="643"/>
      <c r="G19" s="643"/>
      <c r="H19" s="643"/>
      <c r="I19" s="644" t="s">
        <v>70</v>
      </c>
      <c r="J19" s="645"/>
      <c r="K19" s="645"/>
      <c r="L19" s="645"/>
      <c r="M19" s="645"/>
      <c r="N19" s="645"/>
      <c r="O19" s="645"/>
      <c r="P19" s="646"/>
      <c r="Q19" s="211">
        <f>Prices!D16</f>
        <v>122.69</v>
      </c>
      <c r="R19" s="212">
        <f>Prices!E16</f>
        <v>147.22999999999999</v>
      </c>
      <c r="S19" s="213">
        <f>Prices!F16</f>
        <v>191.4</v>
      </c>
      <c r="T19" s="280"/>
      <c r="U19" s="291">
        <f t="shared" ref="U19:W22" si="3">$T19*Q19</f>
        <v>0</v>
      </c>
      <c r="V19" s="292">
        <f t="shared" si="3"/>
        <v>0</v>
      </c>
      <c r="W19" s="386">
        <f t="shared" si="3"/>
        <v>0</v>
      </c>
    </row>
    <row r="20" spans="1:25" ht="15" customHeight="1" thickBot="1" x14ac:dyDescent="0.35">
      <c r="A20" s="561" t="str">
        <f>Food!E3</f>
        <v>Food</v>
      </c>
      <c r="B20" s="562"/>
      <c r="C20" s="563"/>
      <c r="E20" s="626" t="s">
        <v>71</v>
      </c>
      <c r="F20" s="627"/>
      <c r="G20" s="627"/>
      <c r="H20" s="627"/>
      <c r="I20" s="609" t="s">
        <v>72</v>
      </c>
      <c r="J20" s="610"/>
      <c r="K20" s="610"/>
      <c r="L20" s="610"/>
      <c r="M20" s="610"/>
      <c r="N20" s="610"/>
      <c r="O20" s="610"/>
      <c r="P20" s="611"/>
      <c r="Q20" s="214">
        <f>Prices!D17</f>
        <v>11.46</v>
      </c>
      <c r="R20" s="215">
        <f>Prices!E17</f>
        <v>13.75</v>
      </c>
      <c r="S20" s="216">
        <f>Prices!F17</f>
        <v>17.88</v>
      </c>
      <c r="T20" s="280"/>
      <c r="U20" s="293">
        <f t="shared" si="3"/>
        <v>0</v>
      </c>
      <c r="V20" s="294">
        <f t="shared" si="3"/>
        <v>0</v>
      </c>
      <c r="W20" s="387">
        <f t="shared" si="3"/>
        <v>0</v>
      </c>
    </row>
    <row r="21" spans="1:25" ht="15" customHeight="1" thickBot="1" x14ac:dyDescent="0.35">
      <c r="A21" s="561"/>
      <c r="B21" s="562"/>
      <c r="C21" s="563"/>
      <c r="E21" s="626" t="s">
        <v>73</v>
      </c>
      <c r="F21" s="627"/>
      <c r="G21" s="627"/>
      <c r="H21" s="627"/>
      <c r="I21" s="609" t="s">
        <v>72</v>
      </c>
      <c r="J21" s="610"/>
      <c r="K21" s="610"/>
      <c r="L21" s="610"/>
      <c r="M21" s="610"/>
      <c r="N21" s="610"/>
      <c r="O21" s="610"/>
      <c r="P21" s="611"/>
      <c r="Q21" s="214">
        <f>Prices!D18</f>
        <v>21.57</v>
      </c>
      <c r="R21" s="215">
        <f>Prices!E18</f>
        <v>25.88</v>
      </c>
      <c r="S21" s="216">
        <f>Prices!F18</f>
        <v>33.64</v>
      </c>
      <c r="T21" s="280"/>
      <c r="U21" s="293">
        <f t="shared" si="3"/>
        <v>0</v>
      </c>
      <c r="V21" s="294">
        <f t="shared" si="3"/>
        <v>0</v>
      </c>
      <c r="W21" s="387">
        <f t="shared" si="3"/>
        <v>0</v>
      </c>
    </row>
    <row r="22" spans="1:25" ht="15" customHeight="1" thickBot="1" x14ac:dyDescent="0.35">
      <c r="A22" s="561" t="str">
        <f>Drink!E3</f>
        <v>Drinks</v>
      </c>
      <c r="B22" s="562"/>
      <c r="C22" s="563"/>
      <c r="E22" s="621" t="s">
        <v>74</v>
      </c>
      <c r="F22" s="622"/>
      <c r="G22" s="622"/>
      <c r="H22" s="622"/>
      <c r="I22" s="623" t="s">
        <v>72</v>
      </c>
      <c r="J22" s="624"/>
      <c r="K22" s="624"/>
      <c r="L22" s="624"/>
      <c r="M22" s="624"/>
      <c r="N22" s="624"/>
      <c r="O22" s="624"/>
      <c r="P22" s="625"/>
      <c r="Q22" s="274">
        <f>Prices!D19</f>
        <v>30.07</v>
      </c>
      <c r="R22" s="275">
        <f>Prices!E19</f>
        <v>36.08</v>
      </c>
      <c r="S22" s="276">
        <f>Prices!F19</f>
        <v>46.9</v>
      </c>
      <c r="T22" s="280"/>
      <c r="U22" s="295">
        <f t="shared" si="3"/>
        <v>0</v>
      </c>
      <c r="V22" s="296">
        <f t="shared" si="3"/>
        <v>0</v>
      </c>
      <c r="W22" s="388">
        <f t="shared" si="3"/>
        <v>0</v>
      </c>
    </row>
    <row r="23" spans="1:25" ht="15" customHeight="1" x14ac:dyDescent="0.3">
      <c r="A23" s="561"/>
      <c r="B23" s="562"/>
      <c r="C23" s="563"/>
      <c r="E23" s="648"/>
      <c r="F23" s="649"/>
      <c r="G23" s="649"/>
      <c r="H23" s="649"/>
      <c r="I23" s="649"/>
      <c r="J23" s="649"/>
      <c r="K23" s="649"/>
      <c r="L23" s="649"/>
      <c r="M23" s="649"/>
      <c r="N23" s="649"/>
      <c r="O23" s="649"/>
      <c r="P23" s="649"/>
      <c r="Q23" s="649"/>
      <c r="R23" s="649"/>
      <c r="S23" s="649"/>
      <c r="T23" s="650"/>
      <c r="U23" s="649"/>
      <c r="V23" s="649"/>
      <c r="W23" s="651"/>
    </row>
    <row r="24" spans="1:25" ht="15" customHeight="1" thickBot="1" x14ac:dyDescent="0.35">
      <c r="A24" s="561" t="str">
        <f>Alco!E3</f>
        <v>Alcohol</v>
      </c>
      <c r="B24" s="562"/>
      <c r="C24" s="563"/>
      <c r="E24" s="335">
        <v>1</v>
      </c>
      <c r="F24" s="652" t="s">
        <v>75</v>
      </c>
      <c r="G24" s="652"/>
      <c r="H24" s="652"/>
      <c r="I24" s="652"/>
      <c r="J24" s="652"/>
      <c r="K24" s="652"/>
      <c r="L24" s="652"/>
      <c r="M24" s="652"/>
      <c r="N24" s="652"/>
      <c r="O24" s="652"/>
      <c r="P24" s="652"/>
      <c r="Q24" s="652"/>
      <c r="R24" s="652"/>
      <c r="S24" s="652"/>
      <c r="T24" s="652"/>
      <c r="U24" s="652"/>
      <c r="V24" s="652"/>
      <c r="W24" s="653"/>
    </row>
    <row r="25" spans="1:25" ht="15" customHeight="1" x14ac:dyDescent="0.3">
      <c r="A25" s="561"/>
      <c r="B25" s="562"/>
      <c r="C25" s="563"/>
      <c r="E25" s="80"/>
      <c r="F25" s="80"/>
      <c r="G25" s="80"/>
      <c r="H25" s="80"/>
      <c r="I25" s="80"/>
      <c r="J25" s="80"/>
      <c r="K25" s="80"/>
      <c r="L25" s="80"/>
      <c r="M25" s="80"/>
      <c r="N25" s="80"/>
      <c r="O25" s="80"/>
      <c r="P25" s="80"/>
      <c r="Q25" s="80"/>
      <c r="R25" s="80"/>
      <c r="S25" s="80"/>
      <c r="T25" s="80"/>
      <c r="U25" s="80"/>
      <c r="V25" s="80"/>
      <c r="W25" s="80"/>
    </row>
    <row r="26" spans="1:25" ht="15" customHeight="1" x14ac:dyDescent="0.3">
      <c r="A26" s="561" t="str">
        <f>Equip!E3</f>
        <v>Catering - Equipment</v>
      </c>
      <c r="B26" s="562"/>
      <c r="C26" s="563"/>
      <c r="E26" s="612" t="s">
        <v>76</v>
      </c>
      <c r="F26" s="613"/>
      <c r="G26" s="613"/>
      <c r="H26" s="613"/>
      <c r="I26" s="613"/>
      <c r="J26" s="613"/>
      <c r="K26" s="613"/>
      <c r="L26" s="613"/>
      <c r="M26" s="613"/>
      <c r="N26" s="613"/>
      <c r="O26" s="613"/>
      <c r="P26" s="613"/>
      <c r="Q26" s="613"/>
      <c r="R26" s="613"/>
      <c r="S26" s="613"/>
      <c r="T26" s="613"/>
      <c r="U26" s="613"/>
      <c r="V26" s="613"/>
      <c r="W26" s="614"/>
    </row>
    <row r="27" spans="1:25" ht="15" customHeight="1" x14ac:dyDescent="0.3">
      <c r="A27" s="561"/>
      <c r="B27" s="562"/>
      <c r="C27" s="563"/>
      <c r="E27" s="615"/>
      <c r="F27" s="616"/>
      <c r="G27" s="616"/>
      <c r="H27" s="616"/>
      <c r="I27" s="616"/>
      <c r="J27" s="616"/>
      <c r="K27" s="616"/>
      <c r="L27" s="616"/>
      <c r="M27" s="616"/>
      <c r="N27" s="616"/>
      <c r="O27" s="616"/>
      <c r="P27" s="616"/>
      <c r="Q27" s="616"/>
      <c r="R27" s="616"/>
      <c r="S27" s="616"/>
      <c r="T27" s="616"/>
      <c r="U27" s="616"/>
      <c r="V27" s="616"/>
      <c r="W27" s="617"/>
    </row>
    <row r="28" spans="1:25" ht="15" customHeight="1" x14ac:dyDescent="0.3">
      <c r="A28" s="561" t="str">
        <f>Hygiene!E3</f>
        <v>Catering - Hygiene</v>
      </c>
      <c r="B28" s="562"/>
      <c r="C28" s="563"/>
      <c r="E28" s="615"/>
      <c r="F28" s="616"/>
      <c r="G28" s="616"/>
      <c r="H28" s="616"/>
      <c r="I28" s="616"/>
      <c r="J28" s="616"/>
      <c r="K28" s="616"/>
      <c r="L28" s="616"/>
      <c r="M28" s="616"/>
      <c r="N28" s="616"/>
      <c r="O28" s="616"/>
      <c r="P28" s="616"/>
      <c r="Q28" s="616"/>
      <c r="R28" s="616"/>
      <c r="S28" s="616"/>
      <c r="T28" s="616"/>
      <c r="U28" s="616"/>
      <c r="V28" s="616"/>
      <c r="W28" s="617"/>
    </row>
    <row r="29" spans="1:25" ht="15" customHeight="1" x14ac:dyDescent="0.3">
      <c r="A29" s="561"/>
      <c r="B29" s="562"/>
      <c r="C29" s="563"/>
      <c r="E29" s="618"/>
      <c r="F29" s="619"/>
      <c r="G29" s="619"/>
      <c r="H29" s="619"/>
      <c r="I29" s="619"/>
      <c r="J29" s="619"/>
      <c r="K29" s="619"/>
      <c r="L29" s="619"/>
      <c r="M29" s="619"/>
      <c r="N29" s="619"/>
      <c r="O29" s="619"/>
      <c r="P29" s="619"/>
      <c r="Q29" s="619"/>
      <c r="R29" s="619"/>
      <c r="S29" s="619"/>
      <c r="T29" s="619"/>
      <c r="U29" s="619"/>
      <c r="V29" s="619"/>
      <c r="W29" s="620"/>
      <c r="X29" s="80"/>
      <c r="Y29" s="80"/>
    </row>
    <row r="30" spans="1:25" ht="15" customHeight="1" x14ac:dyDescent="0.3">
      <c r="A30" s="561" t="str">
        <f>'G&amp;R'!E3</f>
        <v>Graphics &amp; Rigging</v>
      </c>
      <c r="B30" s="562"/>
      <c r="C30" s="563"/>
      <c r="E30" s="80"/>
      <c r="F30" s="80"/>
      <c r="G30" s="80"/>
      <c r="H30" s="80"/>
      <c r="I30" s="80"/>
      <c r="J30" s="80"/>
      <c r="K30" s="80"/>
      <c r="L30" s="80"/>
      <c r="M30" s="80"/>
      <c r="N30" s="80"/>
      <c r="O30" s="80"/>
      <c r="P30" s="80"/>
      <c r="Q30" s="80"/>
      <c r="R30" s="80"/>
      <c r="S30" s="80"/>
      <c r="T30" s="80"/>
      <c r="U30" s="80"/>
      <c r="V30" s="80"/>
      <c r="W30" s="80"/>
      <c r="X30" s="217"/>
      <c r="Y30" s="217"/>
    </row>
    <row r="31" spans="1:25" ht="15" customHeight="1" x14ac:dyDescent="0.3">
      <c r="A31" s="561"/>
      <c r="B31" s="562"/>
      <c r="C31" s="563"/>
      <c r="E31" s="80"/>
      <c r="F31" s="80"/>
      <c r="G31" s="80"/>
      <c r="H31" s="80"/>
      <c r="I31" s="80"/>
      <c r="J31" s="80"/>
      <c r="K31" s="80"/>
      <c r="L31" s="80"/>
      <c r="M31" s="80"/>
      <c r="N31" s="80"/>
      <c r="O31" s="80"/>
      <c r="P31" s="80"/>
      <c r="Q31" s="80"/>
      <c r="R31" s="80"/>
      <c r="S31" s="80"/>
      <c r="T31" s="80"/>
      <c r="U31" s="80"/>
      <c r="V31" s="80"/>
      <c r="W31" s="80"/>
      <c r="X31" s="217"/>
      <c r="Y31" s="217"/>
    </row>
    <row r="32" spans="1:25" ht="15" customHeight="1" x14ac:dyDescent="0.3">
      <c r="A32" s="561" t="str">
        <f>Details!E2</f>
        <v>Your contact details</v>
      </c>
      <c r="B32" s="562"/>
      <c r="C32" s="563"/>
      <c r="E32" s="80"/>
      <c r="F32" s="80"/>
      <c r="G32" s="80"/>
      <c r="H32" s="80"/>
      <c r="I32" s="80"/>
      <c r="J32" s="80"/>
      <c r="K32" s="80"/>
      <c r="L32" s="80"/>
      <c r="M32" s="80"/>
      <c r="N32" s="80"/>
      <c r="O32" s="80"/>
      <c r="P32" s="80"/>
      <c r="Q32" s="80"/>
      <c r="R32" s="80"/>
      <c r="S32" s="80"/>
      <c r="T32" s="80"/>
      <c r="U32" s="80"/>
      <c r="V32" s="80"/>
      <c r="W32" s="80"/>
      <c r="X32" s="217"/>
      <c r="Y32" s="217"/>
    </row>
    <row r="33" spans="1:25" ht="15" customHeight="1" x14ac:dyDescent="0.3">
      <c r="A33" s="561"/>
      <c r="B33" s="562"/>
      <c r="C33" s="563"/>
      <c r="E33" s="80"/>
      <c r="F33" s="83"/>
      <c r="G33" s="80"/>
      <c r="H33" s="80"/>
      <c r="I33" s="80"/>
      <c r="J33" s="80"/>
      <c r="K33" s="80"/>
      <c r="L33" s="80"/>
      <c r="M33" s="80"/>
      <c r="N33" s="207"/>
      <c r="O33" s="207"/>
      <c r="P33" s="80"/>
      <c r="Q33" s="80"/>
      <c r="R33" s="80"/>
      <c r="S33" s="80"/>
      <c r="T33" s="80"/>
      <c r="U33" s="80"/>
      <c r="V33" s="80"/>
      <c r="W33" s="80"/>
      <c r="X33" s="217"/>
      <c r="Y33" s="217"/>
    </row>
    <row r="34" spans="1:25" ht="15" customHeight="1" x14ac:dyDescent="0.3">
      <c r="A34" s="561" t="str">
        <f>Summary!E4</f>
        <v>Order summary</v>
      </c>
      <c r="B34" s="562"/>
      <c r="C34" s="563"/>
      <c r="E34" s="80"/>
      <c r="F34" s="80"/>
      <c r="G34" s="80"/>
      <c r="H34" s="80"/>
      <c r="I34" s="80"/>
      <c r="J34" s="80"/>
      <c r="K34" s="80"/>
      <c r="L34" s="80"/>
      <c r="M34" s="80"/>
      <c r="N34" s="80"/>
      <c r="O34" s="80"/>
      <c r="P34" s="80"/>
      <c r="Q34" s="80"/>
      <c r="R34" s="80"/>
      <c r="S34" s="80"/>
      <c r="T34" s="80"/>
      <c r="U34" s="80"/>
      <c r="V34" s="80"/>
      <c r="W34" s="80"/>
      <c r="X34" s="80"/>
      <c r="Y34" s="80"/>
    </row>
    <row r="35" spans="1:25" ht="15" customHeight="1" x14ac:dyDescent="0.3">
      <c r="A35" s="561"/>
      <c r="B35" s="562"/>
      <c r="C35" s="563"/>
      <c r="X35" s="80"/>
      <c r="Y35" s="80"/>
    </row>
    <row r="36" spans="1:25" ht="15" customHeight="1" x14ac:dyDescent="0.3">
      <c r="A36" s="561" t="str">
        <f>'T&amp;C'!E2</f>
        <v>Terms &amp; Conditions</v>
      </c>
      <c r="B36" s="562"/>
      <c r="C36" s="563"/>
      <c r="X36" s="80"/>
      <c r="Y36" s="80"/>
    </row>
    <row r="37" spans="1:25" ht="15" customHeight="1" x14ac:dyDescent="0.3">
      <c r="A37" s="561"/>
      <c r="B37" s="562"/>
      <c r="C37" s="563"/>
      <c r="X37" s="80"/>
      <c r="Y37" s="80"/>
    </row>
    <row r="38" spans="1:25" ht="15" customHeight="1" x14ac:dyDescent="0.3">
      <c r="A38" s="51"/>
      <c r="B38" s="51"/>
      <c r="C38" s="51"/>
      <c r="X38" s="80"/>
      <c r="Y38" s="80"/>
    </row>
    <row r="39" spans="1:25" ht="15" customHeight="1" x14ac:dyDescent="0.4">
      <c r="A39" s="52"/>
      <c r="B39" s="52"/>
      <c r="C39" s="52"/>
    </row>
    <row r="40" spans="1:25" ht="15" customHeight="1" x14ac:dyDescent="0.3">
      <c r="A40" s="572" t="s">
        <v>31</v>
      </c>
      <c r="B40" s="572"/>
      <c r="C40" s="572"/>
    </row>
    <row r="41" spans="1:25" ht="15" customHeight="1" x14ac:dyDescent="0.3">
      <c r="A41" s="79" t="s">
        <v>32</v>
      </c>
      <c r="B41" s="142"/>
      <c r="C41" s="142"/>
    </row>
    <row r="42" spans="1:25" ht="15" customHeight="1" x14ac:dyDescent="0.3">
      <c r="A42" s="47" t="s">
        <v>33</v>
      </c>
      <c r="B42" s="142"/>
      <c r="C42" s="142"/>
    </row>
    <row r="43" spans="1:25" ht="15" customHeight="1" x14ac:dyDescent="0.3">
      <c r="A43" s="47" t="s">
        <v>11</v>
      </c>
      <c r="B43" s="142"/>
      <c r="C43" s="142"/>
    </row>
    <row r="44" spans="1:25" ht="15" customHeight="1" x14ac:dyDescent="0.3">
      <c r="A44" s="47" t="s">
        <v>34</v>
      </c>
      <c r="B44" s="142"/>
      <c r="C44" s="142"/>
    </row>
    <row r="45" spans="1:25" ht="15" customHeight="1" x14ac:dyDescent="0.3">
      <c r="A45" s="47" t="s">
        <v>13</v>
      </c>
      <c r="B45" s="142"/>
      <c r="C45" s="142"/>
    </row>
    <row r="46" spans="1:25" ht="15" customHeight="1" x14ac:dyDescent="0.3">
      <c r="A46" s="47" t="s">
        <v>14</v>
      </c>
      <c r="B46" s="142"/>
      <c r="C46" s="142"/>
    </row>
    <row r="47" spans="1:25" ht="15" customHeight="1" x14ac:dyDescent="0.3">
      <c r="A47" s="53"/>
      <c r="B47" s="142"/>
      <c r="C47" s="142"/>
    </row>
    <row r="48" spans="1:25" ht="15" customHeight="1" x14ac:dyDescent="0.3">
      <c r="A48" s="570" t="s">
        <v>36</v>
      </c>
      <c r="B48" s="570"/>
      <c r="C48" s="570"/>
    </row>
    <row r="49" spans="1:3" ht="15" customHeight="1" x14ac:dyDescent="0.3">
      <c r="A49" s="570"/>
      <c r="B49" s="570"/>
      <c r="C49" s="570"/>
    </row>
    <row r="50" spans="1:3" ht="15" customHeight="1" x14ac:dyDescent="0.3">
      <c r="A50" s="571" t="s">
        <v>37</v>
      </c>
      <c r="B50" s="571"/>
      <c r="C50" s="571"/>
    </row>
    <row r="51" spans="1:3" ht="15" customHeight="1" x14ac:dyDescent="0.3">
      <c r="A51" s="571"/>
      <c r="B51" s="571"/>
      <c r="C51" s="571"/>
    </row>
    <row r="52" spans="1:3" ht="15" customHeight="1" x14ac:dyDescent="0.4">
      <c r="A52" s="52"/>
      <c r="B52" s="52"/>
      <c r="C52" s="52"/>
    </row>
    <row r="53" spans="1:3" ht="15" customHeight="1" x14ac:dyDescent="0.4">
      <c r="A53" s="52"/>
      <c r="B53" s="52"/>
      <c r="C53" s="52"/>
    </row>
    <row r="54" spans="1:3" ht="15" customHeight="1" x14ac:dyDescent="0.4">
      <c r="A54" s="52"/>
      <c r="B54" s="52"/>
      <c r="C54" s="52"/>
    </row>
    <row r="55" spans="1:3" ht="18" x14ac:dyDescent="0.4">
      <c r="A55" s="52"/>
      <c r="B55" s="52"/>
      <c r="C55" s="52"/>
    </row>
  </sheetData>
  <sheetProtection algorithmName="SHA-512" hashValue="SKzfXjEvAkEm4TVP1iq1e0qL3PKySsn9gkjOo0CQDIcRjd7vW6paO+arvmRct8SYhmI/7qz4LMBLIFPP7e7NxA==" saltValue="Fr6DotR7NvPUlCTJzlZAJg==" spinCount="100000" sheet="1" objects="1" scenarios="1"/>
  <mergeCells count="64">
    <mergeCell ref="A10:C11"/>
    <mergeCell ref="T3:T4"/>
    <mergeCell ref="E23:W23"/>
    <mergeCell ref="F24:W24"/>
    <mergeCell ref="A1:C1"/>
    <mergeCell ref="P1:W1"/>
    <mergeCell ref="A2:C3"/>
    <mergeCell ref="E3:P3"/>
    <mergeCell ref="Q3:S3"/>
    <mergeCell ref="U3:W3"/>
    <mergeCell ref="A4:C5"/>
    <mergeCell ref="E4:H4"/>
    <mergeCell ref="I4:P4"/>
    <mergeCell ref="E5:P5"/>
    <mergeCell ref="A6:C7"/>
    <mergeCell ref="E6:H6"/>
    <mergeCell ref="I6:P6"/>
    <mergeCell ref="E7:H7"/>
    <mergeCell ref="I7:P7"/>
    <mergeCell ref="A16:C17"/>
    <mergeCell ref="E14:H14"/>
    <mergeCell ref="I14:P14"/>
    <mergeCell ref="E15:P15"/>
    <mergeCell ref="A8:C9"/>
    <mergeCell ref="E8:H8"/>
    <mergeCell ref="I8:P8"/>
    <mergeCell ref="E9:H9"/>
    <mergeCell ref="I9:P9"/>
    <mergeCell ref="A12:C13"/>
    <mergeCell ref="E10:P10"/>
    <mergeCell ref="E11:H11"/>
    <mergeCell ref="I11:P11"/>
    <mergeCell ref="E20:H20"/>
    <mergeCell ref="I20:P20"/>
    <mergeCell ref="E21:H21"/>
    <mergeCell ref="A14:C15"/>
    <mergeCell ref="E12:H12"/>
    <mergeCell ref="I12:P12"/>
    <mergeCell ref="E13:H13"/>
    <mergeCell ref="I13:P13"/>
    <mergeCell ref="A18:C19"/>
    <mergeCell ref="E16:H16"/>
    <mergeCell ref="I16:P16"/>
    <mergeCell ref="E17:H17"/>
    <mergeCell ref="I17:P17"/>
    <mergeCell ref="E18:P18"/>
    <mergeCell ref="E19:H19"/>
    <mergeCell ref="I19:P19"/>
    <mergeCell ref="I21:P21"/>
    <mergeCell ref="A28:C29"/>
    <mergeCell ref="A26:C27"/>
    <mergeCell ref="A50:C51"/>
    <mergeCell ref="A30:C31"/>
    <mergeCell ref="A32:C33"/>
    <mergeCell ref="A34:C35"/>
    <mergeCell ref="E26:W29"/>
    <mergeCell ref="A36:C37"/>
    <mergeCell ref="A40:C40"/>
    <mergeCell ref="A48:C49"/>
    <mergeCell ref="A24:C25"/>
    <mergeCell ref="E22:H22"/>
    <mergeCell ref="I22:P22"/>
    <mergeCell ref="A20:C21"/>
    <mergeCell ref="A22:C23"/>
  </mergeCells>
  <hyperlinks>
    <hyperlink ref="A48" r:id="rId1" display="eventorders.nec@necgroup.co.uk" xr:uid="{A9943E32-C761-45DC-821F-AC041632CB44}"/>
    <hyperlink ref="A48:C49" r:id="rId2" display="Click here to speak to our team!" xr:uid="{C3BD50D1-1031-43AA-8D9E-9FDF6AB261B8}"/>
    <hyperlink ref="P1:W1" r:id="rId3" display="mailto:eventorders.nec@necgroup.co.uk" xr:uid="{A4C81B3F-69C4-4F5B-A36E-8453005E819F}"/>
    <hyperlink ref="A4:C5" location="Landing!A1" display="Home" xr:uid="{B49A1501-33F4-4E1B-8D52-839F5E9036B8}"/>
    <hyperlink ref="A12:C13" location="Util!A1" display="Util!A1" xr:uid="{2D3EC344-ECEC-49A5-B94D-1951E7906936}"/>
    <hyperlink ref="A14:C15" location="Safe!A1" display="Safe!A1" xr:uid="{99C0D31B-84E1-4FF0-A99C-A04E354936C8}"/>
    <hyperlink ref="A16:C17" location="Floor!A1" display="Floor!A1" xr:uid="{8C2EE785-86E0-4805-A93B-7627D2791CD6}"/>
    <hyperlink ref="A18:C19" location="Clean!A1" display="Clean!A1" xr:uid="{159DE81F-0C8B-46CB-A6EB-AE3887111625}"/>
    <hyperlink ref="A30:C31" location="'G&amp;R'!A1" display="'G&amp;R'!A1" xr:uid="{1889ACA1-AD2E-4C3E-8F60-AD51936985E0}"/>
    <hyperlink ref="A32:C33" location="Details!A1" display="Details!A1" xr:uid="{D78D69E5-54F3-478F-AD0F-78DC0538E0D8}"/>
    <hyperlink ref="A34:C35" location="Summary!A1" display="Summary!A1" xr:uid="{4459238F-9568-4771-904D-E4CDE7137127}"/>
    <hyperlink ref="A36:C37" location="'T&amp;C'!A1" display="'T&amp;C'!A1" xr:uid="{4E60DDC6-D614-4755-BACD-712C95C2F202}"/>
    <hyperlink ref="A6:C7" location="Info!A1" display="Info!A1" xr:uid="{501B1233-2FA2-434D-82D1-631BDFFB0B51}"/>
    <hyperlink ref="A20:C21" location="Food!A1" display="Food!A1" xr:uid="{3C2BA886-8524-41CA-8AEA-EB441B3A8F50}"/>
    <hyperlink ref="A26:C27" location="Equip!A1" display="Equip!A1" xr:uid="{EFB295D4-4000-4872-8D48-A164BAFD9837}"/>
    <hyperlink ref="A28:C29" location="Hygiene!A1" display="Hygiene!A1" xr:uid="{E85E00BB-A0F8-4299-9081-D368C4FDD772}"/>
    <hyperlink ref="A22:C23" location="Drink!A1" display="Drink!A1" xr:uid="{3B10E10A-024B-4921-987A-29715FA92E53}"/>
    <hyperlink ref="A24:C25" location="Alco!A1" display="Alco!A1" xr:uid="{86A58002-17E6-4B8E-A317-8656CA30858B}"/>
    <hyperlink ref="A8:C9" location="IT!A1" display="IT &amp; Networks" xr:uid="{CEC5C102-4A6A-4033-8512-DEB3A77651AE}"/>
    <hyperlink ref="A10:C11" location="AV!A1" display="AV!A1" xr:uid="{8A2FAAFA-23AB-4BFE-AF12-180E0B9D1DB2}"/>
  </hyperlinks>
  <printOptions horizontalCentered="1" verticalCentered="1"/>
  <pageMargins left="0.23622047244094491" right="0.23622047244094491" top="0.35433070866141736" bottom="0.35433070866141736" header="0.31496062992125984" footer="0.31496062992125984"/>
  <pageSetup paperSize="9" scale="76" orientation="landscape"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1808E-78B9-4219-867C-CEC2A0C0DEFF}">
  <sheetPr>
    <tabColor rgb="FF1E384E"/>
    <pageSetUpPr autoPageBreaks="0" fitToPage="1"/>
  </sheetPr>
  <dimension ref="A1:AB55"/>
  <sheetViews>
    <sheetView showRowColHeaders="0" workbookViewId="0">
      <selection activeCell="A12" sqref="A12:C13"/>
    </sheetView>
  </sheetViews>
  <sheetFormatPr defaultColWidth="8.81640625" defaultRowHeight="17.5" x14ac:dyDescent="0.35"/>
  <cols>
    <col min="1" max="3" width="10.54296875" style="54" customWidth="1"/>
    <col min="4" max="4" width="4.54296875" style="45" customWidth="1"/>
    <col min="5" max="7" width="7.1796875" style="45" customWidth="1"/>
    <col min="8" max="8" width="8.81640625" style="45" customWidth="1"/>
    <col min="9" max="15" width="8.54296875" style="45" customWidth="1"/>
    <col min="16" max="16" width="22.1796875" style="45" customWidth="1"/>
    <col min="17" max="17" width="10.453125" style="45" bestFit="1" customWidth="1"/>
    <col min="18" max="18" width="10" style="45" customWidth="1"/>
    <col min="19" max="19" width="11" style="45" bestFit="1" customWidth="1"/>
    <col min="20" max="20" width="13.81640625" style="45" bestFit="1" customWidth="1"/>
    <col min="21" max="21" width="15.453125" style="45" bestFit="1" customWidth="1"/>
    <col min="22" max="22" width="13.81640625" style="45" bestFit="1" customWidth="1"/>
    <col min="23" max="23" width="15.453125" style="45" bestFit="1" customWidth="1"/>
    <col min="24" max="26" width="11.1796875" style="45" customWidth="1"/>
    <col min="27" max="27" width="9.54296875" style="45" customWidth="1"/>
    <col min="28" max="28" width="10.81640625" style="45" customWidth="1"/>
    <col min="29" max="29" width="9.54296875" style="45" customWidth="1"/>
    <col min="30" max="16384" width="8.81640625" style="45"/>
  </cols>
  <sheetData>
    <row r="1" spans="1:28" s="48" customFormat="1" ht="36" customHeight="1" x14ac:dyDescent="0.3">
      <c r="A1" s="558" t="s">
        <v>5</v>
      </c>
      <c r="B1" s="559"/>
      <c r="C1" s="559"/>
      <c r="E1" s="49" t="str">
        <f>Landing!B2</f>
        <v>NEC Products and Services Order Form</v>
      </c>
      <c r="K1" s="50"/>
      <c r="L1" s="44"/>
      <c r="M1" s="44"/>
      <c r="P1" s="654" t="s">
        <v>38</v>
      </c>
      <c r="Q1" s="654"/>
      <c r="R1" s="654"/>
      <c r="S1" s="654"/>
      <c r="T1" s="654"/>
      <c r="U1" s="654"/>
      <c r="V1" s="654"/>
      <c r="W1" s="654"/>
      <c r="X1" s="654"/>
      <c r="Y1" s="654"/>
      <c r="Z1" s="654"/>
      <c r="AA1" s="102"/>
      <c r="AB1" s="102"/>
    </row>
    <row r="2" spans="1:28" ht="15" customHeight="1" thickBot="1" x14ac:dyDescent="0.35">
      <c r="A2" s="560"/>
      <c r="B2" s="560"/>
      <c r="C2" s="560"/>
    </row>
    <row r="3" spans="1:28" ht="15" customHeight="1" thickBot="1" x14ac:dyDescent="0.35">
      <c r="A3" s="560"/>
      <c r="B3" s="560"/>
      <c r="C3" s="560"/>
      <c r="E3" s="647" t="s">
        <v>77</v>
      </c>
      <c r="F3" s="647"/>
      <c r="G3" s="647"/>
      <c r="H3" s="647"/>
      <c r="I3" s="647"/>
      <c r="J3" s="647"/>
      <c r="K3" s="647"/>
      <c r="L3" s="647"/>
      <c r="M3" s="647"/>
      <c r="N3" s="647"/>
      <c r="O3" s="647"/>
      <c r="P3" s="647"/>
      <c r="Q3" s="647" t="s">
        <v>40</v>
      </c>
      <c r="R3" s="647"/>
      <c r="S3" s="647"/>
      <c r="T3" s="647" t="s">
        <v>78</v>
      </c>
      <c r="U3" s="647" t="s">
        <v>79</v>
      </c>
      <c r="V3" s="647" t="s">
        <v>80</v>
      </c>
      <c r="W3" s="647"/>
      <c r="X3" s="647" t="s">
        <v>42</v>
      </c>
    </row>
    <row r="4" spans="1:28" ht="15" customHeight="1" thickBot="1" x14ac:dyDescent="0.35">
      <c r="A4" s="561" t="s">
        <v>8</v>
      </c>
      <c r="B4" s="562"/>
      <c r="C4" s="563"/>
      <c r="E4" s="655" t="s">
        <v>43</v>
      </c>
      <c r="F4" s="655"/>
      <c r="G4" s="655"/>
      <c r="H4" s="655"/>
      <c r="I4" s="655" t="s">
        <v>44</v>
      </c>
      <c r="J4" s="655"/>
      <c r="K4" s="655"/>
      <c r="L4" s="655"/>
      <c r="M4" s="655"/>
      <c r="N4" s="655"/>
      <c r="O4" s="655"/>
      <c r="P4" s="655"/>
      <c r="Q4" s="327" t="s">
        <v>81</v>
      </c>
      <c r="R4" s="327" t="s">
        <v>82</v>
      </c>
      <c r="S4" s="327" t="s">
        <v>83</v>
      </c>
      <c r="T4" s="647"/>
      <c r="U4" s="647"/>
      <c r="V4" s="279" t="s">
        <v>84</v>
      </c>
      <c r="W4" s="279" t="s">
        <v>85</v>
      </c>
      <c r="X4" s="647"/>
    </row>
    <row r="5" spans="1:28" ht="15" customHeight="1" thickBot="1" x14ac:dyDescent="0.35">
      <c r="A5" s="561"/>
      <c r="B5" s="562"/>
      <c r="C5" s="563"/>
      <c r="E5" s="658" t="s">
        <v>86</v>
      </c>
      <c r="F5" s="659"/>
      <c r="G5" s="659"/>
      <c r="H5" s="659"/>
      <c r="I5" s="659"/>
      <c r="J5" s="659"/>
      <c r="K5" s="659"/>
      <c r="L5" s="659"/>
      <c r="M5" s="659"/>
      <c r="N5" s="659"/>
      <c r="O5" s="659"/>
      <c r="P5" s="659"/>
      <c r="Q5" s="265"/>
      <c r="R5" s="265"/>
      <c r="S5" s="265"/>
      <c r="T5" s="243"/>
      <c r="U5" s="144">
        <f>IF(SUM(U6:U16)&gt;0,9999,0)</f>
        <v>0</v>
      </c>
      <c r="V5" s="243"/>
      <c r="W5" s="243"/>
      <c r="X5" s="381"/>
    </row>
    <row r="6" spans="1:28" ht="15" customHeight="1" thickBot="1" x14ac:dyDescent="0.35">
      <c r="A6" s="561" t="str">
        <f>Info!E12</f>
        <v>Important Information</v>
      </c>
      <c r="B6" s="562"/>
      <c r="C6" s="563"/>
      <c r="E6" s="663" t="s">
        <v>87</v>
      </c>
      <c r="F6" s="664"/>
      <c r="G6" s="664"/>
      <c r="H6" s="665"/>
      <c r="I6" s="666" t="s">
        <v>88</v>
      </c>
      <c r="J6" s="664"/>
      <c r="K6" s="664"/>
      <c r="L6" s="664"/>
      <c r="M6" s="664"/>
      <c r="N6" s="664"/>
      <c r="O6" s="664"/>
      <c r="P6" s="664"/>
      <c r="Q6" s="268">
        <f>Prices!D98</f>
        <v>250</v>
      </c>
      <c r="R6" s="250">
        <f>Prices!E98</f>
        <v>325</v>
      </c>
      <c r="S6" s="267">
        <f>Prices!F98</f>
        <v>375</v>
      </c>
      <c r="T6" s="280"/>
      <c r="U6" s="280"/>
      <c r="V6" s="517"/>
      <c r="W6" s="517"/>
      <c r="X6" s="376">
        <f>IFERROR(IF(T6="","",IF(T6="3+",Prices!F98,CHOOSE(T6,Prices!D98,Prices!E98)))*U6, 0)</f>
        <v>0</v>
      </c>
    </row>
    <row r="7" spans="1:28" ht="15" customHeight="1" thickBot="1" x14ac:dyDescent="0.35">
      <c r="A7" s="561"/>
      <c r="B7" s="562"/>
      <c r="C7" s="563"/>
      <c r="E7" s="660" t="s">
        <v>89</v>
      </c>
      <c r="F7" s="661"/>
      <c r="G7" s="661"/>
      <c r="H7" s="662"/>
      <c r="I7" s="667" t="s">
        <v>90</v>
      </c>
      <c r="J7" s="661"/>
      <c r="K7" s="661"/>
      <c r="L7" s="661"/>
      <c r="M7" s="661"/>
      <c r="N7" s="661"/>
      <c r="O7" s="661"/>
      <c r="P7" s="661"/>
      <c r="Q7" s="269">
        <f>Prices!D99</f>
        <v>275</v>
      </c>
      <c r="R7" s="208">
        <f>Prices!E99</f>
        <v>375</v>
      </c>
      <c r="S7" s="266">
        <f>Prices!F99</f>
        <v>425</v>
      </c>
      <c r="T7" s="280"/>
      <c r="U7" s="280"/>
      <c r="V7" s="517"/>
      <c r="W7" s="517"/>
      <c r="X7" s="377">
        <f>IFERROR(IF(T7="","",IF(T7="3+",Prices!F99,CHOOSE(T7,Prices!D99,Prices!E99)))*U7, 0)</f>
        <v>0</v>
      </c>
    </row>
    <row r="8" spans="1:28" ht="15" customHeight="1" thickBot="1" x14ac:dyDescent="0.35">
      <c r="A8" s="561" t="s">
        <v>39</v>
      </c>
      <c r="B8" s="562"/>
      <c r="C8" s="563"/>
      <c r="E8" s="660" t="s">
        <v>91</v>
      </c>
      <c r="F8" s="661"/>
      <c r="G8" s="661"/>
      <c r="H8" s="662"/>
      <c r="I8" s="667" t="s">
        <v>92</v>
      </c>
      <c r="J8" s="661"/>
      <c r="K8" s="661"/>
      <c r="L8" s="661"/>
      <c r="M8" s="661"/>
      <c r="N8" s="661"/>
      <c r="O8" s="661"/>
      <c r="P8" s="661"/>
      <c r="Q8" s="269">
        <f>Prices!D100</f>
        <v>300</v>
      </c>
      <c r="R8" s="208">
        <f>Prices!E100</f>
        <v>425</v>
      </c>
      <c r="S8" s="266">
        <f>Prices!F100</f>
        <v>525</v>
      </c>
      <c r="T8" s="280"/>
      <c r="U8" s="280"/>
      <c r="V8" s="517"/>
      <c r="W8" s="517"/>
      <c r="X8" s="377">
        <f>IFERROR(IF(T8="","",IF(T8="3+",Prices!F100,CHOOSE(T8,Prices!D100,Prices!E100)))*U8, 0)</f>
        <v>0</v>
      </c>
    </row>
    <row r="9" spans="1:28" ht="15" customHeight="1" thickBot="1" x14ac:dyDescent="0.35">
      <c r="A9" s="561"/>
      <c r="B9" s="562"/>
      <c r="C9" s="563"/>
      <c r="E9" s="660" t="s">
        <v>93</v>
      </c>
      <c r="F9" s="661"/>
      <c r="G9" s="661"/>
      <c r="H9" s="662"/>
      <c r="I9" s="667" t="s">
        <v>94</v>
      </c>
      <c r="J9" s="661"/>
      <c r="K9" s="661"/>
      <c r="L9" s="661"/>
      <c r="M9" s="661"/>
      <c r="N9" s="661"/>
      <c r="O9" s="661"/>
      <c r="P9" s="661"/>
      <c r="Q9" s="269">
        <f>Prices!D101</f>
        <v>325</v>
      </c>
      <c r="R9" s="208">
        <f>Prices!E101</f>
        <v>475</v>
      </c>
      <c r="S9" s="266">
        <f>Prices!F101</f>
        <v>575</v>
      </c>
      <c r="T9" s="280"/>
      <c r="U9" s="280"/>
      <c r="V9" s="517"/>
      <c r="W9" s="517"/>
      <c r="X9" s="377">
        <f>IFERROR(IF(T9="","",IF(T9="3+",Prices!F101,CHOOSE(T9,Prices!D101,Prices!E101)))*U9, 0)</f>
        <v>0</v>
      </c>
    </row>
    <row r="10" spans="1:28" ht="15" customHeight="1" thickBot="1" x14ac:dyDescent="0.35">
      <c r="A10" s="564" t="str">
        <f>E3</f>
        <v>Audio-visual</v>
      </c>
      <c r="B10" s="565"/>
      <c r="C10" s="566"/>
      <c r="E10" s="660" t="s">
        <v>95</v>
      </c>
      <c r="F10" s="661"/>
      <c r="G10" s="661"/>
      <c r="H10" s="662"/>
      <c r="I10" s="667" t="s">
        <v>96</v>
      </c>
      <c r="J10" s="661"/>
      <c r="K10" s="661"/>
      <c r="L10" s="661"/>
      <c r="M10" s="661"/>
      <c r="N10" s="661"/>
      <c r="O10" s="661"/>
      <c r="P10" s="661"/>
      <c r="Q10" s="269">
        <f>Prices!D102</f>
        <v>475</v>
      </c>
      <c r="R10" s="208">
        <f>Prices!E102</f>
        <v>625</v>
      </c>
      <c r="S10" s="266">
        <f>Prices!F102</f>
        <v>775</v>
      </c>
      <c r="T10" s="280"/>
      <c r="U10" s="280"/>
      <c r="V10" s="517"/>
      <c r="W10" s="517"/>
      <c r="X10" s="377">
        <f>IFERROR(IF(T10="","",IF(T10="3+",Prices!F102,CHOOSE(T10,Prices!D102,Prices!E102)))*U10, 0)</f>
        <v>0</v>
      </c>
    </row>
    <row r="11" spans="1:28" ht="15" customHeight="1" thickBot="1" x14ac:dyDescent="0.35">
      <c r="A11" s="567"/>
      <c r="B11" s="568"/>
      <c r="C11" s="569"/>
      <c r="E11" s="660" t="s">
        <v>97</v>
      </c>
      <c r="F11" s="661"/>
      <c r="G11" s="661"/>
      <c r="H11" s="662"/>
      <c r="I11" s="667" t="s">
        <v>98</v>
      </c>
      <c r="J11" s="661"/>
      <c r="K11" s="661"/>
      <c r="L11" s="661"/>
      <c r="M11" s="661"/>
      <c r="N11" s="661"/>
      <c r="O11" s="661"/>
      <c r="P11" s="661"/>
      <c r="Q11" s="269">
        <f>Prices!D103</f>
        <v>575</v>
      </c>
      <c r="R11" s="208">
        <f>Prices!E103</f>
        <v>775</v>
      </c>
      <c r="S11" s="266">
        <f>Prices!F103</f>
        <v>975</v>
      </c>
      <c r="T11" s="280"/>
      <c r="U11" s="280"/>
      <c r="V11" s="517"/>
      <c r="W11" s="517"/>
      <c r="X11" s="377">
        <f>IFERROR(IF(T11="","",IF(T11="3+",Prices!F103,CHOOSE(T11,Prices!D103,Prices!E103)))*U11, 0)</f>
        <v>0</v>
      </c>
    </row>
    <row r="12" spans="1:28" ht="15" customHeight="1" thickBot="1" x14ac:dyDescent="0.35">
      <c r="A12" s="561" t="str">
        <f>Util!E3</f>
        <v>Utilities</v>
      </c>
      <c r="B12" s="562"/>
      <c r="C12" s="563"/>
      <c r="E12" s="660" t="s">
        <v>99</v>
      </c>
      <c r="F12" s="661"/>
      <c r="G12" s="661"/>
      <c r="H12" s="662"/>
      <c r="I12" s="667" t="s">
        <v>98</v>
      </c>
      <c r="J12" s="661"/>
      <c r="K12" s="661"/>
      <c r="L12" s="661"/>
      <c r="M12" s="661"/>
      <c r="N12" s="661"/>
      <c r="O12" s="661"/>
      <c r="P12" s="661"/>
      <c r="Q12" s="269">
        <f>Prices!D104</f>
        <v>675</v>
      </c>
      <c r="R12" s="208">
        <f>Prices!E104</f>
        <v>925</v>
      </c>
      <c r="S12" s="266">
        <f>Prices!F104</f>
        <v>1175</v>
      </c>
      <c r="T12" s="280"/>
      <c r="U12" s="280"/>
      <c r="V12" s="517"/>
      <c r="W12" s="517"/>
      <c r="X12" s="377">
        <f>IFERROR(IF(T12="","",IF(T12="3+",Prices!F104,CHOOSE(T12,Prices!D104,Prices!E104)))*U12, 0)</f>
        <v>0</v>
      </c>
    </row>
    <row r="13" spans="1:28" ht="15" customHeight="1" thickBot="1" x14ac:dyDescent="0.35">
      <c r="A13" s="561"/>
      <c r="B13" s="562"/>
      <c r="C13" s="563"/>
      <c r="E13" s="660" t="s">
        <v>100</v>
      </c>
      <c r="F13" s="661"/>
      <c r="G13" s="661"/>
      <c r="H13" s="662"/>
      <c r="I13" s="630" t="s">
        <v>101</v>
      </c>
      <c r="J13" s="631"/>
      <c r="K13" s="631"/>
      <c r="L13" s="631"/>
      <c r="M13" s="631"/>
      <c r="N13" s="631"/>
      <c r="O13" s="631"/>
      <c r="P13" s="631"/>
      <c r="Q13" s="269">
        <f>Prices!D105</f>
        <v>35</v>
      </c>
      <c r="R13" s="208">
        <f>Prices!E105</f>
        <v>65</v>
      </c>
      <c r="S13" s="266">
        <f>Prices!F105</f>
        <v>95</v>
      </c>
      <c r="T13" s="280"/>
      <c r="U13" s="280"/>
      <c r="V13" s="517"/>
      <c r="W13" s="517"/>
      <c r="X13" s="377">
        <f>IFERROR(IF(T13="","",IF(T13="3+",Prices!F105,CHOOSE(T13,Prices!D105,Prices!E105)))*U13, 0)</f>
        <v>0</v>
      </c>
    </row>
    <row r="14" spans="1:28" ht="15" customHeight="1" thickBot="1" x14ac:dyDescent="0.35">
      <c r="A14" s="561" t="str">
        <f>Safe!E3</f>
        <v>Safety</v>
      </c>
      <c r="B14" s="562"/>
      <c r="C14" s="563"/>
      <c r="E14" s="660" t="s">
        <v>102</v>
      </c>
      <c r="F14" s="661"/>
      <c r="G14" s="661"/>
      <c r="H14" s="662"/>
      <c r="I14" s="670" t="s">
        <v>103</v>
      </c>
      <c r="J14" s="671"/>
      <c r="K14" s="671"/>
      <c r="L14" s="671"/>
      <c r="M14" s="671"/>
      <c r="N14" s="671"/>
      <c r="O14" s="671"/>
      <c r="P14" s="671"/>
      <c r="Q14" s="270">
        <f>Prices!D106</f>
        <v>40</v>
      </c>
      <c r="R14" s="209">
        <f>Prices!E106</f>
        <v>70</v>
      </c>
      <c r="S14" s="277">
        <f>Prices!F106</f>
        <v>100</v>
      </c>
      <c r="T14" s="280"/>
      <c r="U14" s="280"/>
      <c r="V14" s="517"/>
      <c r="W14" s="517"/>
      <c r="X14" s="378">
        <f>IFERROR(IF(T14="","",IF(T14="3+",Prices!F106,CHOOSE(T14,Prices!D106,Prices!E106)))*U14, 0)</f>
        <v>0</v>
      </c>
    </row>
    <row r="15" spans="1:28" ht="15" customHeight="1" thickBot="1" x14ac:dyDescent="0.35">
      <c r="A15" s="561"/>
      <c r="B15" s="562"/>
      <c r="C15" s="563"/>
      <c r="E15" s="660" t="s">
        <v>104</v>
      </c>
      <c r="F15" s="661"/>
      <c r="G15" s="661"/>
      <c r="H15" s="662"/>
      <c r="I15" s="670" t="s">
        <v>105</v>
      </c>
      <c r="J15" s="671"/>
      <c r="K15" s="671"/>
      <c r="L15" s="671"/>
      <c r="M15" s="671"/>
      <c r="N15" s="671"/>
      <c r="O15" s="671"/>
      <c r="P15" s="671"/>
      <c r="Q15" s="270">
        <f>Prices!D107</f>
        <v>30</v>
      </c>
      <c r="R15" s="209">
        <f>Prices!E107</f>
        <v>60</v>
      </c>
      <c r="S15" s="277">
        <f>Prices!F107</f>
        <v>90</v>
      </c>
      <c r="T15" s="280"/>
      <c r="U15" s="280"/>
      <c r="V15" s="517"/>
      <c r="W15" s="517"/>
      <c r="X15" s="378">
        <f>IFERROR(IF(T15="","",IF(T15="3+",Prices!F107,CHOOSE(T15,Prices!D107,Prices!E107)))*U15, 0)</f>
        <v>0</v>
      </c>
    </row>
    <row r="16" spans="1:28" ht="15" customHeight="1" thickBot="1" x14ac:dyDescent="0.35">
      <c r="A16" s="561" t="str">
        <f>Floor!E3</f>
        <v>Flooring</v>
      </c>
      <c r="B16" s="562"/>
      <c r="C16" s="563"/>
      <c r="E16" s="681" t="s">
        <v>106</v>
      </c>
      <c r="F16" s="669"/>
      <c r="G16" s="669"/>
      <c r="H16" s="682"/>
      <c r="I16" s="668" t="s">
        <v>107</v>
      </c>
      <c r="J16" s="669"/>
      <c r="K16" s="669"/>
      <c r="L16" s="669"/>
      <c r="M16" s="669"/>
      <c r="N16" s="669"/>
      <c r="O16" s="669"/>
      <c r="P16" s="669"/>
      <c r="Q16" s="271">
        <f>Prices!D108</f>
        <v>0</v>
      </c>
      <c r="R16" s="218">
        <f>Prices!E108</f>
        <v>0</v>
      </c>
      <c r="S16" s="278">
        <f>Prices!F108</f>
        <v>0</v>
      </c>
      <c r="T16" s="280"/>
      <c r="U16" s="280"/>
      <c r="V16" s="517"/>
      <c r="W16" s="517"/>
      <c r="X16" s="379">
        <f>IFERROR(IF(T16="","",IF(T16="3+",Prices!F108,CHOOSE(T16,Prices!D108,Prices!E108)))*U16, 0)</f>
        <v>0</v>
      </c>
    </row>
    <row r="17" spans="1:28" ht="15" customHeight="1" thickBot="1" x14ac:dyDescent="0.35">
      <c r="A17" s="561"/>
      <c r="B17" s="562"/>
      <c r="C17" s="563"/>
      <c r="E17" s="380" t="s">
        <v>108</v>
      </c>
      <c r="F17" s="243"/>
      <c r="G17" s="243"/>
      <c r="H17" s="243"/>
      <c r="I17" s="243"/>
      <c r="J17" s="243"/>
      <c r="K17" s="243"/>
      <c r="L17" s="243"/>
      <c r="M17" s="243"/>
      <c r="N17" s="243"/>
      <c r="O17" s="243"/>
      <c r="P17" s="243"/>
      <c r="Q17" s="237"/>
      <c r="R17" s="237"/>
      <c r="S17" s="237"/>
      <c r="T17" s="243"/>
      <c r="U17" s="144">
        <f>IF(SUM(U18:U22)&gt;0,9999,0)</f>
        <v>0</v>
      </c>
      <c r="V17" s="243"/>
      <c r="W17" s="243"/>
      <c r="X17" s="381"/>
    </row>
    <row r="18" spans="1:28" ht="15" customHeight="1" thickBot="1" x14ac:dyDescent="0.35">
      <c r="A18" s="561" t="str">
        <f>Clean!E3</f>
        <v>Cleaning</v>
      </c>
      <c r="B18" s="562"/>
      <c r="C18" s="563"/>
      <c r="E18" s="663" t="s">
        <v>109</v>
      </c>
      <c r="F18" s="664"/>
      <c r="G18" s="664"/>
      <c r="H18" s="665"/>
      <c r="I18" s="246" t="s">
        <v>110</v>
      </c>
      <c r="J18" s="247"/>
      <c r="K18" s="247"/>
      <c r="L18" s="247"/>
      <c r="M18" s="247"/>
      <c r="N18" s="247"/>
      <c r="O18" s="247"/>
      <c r="P18" s="247"/>
      <c r="Q18" s="268">
        <f>Prices!D110</f>
        <v>275</v>
      </c>
      <c r="R18" s="250">
        <f>Prices!E110</f>
        <v>375</v>
      </c>
      <c r="S18" s="267">
        <f>Prices!F110</f>
        <v>475</v>
      </c>
      <c r="T18" s="280"/>
      <c r="U18" s="280"/>
      <c r="V18" s="517"/>
      <c r="W18" s="517"/>
      <c r="X18" s="376">
        <f>IFERROR(IF(T18="","",IF(T18="3+",Prices!F110,CHOOSE(T18,Prices!D110,Prices!E110)))*U18, 0)</f>
        <v>0</v>
      </c>
    </row>
    <row r="19" spans="1:28" ht="15" customHeight="1" thickBot="1" x14ac:dyDescent="0.35">
      <c r="A19" s="561"/>
      <c r="B19" s="562"/>
      <c r="C19" s="563"/>
      <c r="E19" s="660" t="s">
        <v>111</v>
      </c>
      <c r="F19" s="661"/>
      <c r="G19" s="661"/>
      <c r="H19" s="662"/>
      <c r="I19" s="244" t="s">
        <v>112</v>
      </c>
      <c r="J19" s="242"/>
      <c r="K19" s="242"/>
      <c r="L19" s="242"/>
      <c r="M19" s="242"/>
      <c r="N19" s="242"/>
      <c r="O19" s="242"/>
      <c r="P19" s="242"/>
      <c r="Q19" s="269">
        <f>Prices!D111</f>
        <v>295</v>
      </c>
      <c r="R19" s="208">
        <f>Prices!E111</f>
        <v>415</v>
      </c>
      <c r="S19" s="266">
        <f>Prices!F111</f>
        <v>535</v>
      </c>
      <c r="T19" s="280"/>
      <c r="U19" s="280"/>
      <c r="V19" s="517"/>
      <c r="W19" s="517"/>
      <c r="X19" s="377">
        <f>IFERROR(IF(T19="","",IF(T19="3+",Prices!F111,CHOOSE(T19,Prices!D111,Prices!E111)))*U19, 0)</f>
        <v>0</v>
      </c>
    </row>
    <row r="20" spans="1:28" ht="15" customHeight="1" thickBot="1" x14ac:dyDescent="0.35">
      <c r="A20" s="561" t="str">
        <f>Food!E3</f>
        <v>Food</v>
      </c>
      <c r="B20" s="562"/>
      <c r="C20" s="563"/>
      <c r="E20" s="660" t="s">
        <v>113</v>
      </c>
      <c r="F20" s="661"/>
      <c r="G20" s="661"/>
      <c r="H20" s="662"/>
      <c r="I20" s="244" t="s">
        <v>114</v>
      </c>
      <c r="J20" s="242"/>
      <c r="K20" s="242"/>
      <c r="L20" s="242"/>
      <c r="M20" s="242"/>
      <c r="N20" s="242"/>
      <c r="O20" s="242"/>
      <c r="P20" s="242"/>
      <c r="Q20" s="270">
        <f>Prices!D112</f>
        <v>305</v>
      </c>
      <c r="R20" s="209">
        <f>Prices!E112</f>
        <v>435</v>
      </c>
      <c r="S20" s="277">
        <f>Prices!F112</f>
        <v>565</v>
      </c>
      <c r="T20" s="280"/>
      <c r="U20" s="280"/>
      <c r="V20" s="517"/>
      <c r="W20" s="517"/>
      <c r="X20" s="378">
        <f>IFERROR(IF(T20="","",IF(T20="3+",Prices!F112,CHOOSE(T20,Prices!D112,Prices!E112)))*U20, 0)</f>
        <v>0</v>
      </c>
    </row>
    <row r="21" spans="1:28" ht="15" customHeight="1" thickBot="1" x14ac:dyDescent="0.35">
      <c r="A21" s="561"/>
      <c r="B21" s="562"/>
      <c r="C21" s="563"/>
      <c r="E21" s="660" t="s">
        <v>115</v>
      </c>
      <c r="F21" s="661"/>
      <c r="G21" s="661"/>
      <c r="H21" s="662"/>
      <c r="I21" s="245" t="s">
        <v>116</v>
      </c>
      <c r="J21" s="242"/>
      <c r="K21" s="242"/>
      <c r="L21" s="242"/>
      <c r="M21" s="242"/>
      <c r="N21" s="242"/>
      <c r="O21" s="242"/>
      <c r="P21" s="242"/>
      <c r="Q21" s="270">
        <f>Prices!D113</f>
        <v>335</v>
      </c>
      <c r="R21" s="209">
        <f>Prices!E113</f>
        <v>495</v>
      </c>
      <c r="S21" s="277">
        <f>Prices!F113</f>
        <v>655</v>
      </c>
      <c r="T21" s="280"/>
      <c r="U21" s="280"/>
      <c r="V21" s="517"/>
      <c r="W21" s="517"/>
      <c r="X21" s="378">
        <f>IFERROR(IF(T21="","",IF(T21="3+",Prices!F113,CHOOSE(T21,Prices!D113,Prices!E113)))*U21, 0)</f>
        <v>0</v>
      </c>
    </row>
    <row r="22" spans="1:28" ht="15" customHeight="1" thickBot="1" x14ac:dyDescent="0.35">
      <c r="A22" s="561" t="str">
        <f>Drink!E3</f>
        <v>Drinks</v>
      </c>
      <c r="B22" s="562"/>
      <c r="C22" s="563"/>
      <c r="E22" s="681" t="s">
        <v>117</v>
      </c>
      <c r="F22" s="669"/>
      <c r="G22" s="669"/>
      <c r="H22" s="682"/>
      <c r="I22" s="248"/>
      <c r="J22" s="249"/>
      <c r="K22" s="249"/>
      <c r="L22" s="249"/>
      <c r="M22" s="249"/>
      <c r="N22" s="249"/>
      <c r="O22" s="249"/>
      <c r="P22" s="249"/>
      <c r="Q22" s="271">
        <f>Prices!D114</f>
        <v>465</v>
      </c>
      <c r="R22" s="218">
        <f>Prices!E114</f>
        <v>755</v>
      </c>
      <c r="S22" s="278">
        <f>Prices!F114</f>
        <v>1045</v>
      </c>
      <c r="T22" s="280"/>
      <c r="U22" s="280"/>
      <c r="V22" s="517"/>
      <c r="W22" s="517"/>
      <c r="X22" s="379">
        <f>IFERROR(IF(T22="","",IF(T22="3+",Prices!F114,CHOOSE(T22,Prices!D114,Prices!E114)))*U22, 0)</f>
        <v>0</v>
      </c>
    </row>
    <row r="23" spans="1:28" ht="15" customHeight="1" thickBot="1" x14ac:dyDescent="0.35">
      <c r="A23" s="561"/>
      <c r="B23" s="562"/>
      <c r="C23" s="563"/>
      <c r="E23" s="656" t="s">
        <v>118</v>
      </c>
      <c r="F23" s="657"/>
      <c r="G23" s="657"/>
      <c r="H23" s="657"/>
      <c r="I23" s="657"/>
      <c r="J23" s="657"/>
      <c r="K23" s="657"/>
      <c r="L23" s="657"/>
      <c r="M23" s="657"/>
      <c r="N23" s="657"/>
      <c r="O23" s="657"/>
      <c r="P23" s="657"/>
      <c r="Q23" s="237"/>
      <c r="R23" s="237"/>
      <c r="S23" s="237"/>
      <c r="T23" s="243"/>
      <c r="U23" s="144">
        <f>IF(SUM(U24:U26)&gt;0,9999,0)</f>
        <v>0</v>
      </c>
      <c r="V23" s="243"/>
      <c r="W23" s="243"/>
      <c r="X23" s="381"/>
    </row>
    <row r="24" spans="1:28" ht="15" customHeight="1" thickBot="1" x14ac:dyDescent="0.35">
      <c r="A24" s="561" t="str">
        <f>Alco!E3</f>
        <v>Alcohol</v>
      </c>
      <c r="B24" s="562"/>
      <c r="C24" s="563"/>
      <c r="E24" s="672" t="s">
        <v>119</v>
      </c>
      <c r="F24" s="673"/>
      <c r="G24" s="673"/>
      <c r="H24" s="674"/>
      <c r="I24" s="673" t="s">
        <v>120</v>
      </c>
      <c r="J24" s="673"/>
      <c r="K24" s="673"/>
      <c r="L24" s="673"/>
      <c r="M24" s="673"/>
      <c r="N24" s="673"/>
      <c r="O24" s="673"/>
      <c r="P24" s="673"/>
      <c r="Q24" s="268">
        <f>Prices!D116</f>
        <v>225</v>
      </c>
      <c r="R24" s="250">
        <f>Prices!E116</f>
        <v>275</v>
      </c>
      <c r="S24" s="267">
        <f>Prices!F116</f>
        <v>325</v>
      </c>
      <c r="T24" s="280"/>
      <c r="U24" s="280"/>
      <c r="V24" s="517"/>
      <c r="W24" s="517"/>
      <c r="X24" s="382">
        <f>IFERROR(IF(T24="","",IF(T24="3+",Prices!F116,CHOOSE(T24,Prices!D116,Prices!E116)))*U24, 0)</f>
        <v>0</v>
      </c>
    </row>
    <row r="25" spans="1:28" ht="15" customHeight="1" thickBot="1" x14ac:dyDescent="0.35">
      <c r="A25" s="561"/>
      <c r="B25" s="562"/>
      <c r="C25" s="563"/>
      <c r="E25" s="678" t="s">
        <v>121</v>
      </c>
      <c r="F25" s="679"/>
      <c r="G25" s="679"/>
      <c r="H25" s="680"/>
      <c r="I25" s="679" t="s">
        <v>122</v>
      </c>
      <c r="J25" s="679"/>
      <c r="K25" s="679"/>
      <c r="L25" s="679"/>
      <c r="M25" s="679"/>
      <c r="N25" s="679"/>
      <c r="O25" s="679"/>
      <c r="P25" s="679"/>
      <c r="Q25" s="214">
        <f>Prices!D117</f>
        <v>275</v>
      </c>
      <c r="R25" s="264">
        <f>Prices!E117</f>
        <v>375</v>
      </c>
      <c r="S25" s="259">
        <f>Prices!F117</f>
        <v>475</v>
      </c>
      <c r="T25" s="280"/>
      <c r="U25" s="280"/>
      <c r="V25" s="517"/>
      <c r="W25" s="517"/>
      <c r="X25" s="383">
        <f>IFERROR(IF(T25="","",IF(T25="3+",Prices!F117,CHOOSE(T25,Prices!D117,Prices!E117)))*U25, 0)</f>
        <v>0</v>
      </c>
    </row>
    <row r="26" spans="1:28" ht="15" customHeight="1" thickBot="1" x14ac:dyDescent="0.35">
      <c r="A26" s="561" t="str">
        <f>Equip!E3</f>
        <v>Catering - Equipment</v>
      </c>
      <c r="B26" s="562"/>
      <c r="C26" s="563"/>
      <c r="E26" s="675" t="s">
        <v>123</v>
      </c>
      <c r="F26" s="676"/>
      <c r="G26" s="676"/>
      <c r="H26" s="677"/>
      <c r="I26" s="676" t="s">
        <v>124</v>
      </c>
      <c r="J26" s="676"/>
      <c r="K26" s="676"/>
      <c r="L26" s="676"/>
      <c r="M26" s="676"/>
      <c r="N26" s="676"/>
      <c r="O26" s="676"/>
      <c r="P26" s="676"/>
      <c r="Q26" s="271">
        <f>Prices!D118</f>
        <v>375</v>
      </c>
      <c r="R26" s="218">
        <f>Prices!E118</f>
        <v>575</v>
      </c>
      <c r="S26" s="278">
        <f>Prices!F118</f>
        <v>775</v>
      </c>
      <c r="T26" s="280"/>
      <c r="U26" s="280"/>
      <c r="V26" s="517"/>
      <c r="W26" s="517"/>
      <c r="X26" s="384">
        <f>IFERROR(IF(T26="","",IF(T26="3+",Prices!F118,CHOOSE(T26,Prices!D118,Prices!E118)))*U26, 0)</f>
        <v>0</v>
      </c>
    </row>
    <row r="27" spans="1:28" ht="15" customHeight="1" x14ac:dyDescent="0.3">
      <c r="A27" s="561"/>
      <c r="B27" s="562"/>
      <c r="C27" s="563"/>
      <c r="E27" s="691"/>
      <c r="F27" s="692"/>
      <c r="G27" s="692"/>
      <c r="H27" s="692"/>
      <c r="I27" s="692"/>
      <c r="J27" s="692"/>
      <c r="K27" s="692"/>
      <c r="L27" s="692"/>
      <c r="M27" s="692"/>
      <c r="N27" s="692"/>
      <c r="O27" s="692"/>
      <c r="P27" s="692"/>
      <c r="Q27" s="692"/>
      <c r="R27" s="692"/>
      <c r="S27" s="692"/>
      <c r="T27" s="693"/>
      <c r="U27" s="693"/>
      <c r="V27" s="693"/>
      <c r="W27" s="693"/>
      <c r="X27" s="694"/>
      <c r="Y27" s="80"/>
      <c r="Z27" s="80"/>
    </row>
    <row r="28" spans="1:28" ht="15" customHeight="1" x14ac:dyDescent="0.3">
      <c r="A28" s="561" t="str">
        <f>Hygiene!E3</f>
        <v>Catering - Hygiene</v>
      </c>
      <c r="B28" s="562"/>
      <c r="C28" s="563"/>
      <c r="E28" s="333">
        <v>1</v>
      </c>
      <c r="F28" s="697" t="s">
        <v>125</v>
      </c>
      <c r="G28" s="697"/>
      <c r="H28" s="697"/>
      <c r="I28" s="697"/>
      <c r="J28" s="697"/>
      <c r="K28" s="697"/>
      <c r="L28" s="697"/>
      <c r="M28" s="697"/>
      <c r="N28" s="697"/>
      <c r="O28" s="697"/>
      <c r="P28" s="697"/>
      <c r="Q28" s="697"/>
      <c r="R28" s="697"/>
      <c r="S28" s="697"/>
      <c r="T28" s="697"/>
      <c r="U28" s="697"/>
      <c r="V28" s="697"/>
      <c r="W28" s="697"/>
      <c r="X28" s="698"/>
      <c r="Y28" s="256"/>
      <c r="Z28" s="256"/>
    </row>
    <row r="29" spans="1:28" ht="15" customHeight="1" x14ac:dyDescent="0.3">
      <c r="A29" s="561"/>
      <c r="B29" s="562"/>
      <c r="C29" s="563"/>
      <c r="E29" s="350">
        <v>2</v>
      </c>
      <c r="F29" s="695" t="s">
        <v>75</v>
      </c>
      <c r="G29" s="695"/>
      <c r="H29" s="695"/>
      <c r="I29" s="695"/>
      <c r="J29" s="695"/>
      <c r="K29" s="695"/>
      <c r="L29" s="695"/>
      <c r="M29" s="695"/>
      <c r="N29" s="695"/>
      <c r="O29" s="695"/>
      <c r="P29" s="695"/>
      <c r="Q29" s="695"/>
      <c r="R29" s="695"/>
      <c r="S29" s="695"/>
      <c r="T29" s="695"/>
      <c r="U29" s="695"/>
      <c r="V29" s="695"/>
      <c r="W29" s="695"/>
      <c r="X29" s="696"/>
      <c r="Y29" s="256"/>
      <c r="Z29" s="256"/>
      <c r="AA29" s="80"/>
      <c r="AB29" s="80"/>
    </row>
    <row r="30" spans="1:28" ht="15" customHeight="1" thickBot="1" x14ac:dyDescent="0.35">
      <c r="A30" s="561" t="str">
        <f>'G&amp;R'!E3</f>
        <v>Graphics &amp; Rigging</v>
      </c>
      <c r="B30" s="562"/>
      <c r="C30" s="563"/>
      <c r="E30" s="335">
        <v>3</v>
      </c>
      <c r="F30" s="652" t="s">
        <v>126</v>
      </c>
      <c r="G30" s="652"/>
      <c r="H30" s="652"/>
      <c r="I30" s="652"/>
      <c r="J30" s="652"/>
      <c r="K30" s="652"/>
      <c r="L30" s="652"/>
      <c r="M30" s="652"/>
      <c r="N30" s="652"/>
      <c r="O30" s="652"/>
      <c r="P30" s="652"/>
      <c r="Q30" s="652"/>
      <c r="R30" s="652"/>
      <c r="S30" s="652"/>
      <c r="T30" s="652"/>
      <c r="U30" s="652"/>
      <c r="V30" s="652"/>
      <c r="W30" s="652"/>
      <c r="X30" s="653"/>
      <c r="Y30" s="256"/>
      <c r="Z30" s="256"/>
      <c r="AA30" s="217"/>
      <c r="AB30" s="217"/>
    </row>
    <row r="31" spans="1:28" ht="15" customHeight="1" x14ac:dyDescent="0.3">
      <c r="A31" s="561"/>
      <c r="B31" s="562"/>
      <c r="C31" s="563"/>
      <c r="E31" s="80"/>
      <c r="F31" s="80"/>
      <c r="G31" s="80"/>
      <c r="H31" s="80"/>
      <c r="I31" s="80"/>
      <c r="J31" s="80"/>
      <c r="K31" s="80"/>
      <c r="L31" s="80"/>
      <c r="M31" s="80"/>
      <c r="N31" s="80"/>
      <c r="O31" s="80"/>
      <c r="P31" s="80"/>
      <c r="Q31" s="80"/>
      <c r="R31" s="80"/>
      <c r="S31" s="80"/>
      <c r="T31" s="80"/>
      <c r="U31" s="80"/>
      <c r="V31" s="80"/>
      <c r="W31" s="80"/>
      <c r="X31" s="80"/>
      <c r="Y31" s="256"/>
      <c r="Z31" s="256"/>
      <c r="AA31" s="217"/>
      <c r="AB31" s="217"/>
    </row>
    <row r="32" spans="1:28" ht="15" customHeight="1" x14ac:dyDescent="0.3">
      <c r="A32" s="561" t="str">
        <f>Details!E2</f>
        <v>Your contact details</v>
      </c>
      <c r="B32" s="562"/>
      <c r="C32" s="563"/>
      <c r="E32" s="683" t="s">
        <v>127</v>
      </c>
      <c r="F32" s="684"/>
      <c r="G32" s="684"/>
      <c r="H32" s="684"/>
      <c r="I32" s="684"/>
      <c r="J32" s="684"/>
      <c r="K32" s="684"/>
      <c r="L32" s="684"/>
      <c r="M32" s="684"/>
      <c r="N32" s="684"/>
      <c r="O32" s="684"/>
      <c r="P32" s="684"/>
      <c r="Q32" s="684"/>
      <c r="R32" s="684"/>
      <c r="S32" s="684"/>
      <c r="T32" s="684"/>
      <c r="U32" s="684"/>
      <c r="V32" s="684"/>
      <c r="W32" s="684"/>
      <c r="X32" s="685"/>
      <c r="Y32" s="256"/>
      <c r="Z32" s="256"/>
      <c r="AA32" s="217"/>
      <c r="AB32" s="217"/>
    </row>
    <row r="33" spans="1:28" ht="15" customHeight="1" x14ac:dyDescent="0.3">
      <c r="A33" s="561"/>
      <c r="B33" s="562"/>
      <c r="C33" s="563"/>
      <c r="E33" s="686"/>
      <c r="F33" s="616"/>
      <c r="G33" s="616"/>
      <c r="H33" s="616"/>
      <c r="I33" s="616"/>
      <c r="J33" s="616"/>
      <c r="K33" s="616"/>
      <c r="L33" s="616"/>
      <c r="M33" s="616"/>
      <c r="N33" s="616"/>
      <c r="O33" s="616"/>
      <c r="P33" s="616"/>
      <c r="Q33" s="616"/>
      <c r="R33" s="616"/>
      <c r="S33" s="616"/>
      <c r="T33" s="616"/>
      <c r="U33" s="616"/>
      <c r="V33" s="616"/>
      <c r="W33" s="616"/>
      <c r="X33" s="687"/>
      <c r="Y33" s="256"/>
      <c r="Z33" s="256"/>
      <c r="AA33" s="217"/>
      <c r="AB33" s="217"/>
    </row>
    <row r="34" spans="1:28" ht="15" customHeight="1" x14ac:dyDescent="0.3">
      <c r="A34" s="561" t="str">
        <f>Summary!E4</f>
        <v>Order summary</v>
      </c>
      <c r="B34" s="562"/>
      <c r="C34" s="563"/>
      <c r="E34" s="686"/>
      <c r="F34" s="616"/>
      <c r="G34" s="616"/>
      <c r="H34" s="616"/>
      <c r="I34" s="616"/>
      <c r="J34" s="616"/>
      <c r="K34" s="616"/>
      <c r="L34" s="616"/>
      <c r="M34" s="616"/>
      <c r="N34" s="616"/>
      <c r="O34" s="616"/>
      <c r="P34" s="616"/>
      <c r="Q34" s="616"/>
      <c r="R34" s="616"/>
      <c r="S34" s="616"/>
      <c r="T34" s="616"/>
      <c r="U34" s="616"/>
      <c r="V34" s="616"/>
      <c r="W34" s="616"/>
      <c r="X34" s="687"/>
      <c r="Y34" s="256"/>
      <c r="Z34" s="256"/>
      <c r="AA34" s="80"/>
      <c r="AB34" s="80"/>
    </row>
    <row r="35" spans="1:28" ht="15" customHeight="1" x14ac:dyDescent="0.3">
      <c r="A35" s="561"/>
      <c r="B35" s="562"/>
      <c r="C35" s="563"/>
      <c r="E35" s="686"/>
      <c r="F35" s="616"/>
      <c r="G35" s="616"/>
      <c r="H35" s="616"/>
      <c r="I35" s="616"/>
      <c r="J35" s="616"/>
      <c r="K35" s="616"/>
      <c r="L35" s="616"/>
      <c r="M35" s="616"/>
      <c r="N35" s="616"/>
      <c r="O35" s="616"/>
      <c r="P35" s="616"/>
      <c r="Q35" s="616"/>
      <c r="R35" s="616"/>
      <c r="S35" s="616"/>
      <c r="T35" s="616"/>
      <c r="U35" s="616"/>
      <c r="V35" s="616"/>
      <c r="W35" s="616"/>
      <c r="X35" s="687"/>
      <c r="Y35" s="256"/>
      <c r="Z35" s="256"/>
      <c r="AA35" s="80"/>
      <c r="AB35" s="80"/>
    </row>
    <row r="36" spans="1:28" ht="15" customHeight="1" x14ac:dyDescent="0.3">
      <c r="A36" s="561" t="str">
        <f>'T&amp;C'!E2</f>
        <v>Terms &amp; Conditions</v>
      </c>
      <c r="B36" s="562"/>
      <c r="C36" s="563"/>
      <c r="E36" s="686"/>
      <c r="F36" s="616"/>
      <c r="G36" s="616"/>
      <c r="H36" s="616"/>
      <c r="I36" s="616"/>
      <c r="J36" s="616"/>
      <c r="K36" s="616"/>
      <c r="L36" s="616"/>
      <c r="M36" s="616"/>
      <c r="N36" s="616"/>
      <c r="O36" s="616"/>
      <c r="P36" s="616"/>
      <c r="Q36" s="616"/>
      <c r="R36" s="616"/>
      <c r="S36" s="616"/>
      <c r="T36" s="616"/>
      <c r="U36" s="616"/>
      <c r="V36" s="616"/>
      <c r="W36" s="616"/>
      <c r="X36" s="687"/>
      <c r="Y36" s="80"/>
      <c r="Z36" s="80"/>
      <c r="AA36" s="80"/>
      <c r="AB36" s="80"/>
    </row>
    <row r="37" spans="1:28" ht="15" customHeight="1" x14ac:dyDescent="0.3">
      <c r="A37" s="561"/>
      <c r="B37" s="562"/>
      <c r="C37" s="563"/>
      <c r="E37" s="686"/>
      <c r="F37" s="616"/>
      <c r="G37" s="616"/>
      <c r="H37" s="616"/>
      <c r="I37" s="616"/>
      <c r="J37" s="616"/>
      <c r="K37" s="616"/>
      <c r="L37" s="616"/>
      <c r="M37" s="616"/>
      <c r="N37" s="616"/>
      <c r="O37" s="616"/>
      <c r="P37" s="616"/>
      <c r="Q37" s="616"/>
      <c r="R37" s="616"/>
      <c r="S37" s="616"/>
      <c r="T37" s="616"/>
      <c r="U37" s="616"/>
      <c r="V37" s="616"/>
      <c r="W37" s="616"/>
      <c r="X37" s="687"/>
      <c r="AA37" s="80"/>
      <c r="AB37" s="80"/>
    </row>
    <row r="38" spans="1:28" ht="15" customHeight="1" x14ac:dyDescent="0.3">
      <c r="A38" s="51"/>
      <c r="B38" s="51"/>
      <c r="C38" s="51"/>
      <c r="E38" s="686"/>
      <c r="F38" s="616"/>
      <c r="G38" s="616"/>
      <c r="H38" s="616"/>
      <c r="I38" s="616"/>
      <c r="J38" s="616"/>
      <c r="K38" s="616"/>
      <c r="L38" s="616"/>
      <c r="M38" s="616"/>
      <c r="N38" s="616"/>
      <c r="O38" s="616"/>
      <c r="P38" s="616"/>
      <c r="Q38" s="616"/>
      <c r="R38" s="616"/>
      <c r="S38" s="616"/>
      <c r="T38" s="616"/>
      <c r="U38" s="616"/>
      <c r="V38" s="616"/>
      <c r="W38" s="616"/>
      <c r="X38" s="687"/>
      <c r="AA38" s="80"/>
      <c r="AB38" s="80"/>
    </row>
    <row r="39" spans="1:28" ht="15" customHeight="1" x14ac:dyDescent="0.4">
      <c r="A39" s="52"/>
      <c r="B39" s="52"/>
      <c r="C39" s="52"/>
      <c r="E39" s="688"/>
      <c r="F39" s="689"/>
      <c r="G39" s="689"/>
      <c r="H39" s="689"/>
      <c r="I39" s="689"/>
      <c r="J39" s="689"/>
      <c r="K39" s="689"/>
      <c r="L39" s="689"/>
      <c r="M39" s="689"/>
      <c r="N39" s="689"/>
      <c r="O39" s="689"/>
      <c r="P39" s="689"/>
      <c r="Q39" s="689"/>
      <c r="R39" s="689"/>
      <c r="S39" s="689"/>
      <c r="T39" s="689"/>
      <c r="U39" s="689"/>
      <c r="V39" s="689"/>
      <c r="W39" s="689"/>
      <c r="X39" s="690"/>
    </row>
    <row r="40" spans="1:28" ht="15" customHeight="1" x14ac:dyDescent="0.3">
      <c r="A40" s="572" t="s">
        <v>31</v>
      </c>
      <c r="B40" s="572"/>
      <c r="C40" s="572"/>
      <c r="E40" s="80"/>
      <c r="F40" s="80"/>
      <c r="G40" s="80"/>
      <c r="H40" s="80"/>
      <c r="I40" s="80"/>
      <c r="J40" s="80"/>
      <c r="K40" s="80"/>
      <c r="L40" s="80"/>
      <c r="M40" s="80"/>
      <c r="N40" s="80"/>
      <c r="O40" s="80"/>
      <c r="P40" s="80"/>
      <c r="Q40" s="80"/>
      <c r="R40" s="80"/>
      <c r="S40" s="80"/>
      <c r="T40" s="80"/>
      <c r="U40" s="80"/>
      <c r="V40" s="80"/>
      <c r="W40" s="80"/>
      <c r="X40" s="80"/>
    </row>
    <row r="41" spans="1:28" ht="15" customHeight="1" x14ac:dyDescent="0.3">
      <c r="A41" s="79" t="s">
        <v>32</v>
      </c>
      <c r="B41" s="142"/>
      <c r="C41" s="142"/>
    </row>
    <row r="42" spans="1:28" ht="15" customHeight="1" x14ac:dyDescent="0.3">
      <c r="A42" s="47" t="s">
        <v>33</v>
      </c>
      <c r="B42" s="142"/>
      <c r="C42" s="142"/>
    </row>
    <row r="43" spans="1:28" ht="15" customHeight="1" x14ac:dyDescent="0.3">
      <c r="A43" s="47" t="s">
        <v>11</v>
      </c>
      <c r="B43" s="142"/>
      <c r="C43" s="142"/>
    </row>
    <row r="44" spans="1:28" ht="15" customHeight="1" x14ac:dyDescent="0.3">
      <c r="A44" s="47" t="s">
        <v>34</v>
      </c>
      <c r="B44" s="142"/>
      <c r="C44" s="142"/>
    </row>
    <row r="45" spans="1:28" ht="15" customHeight="1" x14ac:dyDescent="0.3">
      <c r="A45" s="47" t="s">
        <v>13</v>
      </c>
      <c r="B45" s="142"/>
      <c r="C45" s="142"/>
    </row>
    <row r="46" spans="1:28" ht="15" customHeight="1" x14ac:dyDescent="0.3">
      <c r="A46" s="47" t="s">
        <v>14</v>
      </c>
      <c r="B46" s="142"/>
      <c r="C46" s="142"/>
    </row>
    <row r="47" spans="1:28" ht="15" customHeight="1" x14ac:dyDescent="0.3">
      <c r="A47" s="53"/>
      <c r="B47" s="142"/>
      <c r="C47" s="142"/>
    </row>
    <row r="48" spans="1:28" ht="15" customHeight="1" x14ac:dyDescent="0.3">
      <c r="A48" s="570" t="s">
        <v>36</v>
      </c>
      <c r="B48" s="570"/>
      <c r="C48" s="570"/>
    </row>
    <row r="49" spans="1:3" ht="15" customHeight="1" x14ac:dyDescent="0.3">
      <c r="A49" s="570"/>
      <c r="B49" s="570"/>
      <c r="C49" s="570"/>
    </row>
    <row r="50" spans="1:3" ht="15" customHeight="1" x14ac:dyDescent="0.3">
      <c r="A50" s="571" t="s">
        <v>37</v>
      </c>
      <c r="B50" s="571"/>
      <c r="C50" s="571"/>
    </row>
    <row r="51" spans="1:3" ht="15" customHeight="1" x14ac:dyDescent="0.3">
      <c r="A51" s="571"/>
      <c r="B51" s="571"/>
      <c r="C51" s="571"/>
    </row>
    <row r="52" spans="1:3" ht="15" customHeight="1" x14ac:dyDescent="0.4">
      <c r="A52" s="52"/>
      <c r="B52" s="52"/>
      <c r="C52" s="52"/>
    </row>
    <row r="53" spans="1:3" ht="15" customHeight="1" x14ac:dyDescent="0.4">
      <c r="A53" s="52"/>
      <c r="B53" s="52"/>
      <c r="C53" s="52"/>
    </row>
    <row r="54" spans="1:3" ht="15" customHeight="1" x14ac:dyDescent="0.4">
      <c r="A54" s="52"/>
      <c r="B54" s="52"/>
      <c r="C54" s="52"/>
    </row>
    <row r="55" spans="1:3" ht="18" x14ac:dyDescent="0.4">
      <c r="A55" s="52"/>
      <c r="B55" s="52"/>
      <c r="C55" s="52"/>
    </row>
  </sheetData>
  <sheetProtection algorithmName="SHA-512" hashValue="1mfWMS19BSiiD/tuidm1OW6WDniciRFk4OXjJMyi1cHsRKu0TYdY4XXb3ovn9tc8+KURNKcZY+s3fjnlBir63w==" saltValue="TeJdLQsku4KbYRW6qXcjvQ==" spinCount="100000" sheet="1" objects="1" scenarios="1"/>
  <mergeCells count="71">
    <mergeCell ref="E23:P23"/>
    <mergeCell ref="E16:H16"/>
    <mergeCell ref="E18:H18"/>
    <mergeCell ref="I25:P25"/>
    <mergeCell ref="I24:P24"/>
    <mergeCell ref="A36:C37"/>
    <mergeCell ref="A18:C19"/>
    <mergeCell ref="E24:H24"/>
    <mergeCell ref="E26:H26"/>
    <mergeCell ref="E21:H21"/>
    <mergeCell ref="E19:H19"/>
    <mergeCell ref="E25:H25"/>
    <mergeCell ref="E22:H22"/>
    <mergeCell ref="E32:X39"/>
    <mergeCell ref="E27:X27"/>
    <mergeCell ref="F29:X29"/>
    <mergeCell ref="F28:X28"/>
    <mergeCell ref="F30:X30"/>
    <mergeCell ref="E20:H20"/>
    <mergeCell ref="I26:P26"/>
    <mergeCell ref="A20:C21"/>
    <mergeCell ref="A40:C40"/>
    <mergeCell ref="A48:C49"/>
    <mergeCell ref="A50:C51"/>
    <mergeCell ref="E7:H7"/>
    <mergeCell ref="E8:H8"/>
    <mergeCell ref="E9:H9"/>
    <mergeCell ref="E10:H10"/>
    <mergeCell ref="E11:H11"/>
    <mergeCell ref="E12:H12"/>
    <mergeCell ref="A26:C27"/>
    <mergeCell ref="A28:C29"/>
    <mergeCell ref="A30:C31"/>
    <mergeCell ref="A32:C33"/>
    <mergeCell ref="A34:C35"/>
    <mergeCell ref="A22:C23"/>
    <mergeCell ref="A24:C25"/>
    <mergeCell ref="I6:P6"/>
    <mergeCell ref="I7:P7"/>
    <mergeCell ref="A16:C17"/>
    <mergeCell ref="A14:C15"/>
    <mergeCell ref="I16:P16"/>
    <mergeCell ref="I15:P15"/>
    <mergeCell ref="I8:P8"/>
    <mergeCell ref="I9:P9"/>
    <mergeCell ref="E13:H13"/>
    <mergeCell ref="I14:P14"/>
    <mergeCell ref="I11:P11"/>
    <mergeCell ref="I12:P12"/>
    <mergeCell ref="I10:P10"/>
    <mergeCell ref="I13:P13"/>
    <mergeCell ref="A8:C9"/>
    <mergeCell ref="A12:C13"/>
    <mergeCell ref="E14:H14"/>
    <mergeCell ref="E15:H15"/>
    <mergeCell ref="A1:C1"/>
    <mergeCell ref="A6:C7"/>
    <mergeCell ref="E6:H6"/>
    <mergeCell ref="A10:C11"/>
    <mergeCell ref="P1:Z1"/>
    <mergeCell ref="A2:C3"/>
    <mergeCell ref="E3:P3"/>
    <mergeCell ref="Q3:S3"/>
    <mergeCell ref="V3:W3"/>
    <mergeCell ref="X3:X4"/>
    <mergeCell ref="T3:T4"/>
    <mergeCell ref="U3:U4"/>
    <mergeCell ref="A4:C5"/>
    <mergeCell ref="E4:H4"/>
    <mergeCell ref="I4:P4"/>
    <mergeCell ref="E5:P5"/>
  </mergeCells>
  <hyperlinks>
    <hyperlink ref="A48" r:id="rId1" display="eventorders.nec@necgroup.co.uk" xr:uid="{458126FA-D037-4DFA-997E-AE0F46371F8E}"/>
    <hyperlink ref="A48:C49" r:id="rId2" display="Click here to speak to our team!" xr:uid="{555F6F4E-DB52-45DE-A983-A6457219F48C}"/>
    <hyperlink ref="P1:Z1" r:id="rId3" display="mailto:eventorders.nec@necgroup.co.uk" xr:uid="{C64DFCDD-9237-4C85-8980-0A10FAA65145}"/>
    <hyperlink ref="A4:C5" location="Landing!A1" display="Home" xr:uid="{BDB95691-91C0-459A-93D4-7A13506B119F}"/>
    <hyperlink ref="A12:C13" location="Util!A1" display="Util!A1" xr:uid="{F78FDB21-586E-46D5-9A9A-AEE3734DD63B}"/>
    <hyperlink ref="A14:C15" location="Safe!A1" display="Safe!A1" xr:uid="{71EB37C6-4543-4162-AA86-9143A140F04E}"/>
    <hyperlink ref="A16:C17" location="Floor!A1" display="Floor!A1" xr:uid="{E9576930-CC14-42A9-B32E-B6D5A66C8C9F}"/>
    <hyperlink ref="A18:C19" location="Clean!A1" display="Clean!A1" xr:uid="{19160BFD-69F7-42F1-9001-DE8045C82E1B}"/>
    <hyperlink ref="A30:C31" location="'G&amp;R'!A1" display="'G&amp;R'!A1" xr:uid="{DE11C89B-5DAA-419B-896F-8C688CE653D4}"/>
    <hyperlink ref="A32:C33" location="Details!A1" display="Details!A1" xr:uid="{0315F09C-DF1D-4325-A93C-914F71F26C35}"/>
    <hyperlink ref="A34:C35" location="Summary!A1" display="Summary!A1" xr:uid="{F727CAB9-CF14-4DD2-905C-B0D74DC5FD62}"/>
    <hyperlink ref="A36:C37" location="'T&amp;C'!A1" display="'T&amp;C'!A1" xr:uid="{0C607027-0120-405D-BF0A-A6120DA7AB87}"/>
    <hyperlink ref="A6:C7" location="Info!A1" display="Info!A1" xr:uid="{21625B6B-3D74-4615-A507-E5FC43DC611C}"/>
    <hyperlink ref="A8:C9" location="IT!A1" display="IT &amp; Networks" xr:uid="{997F9DCA-BB37-4E6C-B744-97D12288334F}"/>
    <hyperlink ref="A20:C21" location="Food!A1" display="Food!A1" xr:uid="{D1D867FA-9C53-4CD3-93C6-6937D7F4383E}"/>
    <hyperlink ref="A26:C27" location="Equip!A1" display="Equip!A1" xr:uid="{BC7EACC2-5DA8-477B-A847-9A18E59E714B}"/>
    <hyperlink ref="A28:C29" location="Hygiene!A1" display="Hygiene!A1" xr:uid="{899EDD87-F2D4-42AA-A24C-E0B7A0533497}"/>
    <hyperlink ref="A22:C23" location="Drink!A1" display="Drink!A1" xr:uid="{3E8B75E0-961B-4D51-9BEA-21E6A7105117}"/>
    <hyperlink ref="A24:C25" location="Alco!A1" display="Alco!A1" xr:uid="{19C07D9D-19E0-4E2D-8792-DB550D915ACE}"/>
    <hyperlink ref="A10:C11" location="AV!A1" display="AV!A1" xr:uid="{C608BAAD-0A11-4785-96F5-C5A87962C1E7}"/>
  </hyperlinks>
  <printOptions horizontalCentered="1" verticalCentered="1"/>
  <pageMargins left="0.23622047244094491" right="0.23622047244094491" top="0.35433070866141736" bottom="0.35433070866141736" header="0.31496062992125984" footer="0.31496062992125984"/>
  <pageSetup paperSize="9" scale="76" orientation="landscape" r:id="rId4"/>
  <drawing r:id="rId5"/>
  <extLst>
    <ext xmlns:x14="http://schemas.microsoft.com/office/spreadsheetml/2009/9/main" uri="{CCE6A557-97BC-4b89-ADB6-D9C93CAAB3DF}">
      <x14:dataValidations xmlns:xm="http://schemas.microsoft.com/office/excel/2006/main" count="3">
        <x14:dataValidation type="list" allowBlank="1" showInputMessage="1" showErrorMessage="1" xr:uid="{8AD74F40-50F0-450B-8FAA-58E64D139AC1}">
          <x14:formula1>
            <xm:f>Admin!$G$4:$G$10</xm:f>
          </x14:formula1>
          <xm:sqref>V6:V16 V18:V22 V24:V26</xm:sqref>
        </x14:dataValidation>
        <x14:dataValidation type="list" allowBlank="1" showInputMessage="1" showErrorMessage="1" xr:uid="{74530C78-E5C5-46BD-BBDC-DF371D2596E3}">
          <x14:formula1>
            <xm:f>Admin!$H$4:$H$7</xm:f>
          </x14:formula1>
          <xm:sqref>W6:W16 W18:W22 W24:W26</xm:sqref>
        </x14:dataValidation>
        <x14:dataValidation type="list" allowBlank="1" showInputMessage="1" showErrorMessage="1" xr:uid="{75FFB0C1-34D7-4DEA-AA7B-B04689013DD1}">
          <x14:formula1>
            <xm:f>Admin!$F$4:$F$6</xm:f>
          </x14:formula1>
          <xm:sqref>T6:T16 T18:T22 T24:T26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FFC4B-BBFB-4F98-A93E-47391162B72C}">
  <sheetPr codeName="Sheet4">
    <tabColor rgb="FF1E384E"/>
    <pageSetUpPr autoPageBreaks="0" fitToPage="1"/>
  </sheetPr>
  <dimension ref="A1:AP111"/>
  <sheetViews>
    <sheetView showRowColHeaders="0" workbookViewId="0">
      <selection activeCell="A14" sqref="A14:C15"/>
    </sheetView>
  </sheetViews>
  <sheetFormatPr defaultColWidth="8.81640625" defaultRowHeight="17.5" x14ac:dyDescent="0.35"/>
  <cols>
    <col min="1" max="3" width="10.54296875" style="54" customWidth="1"/>
    <col min="4" max="4" width="4.54296875" style="1" customWidth="1"/>
    <col min="5" max="8" width="13.54296875" style="1" customWidth="1"/>
    <col min="9" max="10" width="7.54296875" style="1" customWidth="1"/>
    <col min="11" max="11" width="8.54296875" style="1" customWidth="1"/>
    <col min="12" max="12" width="7.54296875" style="1" customWidth="1"/>
    <col min="13" max="13" width="8.54296875" style="1" customWidth="1"/>
    <col min="14" max="16" width="7.54296875" style="1" customWidth="1"/>
    <col min="17" max="17" width="9.1796875" style="1" bestFit="1" customWidth="1"/>
    <col min="18" max="20" width="9.81640625" style="1" bestFit="1" customWidth="1"/>
    <col min="21" max="23" width="11.1796875" style="1" customWidth="1"/>
    <col min="24" max="25" width="9.1796875" style="1" customWidth="1"/>
    <col min="26" max="16384" width="8.81640625" style="1"/>
  </cols>
  <sheetData>
    <row r="1" spans="1:35" s="48" customFormat="1" ht="36" customHeight="1" x14ac:dyDescent="0.3">
      <c r="A1" s="558" t="s">
        <v>5</v>
      </c>
      <c r="B1" s="559"/>
      <c r="C1" s="559"/>
      <c r="E1" s="49" t="str">
        <f>Landing!B2</f>
        <v>NEC Products and Services Order Form</v>
      </c>
      <c r="K1" s="50"/>
      <c r="L1" s="44"/>
      <c r="M1" s="44"/>
      <c r="O1" s="102"/>
      <c r="P1" s="654" t="s">
        <v>38</v>
      </c>
      <c r="Q1" s="654"/>
      <c r="R1" s="654"/>
      <c r="S1" s="654"/>
      <c r="T1" s="654"/>
      <c r="U1" s="654"/>
      <c r="V1" s="654"/>
      <c r="W1" s="654"/>
      <c r="X1" s="102"/>
      <c r="Y1" s="102"/>
    </row>
    <row r="2" spans="1:35" ht="15" customHeight="1" thickBot="1" x14ac:dyDescent="0.4">
      <c r="A2" s="560"/>
      <c r="B2" s="560"/>
      <c r="C2" s="560"/>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row>
    <row r="3" spans="1:35" ht="15" customHeight="1" thickBot="1" x14ac:dyDescent="0.4">
      <c r="A3" s="560"/>
      <c r="B3" s="560"/>
      <c r="C3" s="560"/>
      <c r="D3" s="45"/>
      <c r="E3" s="647" t="s">
        <v>128</v>
      </c>
      <c r="F3" s="647"/>
      <c r="G3" s="647"/>
      <c r="H3" s="647"/>
      <c r="I3" s="647"/>
      <c r="J3" s="647"/>
      <c r="K3" s="647"/>
      <c r="L3" s="647"/>
      <c r="M3" s="647"/>
      <c r="N3" s="647"/>
      <c r="O3" s="647"/>
      <c r="P3" s="647"/>
      <c r="Q3" s="647" t="s">
        <v>40</v>
      </c>
      <c r="R3" s="647"/>
      <c r="S3" s="647"/>
      <c r="T3" s="647" t="s">
        <v>41</v>
      </c>
      <c r="U3" s="647" t="s">
        <v>42</v>
      </c>
      <c r="V3" s="647"/>
      <c r="W3" s="647"/>
      <c r="X3" s="45"/>
      <c r="Y3" s="45"/>
      <c r="Z3" s="45"/>
      <c r="AA3" s="45"/>
      <c r="AB3" s="45"/>
      <c r="AC3" s="45"/>
      <c r="AD3" s="45"/>
      <c r="AE3" s="45"/>
      <c r="AF3" s="45"/>
      <c r="AG3" s="45"/>
    </row>
    <row r="4" spans="1:35" ht="15" customHeight="1" thickBot="1" x14ac:dyDescent="0.4">
      <c r="A4" s="561" t="s">
        <v>8</v>
      </c>
      <c r="B4" s="562"/>
      <c r="C4" s="563"/>
      <c r="D4" s="45"/>
      <c r="E4" s="655" t="s">
        <v>43</v>
      </c>
      <c r="F4" s="655"/>
      <c r="G4" s="655"/>
      <c r="H4" s="655"/>
      <c r="I4" s="655" t="s">
        <v>44</v>
      </c>
      <c r="J4" s="655"/>
      <c r="K4" s="655"/>
      <c r="L4" s="655"/>
      <c r="M4" s="655"/>
      <c r="N4" s="655"/>
      <c r="O4" s="655"/>
      <c r="P4" s="655"/>
      <c r="Q4" s="327" t="s">
        <v>45</v>
      </c>
      <c r="R4" s="327" t="s">
        <v>46</v>
      </c>
      <c r="S4" s="327" t="s">
        <v>47</v>
      </c>
      <c r="T4" s="647"/>
      <c r="U4" s="327" t="s">
        <v>45</v>
      </c>
      <c r="V4" s="327" t="s">
        <v>46</v>
      </c>
      <c r="W4" s="327" t="s">
        <v>47</v>
      </c>
      <c r="X4" s="45"/>
      <c r="Y4" s="45"/>
      <c r="Z4" s="45"/>
      <c r="AA4" s="45"/>
      <c r="AB4" s="45"/>
      <c r="AC4" s="45"/>
      <c r="AD4" s="45"/>
      <c r="AE4" s="45"/>
      <c r="AF4" s="45"/>
      <c r="AG4" s="45"/>
    </row>
    <row r="5" spans="1:35" ht="15" customHeight="1" thickBot="1" x14ac:dyDescent="0.4">
      <c r="A5" s="561"/>
      <c r="B5" s="562"/>
      <c r="C5" s="563"/>
      <c r="D5" s="45"/>
      <c r="E5" s="699" t="s">
        <v>129</v>
      </c>
      <c r="F5" s="700"/>
      <c r="G5" s="700"/>
      <c r="H5" s="700"/>
      <c r="I5" s="700"/>
      <c r="J5" s="700"/>
      <c r="K5" s="700"/>
      <c r="L5" s="700"/>
      <c r="M5" s="700"/>
      <c r="N5" s="700"/>
      <c r="O5" s="700"/>
      <c r="P5" s="700"/>
      <c r="Q5" s="226"/>
      <c r="R5" s="226"/>
      <c r="S5" s="226"/>
      <c r="T5" s="144">
        <f>IF(SUM(T6:T12)&gt;0,9999,0)</f>
        <v>0</v>
      </c>
      <c r="U5" s="226"/>
      <c r="V5" s="226"/>
      <c r="W5" s="328"/>
      <c r="X5" s="45"/>
      <c r="Y5" s="45"/>
      <c r="Z5" s="45"/>
      <c r="AA5" s="45"/>
      <c r="AB5" s="45"/>
      <c r="AC5" s="45"/>
      <c r="AD5" s="45"/>
      <c r="AE5" s="45"/>
      <c r="AF5" s="45"/>
      <c r="AG5" s="45"/>
    </row>
    <row r="6" spans="1:35" ht="15" customHeight="1" thickBot="1" x14ac:dyDescent="0.4">
      <c r="A6" s="561" t="str">
        <f>Info!E12</f>
        <v>Important Information</v>
      </c>
      <c r="B6" s="562"/>
      <c r="C6" s="563"/>
      <c r="D6" s="45"/>
      <c r="E6" s="710" t="s">
        <v>130</v>
      </c>
      <c r="F6" s="711"/>
      <c r="G6" s="711"/>
      <c r="H6" s="712"/>
      <c r="I6" s="707" t="s">
        <v>131</v>
      </c>
      <c r="J6" s="708"/>
      <c r="K6" s="708"/>
      <c r="L6" s="708"/>
      <c r="M6" s="708"/>
      <c r="N6" s="708"/>
      <c r="O6" s="708"/>
      <c r="P6" s="709"/>
      <c r="Q6" s="170">
        <f>Prices!D22</f>
        <v>1065.75</v>
      </c>
      <c r="R6" s="189">
        <f>Prices!E22</f>
        <v>1278.9000000000001</v>
      </c>
      <c r="S6" s="190">
        <f>Prices!F22</f>
        <v>1662.57</v>
      </c>
      <c r="T6" s="280"/>
      <c r="U6" s="283">
        <f t="shared" ref="U6:W12" si="0">$T6*Q6</f>
        <v>0</v>
      </c>
      <c r="V6" s="284">
        <f t="shared" si="0"/>
        <v>0</v>
      </c>
      <c r="W6" s="373">
        <f t="shared" si="0"/>
        <v>0</v>
      </c>
      <c r="X6" s="45"/>
      <c r="Y6" s="45"/>
      <c r="Z6" s="45"/>
      <c r="AA6" s="45"/>
      <c r="AB6" s="45"/>
      <c r="AC6" s="45"/>
      <c r="AD6" s="45"/>
      <c r="AE6" s="45"/>
      <c r="AF6" s="45"/>
      <c r="AG6" s="45"/>
    </row>
    <row r="7" spans="1:35" ht="15" customHeight="1" thickBot="1" x14ac:dyDescent="0.4">
      <c r="A7" s="561"/>
      <c r="B7" s="562"/>
      <c r="C7" s="563"/>
      <c r="D7" s="45"/>
      <c r="E7" s="704" t="s">
        <v>132</v>
      </c>
      <c r="F7" s="705"/>
      <c r="G7" s="705"/>
      <c r="H7" s="706"/>
      <c r="I7" s="701" t="s">
        <v>131</v>
      </c>
      <c r="J7" s="702"/>
      <c r="K7" s="702"/>
      <c r="L7" s="702"/>
      <c r="M7" s="702"/>
      <c r="N7" s="702"/>
      <c r="O7" s="702"/>
      <c r="P7" s="703"/>
      <c r="Q7" s="89">
        <f>Prices!D23</f>
        <v>591.85</v>
      </c>
      <c r="R7" s="85">
        <f>Prices!E23</f>
        <v>710.22</v>
      </c>
      <c r="S7" s="86">
        <f>Prices!F23</f>
        <v>923.29</v>
      </c>
      <c r="T7" s="280"/>
      <c r="U7" s="285">
        <f t="shared" si="0"/>
        <v>0</v>
      </c>
      <c r="V7" s="286">
        <f t="shared" si="0"/>
        <v>0</v>
      </c>
      <c r="W7" s="357">
        <f t="shared" si="0"/>
        <v>0</v>
      </c>
      <c r="X7" s="45"/>
      <c r="Y7" s="45"/>
      <c r="Z7" s="45"/>
      <c r="AA7" s="45"/>
      <c r="AB7" s="45"/>
      <c r="AC7" s="45"/>
      <c r="AD7" s="45"/>
      <c r="AE7" s="45"/>
      <c r="AF7" s="45"/>
      <c r="AG7" s="45"/>
    </row>
    <row r="8" spans="1:35" ht="15" customHeight="1" thickBot="1" x14ac:dyDescent="0.4">
      <c r="A8" s="561" t="s">
        <v>39</v>
      </c>
      <c r="B8" s="562"/>
      <c r="C8" s="563"/>
      <c r="D8" s="45"/>
      <c r="E8" s="704" t="s">
        <v>133</v>
      </c>
      <c r="F8" s="705"/>
      <c r="G8" s="705"/>
      <c r="H8" s="706"/>
      <c r="I8" s="701" t="s">
        <v>131</v>
      </c>
      <c r="J8" s="702"/>
      <c r="K8" s="702"/>
      <c r="L8" s="702"/>
      <c r="M8" s="702"/>
      <c r="N8" s="702"/>
      <c r="O8" s="702"/>
      <c r="P8" s="703"/>
      <c r="Q8" s="89">
        <f>Prices!D24</f>
        <v>591.85</v>
      </c>
      <c r="R8" s="85">
        <f>Prices!E24</f>
        <v>710.22</v>
      </c>
      <c r="S8" s="86">
        <f>Prices!F24</f>
        <v>923.29</v>
      </c>
      <c r="T8" s="280"/>
      <c r="U8" s="285">
        <f t="shared" si="0"/>
        <v>0</v>
      </c>
      <c r="V8" s="286">
        <f t="shared" si="0"/>
        <v>0</v>
      </c>
      <c r="W8" s="357">
        <f t="shared" si="0"/>
        <v>0</v>
      </c>
      <c r="X8" s="45"/>
      <c r="Y8" s="45"/>
      <c r="Z8" s="45"/>
      <c r="AA8" s="45"/>
      <c r="AB8" s="45"/>
      <c r="AC8" s="45"/>
      <c r="AD8" s="45"/>
      <c r="AE8" s="45"/>
      <c r="AF8" s="45"/>
      <c r="AG8" s="45"/>
    </row>
    <row r="9" spans="1:35" ht="15" customHeight="1" thickBot="1" x14ac:dyDescent="0.4">
      <c r="A9" s="561"/>
      <c r="B9" s="562"/>
      <c r="C9" s="563"/>
      <c r="D9" s="45"/>
      <c r="E9" s="713" t="s">
        <v>134</v>
      </c>
      <c r="F9" s="714"/>
      <c r="G9" s="714"/>
      <c r="H9" s="715"/>
      <c r="I9" s="701" t="s">
        <v>135</v>
      </c>
      <c r="J9" s="702"/>
      <c r="K9" s="702"/>
      <c r="L9" s="702"/>
      <c r="M9" s="702"/>
      <c r="N9" s="702"/>
      <c r="O9" s="702"/>
      <c r="P9" s="703"/>
      <c r="Q9" s="89">
        <f>Prices!D25</f>
        <v>100.44</v>
      </c>
      <c r="R9" s="85">
        <f>Prices!E25</f>
        <v>120.53</v>
      </c>
      <c r="S9" s="86">
        <f>Prices!F25</f>
        <v>156.69</v>
      </c>
      <c r="T9" s="280"/>
      <c r="U9" s="285">
        <f t="shared" si="0"/>
        <v>0</v>
      </c>
      <c r="V9" s="286">
        <f t="shared" si="0"/>
        <v>0</v>
      </c>
      <c r="W9" s="357">
        <f t="shared" si="0"/>
        <v>0</v>
      </c>
      <c r="X9" s="45"/>
      <c r="Y9" s="45"/>
      <c r="Z9" s="45"/>
      <c r="AA9" s="45"/>
      <c r="AB9" s="45"/>
      <c r="AC9" s="45"/>
      <c r="AD9" s="45"/>
      <c r="AE9" s="45"/>
      <c r="AF9" s="45"/>
      <c r="AG9" s="45"/>
    </row>
    <row r="10" spans="1:35" ht="15" customHeight="1" thickBot="1" x14ac:dyDescent="0.4">
      <c r="A10" s="561" t="str">
        <f>AV!E3</f>
        <v>Audio-visual</v>
      </c>
      <c r="B10" s="562"/>
      <c r="C10" s="563"/>
      <c r="D10" s="45"/>
      <c r="E10" s="713" t="s">
        <v>136</v>
      </c>
      <c r="F10" s="714"/>
      <c r="G10" s="714"/>
      <c r="H10" s="715"/>
      <c r="I10" s="701" t="s">
        <v>135</v>
      </c>
      <c r="J10" s="702"/>
      <c r="K10" s="702"/>
      <c r="L10" s="702"/>
      <c r="M10" s="702"/>
      <c r="N10" s="702"/>
      <c r="O10" s="702"/>
      <c r="P10" s="703"/>
      <c r="Q10" s="89">
        <f>Prices!D26</f>
        <v>100.44</v>
      </c>
      <c r="R10" s="85">
        <f>Prices!E26</f>
        <v>120.53</v>
      </c>
      <c r="S10" s="86">
        <f>Prices!F26</f>
        <v>156.69</v>
      </c>
      <c r="T10" s="280"/>
      <c r="U10" s="285">
        <f t="shared" si="0"/>
        <v>0</v>
      </c>
      <c r="V10" s="286">
        <f t="shared" si="0"/>
        <v>0</v>
      </c>
      <c r="W10" s="357">
        <f t="shared" si="0"/>
        <v>0</v>
      </c>
      <c r="X10" s="45"/>
      <c r="Y10" s="45"/>
      <c r="Z10" s="45"/>
      <c r="AA10" s="45"/>
      <c r="AB10" s="45"/>
      <c r="AC10" s="45"/>
      <c r="AD10" s="45"/>
      <c r="AE10" s="45"/>
      <c r="AF10" s="45"/>
      <c r="AG10" s="45"/>
    </row>
    <row r="11" spans="1:35" ht="15" customHeight="1" thickBot="1" x14ac:dyDescent="0.4">
      <c r="A11" s="561"/>
      <c r="B11" s="562"/>
      <c r="C11" s="563"/>
      <c r="D11" s="45"/>
      <c r="E11" s="713" t="s">
        <v>137</v>
      </c>
      <c r="F11" s="714"/>
      <c r="G11" s="714"/>
      <c r="H11" s="715"/>
      <c r="I11" s="701" t="s">
        <v>138</v>
      </c>
      <c r="J11" s="702"/>
      <c r="K11" s="702"/>
      <c r="L11" s="702"/>
      <c r="M11" s="702"/>
      <c r="N11" s="702"/>
      <c r="O11" s="702"/>
      <c r="P11" s="703"/>
      <c r="Q11" s="89">
        <f>Prices!D27</f>
        <v>1719.62</v>
      </c>
      <c r="R11" s="85">
        <f>Prices!E27</f>
        <v>2063.54</v>
      </c>
      <c r="S11" s="86">
        <f>Prices!F27</f>
        <v>2682.6</v>
      </c>
      <c r="T11" s="280"/>
      <c r="U11" s="285">
        <f t="shared" si="0"/>
        <v>0</v>
      </c>
      <c r="V11" s="286">
        <f t="shared" si="0"/>
        <v>0</v>
      </c>
      <c r="W11" s="357">
        <f t="shared" si="0"/>
        <v>0</v>
      </c>
      <c r="X11" s="45"/>
      <c r="Y11" s="45"/>
      <c r="Z11" s="45"/>
      <c r="AA11" s="45"/>
      <c r="AB11" s="45"/>
      <c r="AC11" s="45"/>
      <c r="AD11" s="45"/>
      <c r="AE11" s="45"/>
      <c r="AF11" s="45"/>
      <c r="AG11" s="45"/>
    </row>
    <row r="12" spans="1:35" ht="15" customHeight="1" thickBot="1" x14ac:dyDescent="0.4">
      <c r="A12" s="564" t="str">
        <f>Util!E3</f>
        <v>Utilities</v>
      </c>
      <c r="B12" s="565"/>
      <c r="C12" s="566"/>
      <c r="D12" s="45"/>
      <c r="E12" s="752" t="s">
        <v>139</v>
      </c>
      <c r="F12" s="753"/>
      <c r="G12" s="753"/>
      <c r="H12" s="754"/>
      <c r="I12" s="749" t="s">
        <v>140</v>
      </c>
      <c r="J12" s="750"/>
      <c r="K12" s="750"/>
      <c r="L12" s="750"/>
      <c r="M12" s="750"/>
      <c r="N12" s="750"/>
      <c r="O12" s="750"/>
      <c r="P12" s="751"/>
      <c r="Q12" s="89">
        <f>Prices!D28</f>
        <v>1959.3</v>
      </c>
      <c r="R12" s="85">
        <f>Prices!E28</f>
        <v>2351.16</v>
      </c>
      <c r="S12" s="86">
        <f>Prices!F28</f>
        <v>3056.51</v>
      </c>
      <c r="T12" s="280"/>
      <c r="U12" s="285">
        <f t="shared" si="0"/>
        <v>0</v>
      </c>
      <c r="V12" s="286">
        <f t="shared" si="0"/>
        <v>0</v>
      </c>
      <c r="W12" s="357">
        <f t="shared" si="0"/>
        <v>0</v>
      </c>
      <c r="X12" s="45"/>
      <c r="Y12" s="45"/>
      <c r="Z12" s="45"/>
      <c r="AA12" s="45"/>
      <c r="AB12" s="45"/>
      <c r="AC12" s="45"/>
      <c r="AD12" s="45"/>
      <c r="AE12" s="45"/>
      <c r="AF12" s="45"/>
      <c r="AG12" s="45"/>
    </row>
    <row r="13" spans="1:35" ht="15" customHeight="1" thickBot="1" x14ac:dyDescent="0.4">
      <c r="A13" s="567"/>
      <c r="B13" s="568"/>
      <c r="C13" s="569"/>
      <c r="D13" s="45"/>
      <c r="E13" s="729" t="s">
        <v>141</v>
      </c>
      <c r="F13" s="730"/>
      <c r="G13" s="730"/>
      <c r="H13" s="730"/>
      <c r="I13" s="730"/>
      <c r="J13" s="730"/>
      <c r="K13" s="730"/>
      <c r="L13" s="730"/>
      <c r="M13" s="730"/>
      <c r="N13" s="730"/>
      <c r="O13" s="730"/>
      <c r="P13" s="730"/>
      <c r="Q13" s="149"/>
      <c r="R13" s="149"/>
      <c r="S13" s="149"/>
      <c r="T13" s="144">
        <f>IF(SUM(T14:T15)&gt;0,9999,0)</f>
        <v>0</v>
      </c>
      <c r="U13" s="149"/>
      <c r="V13" s="149"/>
      <c r="W13" s="372"/>
      <c r="X13" s="45"/>
      <c r="Y13" s="45"/>
      <c r="Z13" s="45"/>
      <c r="AA13" s="45"/>
      <c r="AB13" s="45"/>
      <c r="AC13" s="45"/>
      <c r="AD13" s="45"/>
      <c r="AE13" s="45"/>
      <c r="AF13" s="45"/>
      <c r="AG13" s="45"/>
    </row>
    <row r="14" spans="1:35" ht="15" customHeight="1" thickBot="1" x14ac:dyDescent="0.4">
      <c r="A14" s="561" t="str">
        <f>Safe!E3</f>
        <v>Safety</v>
      </c>
      <c r="B14" s="562"/>
      <c r="C14" s="563"/>
      <c r="D14" s="45"/>
      <c r="E14" s="731" t="s">
        <v>142</v>
      </c>
      <c r="F14" s="732"/>
      <c r="G14" s="732"/>
      <c r="H14" s="733"/>
      <c r="I14" s="707"/>
      <c r="J14" s="708"/>
      <c r="K14" s="708"/>
      <c r="L14" s="708"/>
      <c r="M14" s="708"/>
      <c r="N14" s="708"/>
      <c r="O14" s="708"/>
      <c r="P14" s="709"/>
      <c r="Q14" s="170">
        <f>Prices!D30</f>
        <v>1065.75</v>
      </c>
      <c r="R14" s="189">
        <f>Prices!E30</f>
        <v>1278.9000000000001</v>
      </c>
      <c r="S14" s="190">
        <f>Prices!F30</f>
        <v>1662.57</v>
      </c>
      <c r="T14" s="280"/>
      <c r="U14" s="283">
        <f t="shared" ref="U14:W15" si="1">$T14*Q14</f>
        <v>0</v>
      </c>
      <c r="V14" s="284">
        <f t="shared" si="1"/>
        <v>0</v>
      </c>
      <c r="W14" s="373">
        <f t="shared" si="1"/>
        <v>0</v>
      </c>
      <c r="X14" s="45"/>
      <c r="Y14" s="45"/>
      <c r="Z14" s="45"/>
      <c r="AA14" s="45"/>
      <c r="AB14" s="45"/>
      <c r="AC14" s="45"/>
      <c r="AD14" s="45"/>
      <c r="AE14" s="45"/>
      <c r="AF14" s="45"/>
      <c r="AG14" s="45"/>
    </row>
    <row r="15" spans="1:35" ht="15" customHeight="1" thickBot="1" x14ac:dyDescent="0.4">
      <c r="A15" s="561"/>
      <c r="B15" s="562"/>
      <c r="C15" s="563"/>
      <c r="D15" s="45"/>
      <c r="E15" s="755" t="s">
        <v>143</v>
      </c>
      <c r="F15" s="756"/>
      <c r="G15" s="756"/>
      <c r="H15" s="757"/>
      <c r="I15" s="749" t="s">
        <v>135</v>
      </c>
      <c r="J15" s="750"/>
      <c r="K15" s="750"/>
      <c r="L15" s="750"/>
      <c r="M15" s="750"/>
      <c r="N15" s="750"/>
      <c r="O15" s="750"/>
      <c r="P15" s="751"/>
      <c r="Q15" s="166">
        <f>Prices!D31</f>
        <v>240.65</v>
      </c>
      <c r="R15" s="187">
        <f>Prices!E31</f>
        <v>288.77999999999997</v>
      </c>
      <c r="S15" s="188">
        <f>Prices!F31</f>
        <v>375.41</v>
      </c>
      <c r="T15" s="280"/>
      <c r="U15" s="287">
        <f t="shared" si="1"/>
        <v>0</v>
      </c>
      <c r="V15" s="288">
        <f t="shared" si="1"/>
        <v>0</v>
      </c>
      <c r="W15" s="374">
        <f t="shared" si="1"/>
        <v>0</v>
      </c>
      <c r="X15" s="45"/>
      <c r="Y15" s="45"/>
      <c r="Z15" s="45"/>
      <c r="AA15" s="45"/>
      <c r="AB15" s="45"/>
      <c r="AC15" s="45"/>
      <c r="AD15" s="45"/>
      <c r="AE15" s="45"/>
      <c r="AF15" s="45"/>
      <c r="AG15" s="45"/>
    </row>
    <row r="16" spans="1:35" ht="15" customHeight="1" thickBot="1" x14ac:dyDescent="0.4">
      <c r="A16" s="561" t="str">
        <f>Floor!E3</f>
        <v>Flooring</v>
      </c>
      <c r="B16" s="562"/>
      <c r="C16" s="563"/>
      <c r="D16" s="45"/>
      <c r="E16" s="729" t="s">
        <v>144</v>
      </c>
      <c r="F16" s="730"/>
      <c r="G16" s="730"/>
      <c r="H16" s="730"/>
      <c r="I16" s="730"/>
      <c r="J16" s="730"/>
      <c r="K16" s="730"/>
      <c r="L16" s="730"/>
      <c r="M16" s="730"/>
      <c r="N16" s="730"/>
      <c r="O16" s="730"/>
      <c r="P16" s="730"/>
      <c r="Q16" s="149"/>
      <c r="R16" s="149"/>
      <c r="S16" s="149"/>
      <c r="T16" s="144">
        <f>IF(SUM(T17:T19)&gt;0,9999,0)</f>
        <v>0</v>
      </c>
      <c r="U16" s="149"/>
      <c r="V16" s="149"/>
      <c r="W16" s="372"/>
      <c r="X16" s="45"/>
      <c r="Y16" s="45"/>
      <c r="Z16" s="45"/>
      <c r="AA16" s="45"/>
      <c r="AB16" s="45"/>
      <c r="AC16" s="45"/>
      <c r="AD16" s="45"/>
      <c r="AE16" s="45"/>
      <c r="AF16" s="45"/>
      <c r="AG16" s="45"/>
    </row>
    <row r="17" spans="1:35" ht="15" customHeight="1" thickBot="1" x14ac:dyDescent="0.4">
      <c r="A17" s="561"/>
      <c r="B17" s="562"/>
      <c r="C17" s="563"/>
      <c r="D17" s="45"/>
      <c r="E17" s="727" t="s">
        <v>145</v>
      </c>
      <c r="F17" s="708"/>
      <c r="G17" s="708"/>
      <c r="H17" s="728"/>
      <c r="I17" s="707"/>
      <c r="J17" s="708"/>
      <c r="K17" s="708"/>
      <c r="L17" s="708"/>
      <c r="M17" s="708"/>
      <c r="N17" s="708"/>
      <c r="O17" s="708"/>
      <c r="P17" s="708"/>
      <c r="Q17" s="178">
        <f>Prices!D33</f>
        <v>1065.75</v>
      </c>
      <c r="R17" s="179">
        <f>Prices!E33</f>
        <v>1278.9000000000001</v>
      </c>
      <c r="S17" s="281">
        <f>Prices!F33</f>
        <v>1662.57</v>
      </c>
      <c r="T17" s="280"/>
      <c r="U17" s="283">
        <f t="shared" ref="U17:W19" si="2">$T17*Q17</f>
        <v>0</v>
      </c>
      <c r="V17" s="284">
        <f t="shared" si="2"/>
        <v>0</v>
      </c>
      <c r="W17" s="373">
        <f t="shared" si="2"/>
        <v>0</v>
      </c>
      <c r="X17" s="45"/>
      <c r="Y17" s="45"/>
      <c r="Z17" s="45"/>
      <c r="AA17" s="45"/>
      <c r="AB17" s="45"/>
      <c r="AC17" s="45"/>
      <c r="AD17" s="45"/>
      <c r="AE17" s="45"/>
      <c r="AF17" s="45"/>
      <c r="AG17" s="45"/>
    </row>
    <row r="18" spans="1:35" ht="15" customHeight="1" thickBot="1" x14ac:dyDescent="0.4">
      <c r="A18" s="561" t="str">
        <f>Clean!E3</f>
        <v>Cleaning</v>
      </c>
      <c r="B18" s="562"/>
      <c r="C18" s="563"/>
      <c r="D18" s="45"/>
      <c r="E18" s="725" t="s">
        <v>146</v>
      </c>
      <c r="F18" s="726"/>
      <c r="G18" s="726"/>
      <c r="H18" s="726"/>
      <c r="I18" s="726" t="s">
        <v>135</v>
      </c>
      <c r="J18" s="726"/>
      <c r="K18" s="726"/>
      <c r="L18" s="726"/>
      <c r="M18" s="726"/>
      <c r="N18" s="726"/>
      <c r="O18" s="726"/>
      <c r="P18" s="701"/>
      <c r="Q18" s="164">
        <f>Prices!D34</f>
        <v>240.65</v>
      </c>
      <c r="R18" s="85">
        <f>Prices!E34</f>
        <v>288.77999999999997</v>
      </c>
      <c r="S18" s="86">
        <f>Prices!F34</f>
        <v>375.41</v>
      </c>
      <c r="T18" s="280"/>
      <c r="U18" s="285">
        <f t="shared" si="2"/>
        <v>0</v>
      </c>
      <c r="V18" s="286">
        <f t="shared" si="2"/>
        <v>0</v>
      </c>
      <c r="W18" s="357">
        <f t="shared" si="2"/>
        <v>0</v>
      </c>
      <c r="X18" s="45"/>
      <c r="Y18" s="45"/>
      <c r="Z18" s="45"/>
      <c r="AA18" s="45"/>
      <c r="AB18" s="45"/>
      <c r="AC18" s="45"/>
      <c r="AD18" s="45"/>
      <c r="AE18" s="45"/>
      <c r="AF18" s="45"/>
      <c r="AG18" s="45"/>
    </row>
    <row r="19" spans="1:35" ht="15" customHeight="1" thickBot="1" x14ac:dyDescent="0.4">
      <c r="A19" s="561"/>
      <c r="B19" s="562"/>
      <c r="C19" s="563"/>
      <c r="D19" s="45"/>
      <c r="E19" s="739" t="s">
        <v>147</v>
      </c>
      <c r="F19" s="740"/>
      <c r="G19" s="740"/>
      <c r="H19" s="740"/>
      <c r="I19" s="740"/>
      <c r="J19" s="740"/>
      <c r="K19" s="740"/>
      <c r="L19" s="740"/>
      <c r="M19" s="740"/>
      <c r="N19" s="740"/>
      <c r="O19" s="740"/>
      <c r="P19" s="749"/>
      <c r="Q19" s="165">
        <f>Prices!D35</f>
        <v>123.82</v>
      </c>
      <c r="R19" s="159">
        <f>Prices!E35</f>
        <v>148.58000000000001</v>
      </c>
      <c r="S19" s="160">
        <f>Prices!F35</f>
        <v>193.15</v>
      </c>
      <c r="T19" s="280"/>
      <c r="U19" s="289">
        <f t="shared" si="2"/>
        <v>0</v>
      </c>
      <c r="V19" s="290">
        <f t="shared" si="2"/>
        <v>0</v>
      </c>
      <c r="W19" s="375">
        <f t="shared" si="2"/>
        <v>0</v>
      </c>
      <c r="X19" s="45"/>
      <c r="Y19" s="45"/>
      <c r="Z19" s="45"/>
      <c r="AA19" s="45"/>
      <c r="AB19" s="45"/>
      <c r="AC19" s="45"/>
      <c r="AD19" s="45"/>
      <c r="AE19" s="45"/>
      <c r="AF19" s="45"/>
      <c r="AG19" s="45"/>
    </row>
    <row r="20" spans="1:35" ht="15" customHeight="1" x14ac:dyDescent="0.35">
      <c r="A20" s="561" t="str">
        <f>Food!E3</f>
        <v>Food</v>
      </c>
      <c r="B20" s="562"/>
      <c r="C20" s="563"/>
      <c r="D20" s="45"/>
      <c r="E20" s="648"/>
      <c r="F20" s="649"/>
      <c r="G20" s="649"/>
      <c r="H20" s="649"/>
      <c r="I20" s="649"/>
      <c r="J20" s="649"/>
      <c r="K20" s="649"/>
      <c r="L20" s="649"/>
      <c r="M20" s="649"/>
      <c r="N20" s="649"/>
      <c r="O20" s="649"/>
      <c r="P20" s="649"/>
      <c r="Q20" s="649"/>
      <c r="R20" s="649"/>
      <c r="S20" s="649"/>
      <c r="T20" s="650"/>
      <c r="U20" s="649"/>
      <c r="V20" s="649"/>
      <c r="W20" s="651"/>
      <c r="X20" s="45"/>
      <c r="Y20" s="45"/>
      <c r="Z20" s="45"/>
      <c r="AA20" s="45"/>
      <c r="AB20" s="45"/>
      <c r="AC20" s="45"/>
      <c r="AD20" s="45"/>
      <c r="AE20" s="45"/>
      <c r="AF20" s="45"/>
      <c r="AG20" s="45"/>
    </row>
    <row r="21" spans="1:35" ht="15" customHeight="1" thickBot="1" x14ac:dyDescent="0.4">
      <c r="A21" s="561"/>
      <c r="B21" s="562"/>
      <c r="C21" s="563"/>
      <c r="D21" s="45"/>
      <c r="E21" s="335">
        <v>1</v>
      </c>
      <c r="F21" s="652" t="s">
        <v>75</v>
      </c>
      <c r="G21" s="652"/>
      <c r="H21" s="652"/>
      <c r="I21" s="652"/>
      <c r="J21" s="652"/>
      <c r="K21" s="652"/>
      <c r="L21" s="652"/>
      <c r="M21" s="652"/>
      <c r="N21" s="652"/>
      <c r="O21" s="652"/>
      <c r="P21" s="652"/>
      <c r="Q21" s="652"/>
      <c r="R21" s="652"/>
      <c r="S21" s="652"/>
      <c r="T21" s="652"/>
      <c r="U21" s="652"/>
      <c r="V21" s="652"/>
      <c r="W21" s="653"/>
      <c r="X21" s="45"/>
      <c r="Y21" s="45"/>
      <c r="Z21" s="45"/>
      <c r="AA21" s="45"/>
      <c r="AB21" s="45"/>
      <c r="AC21" s="45"/>
      <c r="AD21" s="45"/>
      <c r="AE21" s="45"/>
      <c r="AF21" s="45"/>
      <c r="AG21" s="45"/>
    </row>
    <row r="22" spans="1:35" ht="15" customHeight="1" x14ac:dyDescent="0.35">
      <c r="A22" s="561" t="str">
        <f>Drink!E3</f>
        <v>Drinks</v>
      </c>
      <c r="B22" s="562"/>
      <c r="C22" s="563"/>
      <c r="D22" s="45"/>
      <c r="F22" s="158"/>
      <c r="G22" s="158"/>
      <c r="H22" s="158"/>
      <c r="I22" s="158"/>
      <c r="J22" s="158"/>
      <c r="K22" s="158"/>
      <c r="L22" s="158"/>
      <c r="M22" s="158"/>
      <c r="N22" s="158"/>
      <c r="O22" s="158"/>
      <c r="P22" s="158"/>
      <c r="Q22" s="158"/>
      <c r="R22" s="158"/>
      <c r="S22" s="158"/>
      <c r="T22" s="158"/>
      <c r="U22" s="158"/>
      <c r="V22" s="158"/>
      <c r="W22" s="158"/>
      <c r="X22" s="45"/>
      <c r="Y22" s="45"/>
      <c r="Z22" s="45"/>
      <c r="AA22" s="45"/>
      <c r="AB22" s="45"/>
      <c r="AC22" s="45"/>
      <c r="AD22" s="45"/>
      <c r="AE22" s="45"/>
      <c r="AF22" s="45"/>
      <c r="AG22" s="45"/>
    </row>
    <row r="23" spans="1:35" ht="15" customHeight="1" x14ac:dyDescent="0.35">
      <c r="A23" s="561"/>
      <c r="B23" s="562"/>
      <c r="C23" s="563"/>
      <c r="D23" s="45"/>
      <c r="E23" s="716" t="s">
        <v>148</v>
      </c>
      <c r="F23" s="717"/>
      <c r="G23" s="717"/>
      <c r="H23" s="717"/>
      <c r="I23" s="717"/>
      <c r="J23" s="717"/>
      <c r="K23" s="717"/>
      <c r="L23" s="717"/>
      <c r="M23" s="717"/>
      <c r="N23" s="717"/>
      <c r="O23" s="717"/>
      <c r="P23" s="717"/>
      <c r="Q23" s="717"/>
      <c r="R23" s="717"/>
      <c r="S23" s="717"/>
      <c r="T23" s="717"/>
      <c r="U23" s="717"/>
      <c r="V23" s="717"/>
      <c r="W23" s="718"/>
      <c r="X23" s="158"/>
      <c r="Y23" s="158"/>
      <c r="Z23" s="45"/>
      <c r="AA23" s="45"/>
      <c r="AB23" s="45"/>
      <c r="AC23" s="45"/>
      <c r="AD23" s="45"/>
      <c r="AE23" s="45"/>
      <c r="AF23" s="45"/>
      <c r="AG23" s="45"/>
      <c r="AH23" s="45"/>
      <c r="AI23" s="45"/>
    </row>
    <row r="24" spans="1:35" ht="15" customHeight="1" x14ac:dyDescent="0.35">
      <c r="A24" s="561" t="str">
        <f>Alco!E3</f>
        <v>Alcohol</v>
      </c>
      <c r="B24" s="562"/>
      <c r="C24" s="563"/>
      <c r="D24" s="45"/>
      <c r="E24" s="719"/>
      <c r="F24" s="720"/>
      <c r="G24" s="720"/>
      <c r="H24" s="720"/>
      <c r="I24" s="720"/>
      <c r="J24" s="720"/>
      <c r="K24" s="720"/>
      <c r="L24" s="720"/>
      <c r="M24" s="720"/>
      <c r="N24" s="720"/>
      <c r="O24" s="720"/>
      <c r="P24" s="720"/>
      <c r="Q24" s="720"/>
      <c r="R24" s="720"/>
      <c r="S24" s="720"/>
      <c r="T24" s="720"/>
      <c r="U24" s="720"/>
      <c r="V24" s="720"/>
      <c r="W24" s="721"/>
      <c r="X24" s="130"/>
      <c r="Y24" s="130"/>
      <c r="Z24" s="57"/>
      <c r="AA24" s="57"/>
      <c r="AB24" s="57"/>
      <c r="AC24" s="57"/>
      <c r="AD24" s="57"/>
      <c r="AE24" s="57"/>
      <c r="AF24" s="57"/>
      <c r="AG24" s="57"/>
      <c r="AH24" s="57"/>
      <c r="AI24" s="45"/>
    </row>
    <row r="25" spans="1:35" ht="15" customHeight="1" x14ac:dyDescent="0.35">
      <c r="A25" s="561"/>
      <c r="B25" s="562"/>
      <c r="C25" s="563"/>
      <c r="D25" s="45"/>
      <c r="E25" s="719"/>
      <c r="F25" s="720"/>
      <c r="G25" s="720"/>
      <c r="H25" s="720"/>
      <c r="I25" s="720"/>
      <c r="J25" s="720"/>
      <c r="K25" s="720"/>
      <c r="L25" s="720"/>
      <c r="M25" s="720"/>
      <c r="N25" s="720"/>
      <c r="O25" s="720"/>
      <c r="P25" s="720"/>
      <c r="Q25" s="720"/>
      <c r="R25" s="720"/>
      <c r="S25" s="720"/>
      <c r="T25" s="720"/>
      <c r="U25" s="720"/>
      <c r="V25" s="720"/>
      <c r="W25" s="721"/>
      <c r="X25" s="130"/>
      <c r="Y25" s="130"/>
      <c r="Z25" s="45"/>
      <c r="AA25" s="45"/>
      <c r="AB25" s="45"/>
      <c r="AC25" s="45"/>
      <c r="AD25" s="45"/>
      <c r="AE25" s="45"/>
      <c r="AF25" s="45"/>
      <c r="AG25" s="45"/>
      <c r="AH25" s="45"/>
      <c r="AI25" s="45"/>
    </row>
    <row r="26" spans="1:35" ht="15" customHeight="1" x14ac:dyDescent="0.35">
      <c r="A26" s="561" t="str">
        <f>Equip!E3</f>
        <v>Catering - Equipment</v>
      </c>
      <c r="B26" s="562"/>
      <c r="C26" s="563"/>
      <c r="D26" s="45"/>
      <c r="E26" s="719"/>
      <c r="F26" s="720"/>
      <c r="G26" s="720"/>
      <c r="H26" s="720"/>
      <c r="I26" s="720"/>
      <c r="J26" s="720"/>
      <c r="K26" s="720"/>
      <c r="L26" s="720"/>
      <c r="M26" s="720"/>
      <c r="N26" s="720"/>
      <c r="O26" s="720"/>
      <c r="P26" s="720"/>
      <c r="Q26" s="720"/>
      <c r="R26" s="720"/>
      <c r="S26" s="720"/>
      <c r="T26" s="720"/>
      <c r="U26" s="720"/>
      <c r="V26" s="720"/>
      <c r="W26" s="721"/>
      <c r="X26" s="130"/>
      <c r="Y26" s="130"/>
      <c r="Z26" s="45"/>
      <c r="AA26" s="45"/>
      <c r="AB26" s="45"/>
      <c r="AC26" s="45"/>
      <c r="AD26" s="45"/>
      <c r="AE26" s="45"/>
      <c r="AF26" s="45"/>
      <c r="AG26" s="45"/>
      <c r="AH26" s="45"/>
      <c r="AI26" s="45"/>
    </row>
    <row r="27" spans="1:35" ht="15" customHeight="1" x14ac:dyDescent="0.35">
      <c r="A27" s="561"/>
      <c r="B27" s="562"/>
      <c r="C27" s="563"/>
      <c r="D27" s="45"/>
      <c r="E27" s="719"/>
      <c r="F27" s="720"/>
      <c r="G27" s="720"/>
      <c r="H27" s="720"/>
      <c r="I27" s="720"/>
      <c r="J27" s="720"/>
      <c r="K27" s="720"/>
      <c r="L27" s="720"/>
      <c r="M27" s="720"/>
      <c r="N27" s="720"/>
      <c r="O27" s="720"/>
      <c r="P27" s="720"/>
      <c r="Q27" s="720"/>
      <c r="R27" s="720"/>
      <c r="S27" s="720"/>
      <c r="T27" s="720"/>
      <c r="U27" s="720"/>
      <c r="V27" s="720"/>
      <c r="W27" s="721"/>
      <c r="X27" s="130"/>
      <c r="Y27" s="130"/>
      <c r="Z27" s="45"/>
      <c r="AA27" s="45"/>
      <c r="AB27" s="45"/>
      <c r="AC27" s="45"/>
      <c r="AD27" s="45"/>
      <c r="AE27" s="45"/>
      <c r="AF27" s="45"/>
      <c r="AG27" s="45"/>
      <c r="AH27" s="45"/>
      <c r="AI27" s="45"/>
    </row>
    <row r="28" spans="1:35" ht="15" customHeight="1" x14ac:dyDescent="0.35">
      <c r="A28" s="561" t="str">
        <f>Hygiene!E3</f>
        <v>Catering - Hygiene</v>
      </c>
      <c r="B28" s="562"/>
      <c r="C28" s="563"/>
      <c r="D28" s="45"/>
      <c r="E28" s="719"/>
      <c r="F28" s="720"/>
      <c r="G28" s="720"/>
      <c r="H28" s="720"/>
      <c r="I28" s="720"/>
      <c r="J28" s="720"/>
      <c r="K28" s="720"/>
      <c r="L28" s="720"/>
      <c r="M28" s="720"/>
      <c r="N28" s="720"/>
      <c r="O28" s="720"/>
      <c r="P28" s="720"/>
      <c r="Q28" s="720"/>
      <c r="R28" s="720"/>
      <c r="S28" s="720"/>
      <c r="T28" s="720"/>
      <c r="U28" s="720"/>
      <c r="V28" s="720"/>
      <c r="W28" s="721"/>
      <c r="X28" s="130"/>
      <c r="Y28" s="130"/>
      <c r="Z28" s="45"/>
      <c r="AA28" s="45"/>
      <c r="AB28" s="45"/>
      <c r="AC28" s="45"/>
      <c r="AD28" s="45"/>
      <c r="AE28" s="45"/>
      <c r="AF28" s="45"/>
      <c r="AG28" s="45"/>
      <c r="AH28" s="45"/>
      <c r="AI28" s="45"/>
    </row>
    <row r="29" spans="1:35" ht="15" customHeight="1" x14ac:dyDescent="0.35">
      <c r="A29" s="561"/>
      <c r="B29" s="562"/>
      <c r="C29" s="563"/>
      <c r="D29" s="45"/>
      <c r="E29" s="719"/>
      <c r="F29" s="720"/>
      <c r="G29" s="720"/>
      <c r="H29" s="720"/>
      <c r="I29" s="720"/>
      <c r="J29" s="720"/>
      <c r="K29" s="720"/>
      <c r="L29" s="720"/>
      <c r="M29" s="720"/>
      <c r="N29" s="720"/>
      <c r="O29" s="720"/>
      <c r="P29" s="720"/>
      <c r="Q29" s="720"/>
      <c r="R29" s="720"/>
      <c r="S29" s="720"/>
      <c r="T29" s="720"/>
      <c r="U29" s="720"/>
      <c r="V29" s="720"/>
      <c r="W29" s="721"/>
      <c r="X29" s="130"/>
      <c r="Y29" s="130"/>
      <c r="Z29" s="45"/>
      <c r="AA29" s="45"/>
      <c r="AB29" s="45"/>
      <c r="AC29" s="45"/>
      <c r="AD29" s="45"/>
      <c r="AE29" s="45"/>
      <c r="AF29" s="45"/>
      <c r="AG29" s="45"/>
      <c r="AH29" s="45"/>
      <c r="AI29" s="45"/>
    </row>
    <row r="30" spans="1:35" ht="15" customHeight="1" x14ac:dyDescent="0.35">
      <c r="A30" s="561" t="str">
        <f>'G&amp;R'!E3</f>
        <v>Graphics &amp; Rigging</v>
      </c>
      <c r="B30" s="562"/>
      <c r="C30" s="563"/>
      <c r="D30" s="45"/>
      <c r="E30" s="719"/>
      <c r="F30" s="720"/>
      <c r="G30" s="720"/>
      <c r="H30" s="720"/>
      <c r="I30" s="720"/>
      <c r="J30" s="720"/>
      <c r="K30" s="720"/>
      <c r="L30" s="720"/>
      <c r="M30" s="720"/>
      <c r="N30" s="720"/>
      <c r="O30" s="720"/>
      <c r="P30" s="720"/>
      <c r="Q30" s="720"/>
      <c r="R30" s="720"/>
      <c r="S30" s="720"/>
      <c r="T30" s="720"/>
      <c r="U30" s="720"/>
      <c r="V30" s="720"/>
      <c r="W30" s="721"/>
      <c r="X30" s="130"/>
      <c r="Y30" s="130"/>
      <c r="Z30" s="45"/>
      <c r="AA30" s="45"/>
      <c r="AB30" s="45"/>
      <c r="AC30" s="45"/>
      <c r="AD30" s="45"/>
      <c r="AE30" s="45"/>
      <c r="AF30" s="45"/>
      <c r="AG30" s="45"/>
      <c r="AH30" s="45"/>
      <c r="AI30" s="45"/>
    </row>
    <row r="31" spans="1:35" ht="15" customHeight="1" x14ac:dyDescent="0.35">
      <c r="A31" s="561"/>
      <c r="B31" s="562"/>
      <c r="C31" s="563"/>
      <c r="D31" s="45"/>
      <c r="E31" s="719"/>
      <c r="F31" s="720"/>
      <c r="G31" s="720"/>
      <c r="H31" s="720"/>
      <c r="I31" s="720"/>
      <c r="J31" s="720"/>
      <c r="K31" s="720"/>
      <c r="L31" s="720"/>
      <c r="M31" s="720"/>
      <c r="N31" s="720"/>
      <c r="O31" s="720"/>
      <c r="P31" s="720"/>
      <c r="Q31" s="720"/>
      <c r="R31" s="720"/>
      <c r="S31" s="720"/>
      <c r="T31" s="720"/>
      <c r="U31" s="720"/>
      <c r="V31" s="720"/>
      <c r="W31" s="721"/>
      <c r="X31" s="130"/>
      <c r="Y31" s="130"/>
      <c r="Z31" s="45"/>
      <c r="AA31" s="45"/>
      <c r="AB31" s="45"/>
      <c r="AC31" s="45"/>
      <c r="AD31" s="45"/>
      <c r="AE31" s="45"/>
      <c r="AF31" s="45"/>
      <c r="AG31" s="45"/>
      <c r="AH31" s="45"/>
      <c r="AI31" s="45"/>
    </row>
    <row r="32" spans="1:35" ht="15" customHeight="1" x14ac:dyDescent="0.35">
      <c r="A32" s="561" t="str">
        <f>Details!E2</f>
        <v>Your contact details</v>
      </c>
      <c r="B32" s="562"/>
      <c r="C32" s="563"/>
      <c r="D32" s="45"/>
      <c r="E32" s="722"/>
      <c r="F32" s="723"/>
      <c r="G32" s="723"/>
      <c r="H32" s="723"/>
      <c r="I32" s="723"/>
      <c r="J32" s="723"/>
      <c r="K32" s="723"/>
      <c r="L32" s="723"/>
      <c r="M32" s="723"/>
      <c r="N32" s="723"/>
      <c r="O32" s="723"/>
      <c r="P32" s="723"/>
      <c r="Q32" s="723"/>
      <c r="R32" s="723"/>
      <c r="S32" s="723"/>
      <c r="T32" s="723"/>
      <c r="U32" s="723"/>
      <c r="V32" s="723"/>
      <c r="W32" s="724"/>
      <c r="X32" s="130"/>
      <c r="Y32" s="130"/>
      <c r="Z32" s="45"/>
      <c r="AA32" s="45"/>
      <c r="AB32" s="45"/>
      <c r="AC32" s="45"/>
      <c r="AD32" s="45"/>
      <c r="AE32" s="45"/>
      <c r="AF32" s="45"/>
      <c r="AG32" s="45"/>
      <c r="AH32" s="45"/>
      <c r="AI32" s="45"/>
    </row>
    <row r="33" spans="1:42" ht="15" customHeight="1" x14ac:dyDescent="0.35">
      <c r="A33" s="561"/>
      <c r="B33" s="562"/>
      <c r="C33" s="563"/>
      <c r="D33" s="45"/>
      <c r="X33" s="130"/>
      <c r="Y33" s="130"/>
      <c r="Z33" s="45"/>
      <c r="AA33" s="45"/>
      <c r="AB33" s="45"/>
      <c r="AC33" s="45"/>
      <c r="AD33" s="45"/>
      <c r="AE33" s="45"/>
      <c r="AF33" s="45"/>
      <c r="AG33" s="45"/>
      <c r="AH33" s="45"/>
      <c r="AI33" s="45"/>
    </row>
    <row r="34" spans="1:42" ht="15" customHeight="1" x14ac:dyDescent="0.35">
      <c r="A34" s="561" t="str">
        <f>Summary!E4</f>
        <v>Order summary</v>
      </c>
      <c r="B34" s="562"/>
      <c r="C34" s="563"/>
      <c r="D34" s="45"/>
      <c r="E34" s="499"/>
      <c r="F34" s="500"/>
      <c r="G34" s="500"/>
      <c r="H34" s="500"/>
      <c r="I34" s="500"/>
      <c r="J34" s="500"/>
      <c r="K34" s="500"/>
      <c r="L34" s="500"/>
      <c r="M34" s="500"/>
      <c r="N34" s="500"/>
      <c r="O34" s="500"/>
      <c r="P34" s="500"/>
      <c r="Q34" s="500"/>
      <c r="R34" s="500"/>
      <c r="S34" s="501"/>
      <c r="T34" s="502"/>
      <c r="V34" s="503"/>
      <c r="W34" s="503"/>
      <c r="Z34" s="130"/>
      <c r="AA34" s="130"/>
      <c r="AB34" s="130"/>
      <c r="AC34" s="130"/>
      <c r="AD34" s="130"/>
      <c r="AE34" s="130"/>
      <c r="AF34" s="130"/>
      <c r="AG34" s="130"/>
      <c r="AH34" s="130"/>
      <c r="AI34" s="130"/>
      <c r="AJ34" s="130"/>
      <c r="AK34" s="130"/>
      <c r="AL34" s="130"/>
      <c r="AM34" s="130"/>
      <c r="AN34" s="130"/>
      <c r="AO34" s="130"/>
      <c r="AP34" s="130"/>
    </row>
    <row r="35" spans="1:42" ht="15" customHeight="1" x14ac:dyDescent="0.35">
      <c r="A35" s="561"/>
      <c r="B35" s="562"/>
      <c r="C35" s="563"/>
      <c r="D35" s="45"/>
      <c r="E35" s="741" t="s">
        <v>149</v>
      </c>
      <c r="F35" s="742"/>
      <c r="G35" s="742"/>
      <c r="H35" s="742"/>
      <c r="I35" s="742"/>
      <c r="J35" s="742"/>
      <c r="K35" s="742"/>
      <c r="L35" s="742"/>
      <c r="M35" s="742"/>
      <c r="N35" s="742"/>
      <c r="O35" s="742"/>
      <c r="P35" s="742"/>
      <c r="Q35" s="742"/>
      <c r="R35" s="742"/>
      <c r="S35" s="742"/>
      <c r="T35" s="743"/>
      <c r="V35" s="503"/>
      <c r="W35" s="503"/>
      <c r="X35" s="503"/>
      <c r="Y35" s="503"/>
      <c r="Z35" s="130"/>
      <c r="AA35" s="130"/>
      <c r="AB35" s="130"/>
      <c r="AC35" s="130"/>
      <c r="AD35" s="130"/>
      <c r="AE35" s="130"/>
      <c r="AF35" s="130"/>
      <c r="AG35" s="130"/>
      <c r="AH35" s="130"/>
      <c r="AI35" s="130"/>
      <c r="AJ35" s="130"/>
      <c r="AK35" s="130"/>
      <c r="AL35" s="130"/>
      <c r="AM35" s="130"/>
      <c r="AN35" s="130"/>
      <c r="AO35" s="130"/>
      <c r="AP35" s="130"/>
    </row>
    <row r="36" spans="1:42" ht="15" customHeight="1" x14ac:dyDescent="0.35">
      <c r="A36" s="561" t="str">
        <f>'T&amp;C'!E2</f>
        <v>Terms &amp; Conditions</v>
      </c>
      <c r="B36" s="562"/>
      <c r="C36" s="563"/>
      <c r="D36" s="45"/>
      <c r="E36" s="745" t="s">
        <v>150</v>
      </c>
      <c r="F36" s="746"/>
      <c r="G36" s="746"/>
      <c r="H36" s="746"/>
      <c r="I36" s="746"/>
      <c r="J36" s="746"/>
      <c r="K36" s="746"/>
      <c r="L36" s="746"/>
      <c r="M36" s="746"/>
      <c r="N36" s="746"/>
      <c r="O36" s="746"/>
      <c r="P36" s="746"/>
      <c r="Q36" s="746"/>
      <c r="R36" s="746"/>
      <c r="S36" s="746"/>
      <c r="T36" s="747"/>
      <c r="V36" s="503"/>
      <c r="W36" s="503"/>
      <c r="X36" s="503"/>
      <c r="Y36" s="503"/>
      <c r="Z36" s="130"/>
      <c r="AA36" s="130"/>
      <c r="AB36" s="130"/>
      <c r="AC36" s="130"/>
      <c r="AD36" s="130"/>
      <c r="AE36" s="130"/>
      <c r="AF36" s="130"/>
      <c r="AG36" s="130"/>
      <c r="AH36" s="130"/>
      <c r="AI36" s="130"/>
      <c r="AJ36" s="130"/>
      <c r="AK36" s="130"/>
      <c r="AL36" s="130"/>
      <c r="AM36" s="130"/>
      <c r="AN36" s="130"/>
      <c r="AO36" s="130"/>
      <c r="AP36" s="130"/>
    </row>
    <row r="37" spans="1:42" ht="15" customHeight="1" x14ac:dyDescent="0.35">
      <c r="A37" s="561"/>
      <c r="B37" s="562"/>
      <c r="C37" s="563"/>
      <c r="D37" s="45"/>
      <c r="E37" s="504"/>
      <c r="F37" s="505"/>
      <c r="G37" s="505"/>
      <c r="H37" s="505"/>
      <c r="I37" s="505"/>
      <c r="J37" s="505"/>
      <c r="K37" s="505"/>
      <c r="L37" s="505"/>
      <c r="M37" s="505"/>
      <c r="N37" s="505"/>
      <c r="O37" s="45"/>
      <c r="P37" s="45"/>
      <c r="Q37" s="45"/>
      <c r="R37" s="45"/>
      <c r="S37" s="45"/>
      <c r="T37" s="506"/>
      <c r="V37" s="503"/>
      <c r="W37" s="503"/>
      <c r="X37" s="503"/>
      <c r="Y37" s="503"/>
      <c r="Z37" s="130"/>
      <c r="AA37" s="130"/>
      <c r="AB37" s="130"/>
      <c r="AC37" s="130"/>
      <c r="AD37" s="130"/>
      <c r="AE37" s="130"/>
      <c r="AF37" s="130"/>
      <c r="AG37" s="130"/>
      <c r="AH37" s="130"/>
      <c r="AI37" s="130"/>
      <c r="AJ37" s="130"/>
      <c r="AK37" s="130"/>
      <c r="AL37" s="130"/>
      <c r="AM37" s="130"/>
      <c r="AN37" s="130"/>
      <c r="AO37" s="130"/>
      <c r="AP37" s="130"/>
    </row>
    <row r="38" spans="1:42" ht="15" customHeight="1" x14ac:dyDescent="0.35">
      <c r="A38" s="51"/>
      <c r="B38" s="51"/>
      <c r="C38" s="51"/>
      <c r="D38" s="45"/>
      <c r="E38" s="504"/>
      <c r="F38" s="45"/>
      <c r="G38" s="45"/>
      <c r="H38" s="748" t="s">
        <v>151</v>
      </c>
      <c r="I38" s="748"/>
      <c r="J38" s="748"/>
      <c r="K38" s="738"/>
      <c r="L38" s="738"/>
      <c r="M38" s="738"/>
      <c r="N38" s="738"/>
      <c r="O38" s="738"/>
      <c r="P38" s="738"/>
      <c r="Q38" s="738"/>
      <c r="R38" s="738"/>
      <c r="S38" s="738"/>
      <c r="T38" s="507"/>
      <c r="V38" s="503"/>
      <c r="W38" s="503"/>
      <c r="X38" s="503"/>
      <c r="Y38" s="503"/>
      <c r="Z38" s="130"/>
      <c r="AA38" s="130"/>
      <c r="AB38" s="130"/>
      <c r="AC38" s="130"/>
      <c r="AD38" s="130"/>
      <c r="AE38" s="130"/>
      <c r="AF38" s="130"/>
      <c r="AG38" s="130"/>
      <c r="AH38" s="130"/>
      <c r="AI38" s="130"/>
      <c r="AJ38" s="130"/>
      <c r="AK38" s="130"/>
      <c r="AL38" s="130"/>
      <c r="AM38" s="130"/>
      <c r="AN38" s="130"/>
      <c r="AO38" s="130"/>
      <c r="AP38" s="130"/>
    </row>
    <row r="39" spans="1:42" ht="15" customHeight="1" x14ac:dyDescent="0.4">
      <c r="A39" s="52"/>
      <c r="B39" s="52"/>
      <c r="C39" s="52"/>
      <c r="D39" s="45"/>
      <c r="E39" s="504"/>
      <c r="F39" s="45"/>
      <c r="G39" s="45"/>
      <c r="H39" s="748" t="s">
        <v>152</v>
      </c>
      <c r="I39" s="748"/>
      <c r="J39" s="748"/>
      <c r="K39" s="744"/>
      <c r="L39" s="744"/>
      <c r="M39" s="744"/>
      <c r="N39" s="744"/>
      <c r="O39" s="744"/>
      <c r="P39" s="744"/>
      <c r="Q39" s="744"/>
      <c r="R39" s="744"/>
      <c r="S39" s="744"/>
      <c r="T39" s="507"/>
      <c r="V39" s="503"/>
      <c r="W39" s="503"/>
      <c r="X39" s="503"/>
      <c r="Y39" s="503"/>
      <c r="Z39" s="130"/>
      <c r="AA39" s="130"/>
      <c r="AB39" s="130"/>
      <c r="AC39" s="130"/>
      <c r="AD39" s="130"/>
      <c r="AE39" s="130"/>
      <c r="AF39" s="130"/>
      <c r="AG39" s="130"/>
      <c r="AH39" s="130"/>
      <c r="AI39" s="130"/>
      <c r="AJ39" s="130"/>
      <c r="AK39" s="130"/>
      <c r="AL39" s="130"/>
      <c r="AM39" s="130"/>
      <c r="AN39" s="130"/>
      <c r="AO39" s="130"/>
      <c r="AP39" s="130"/>
    </row>
    <row r="40" spans="1:42" ht="15" customHeight="1" x14ac:dyDescent="0.35">
      <c r="A40" s="572" t="s">
        <v>31</v>
      </c>
      <c r="B40" s="572"/>
      <c r="C40" s="572"/>
      <c r="D40" s="45"/>
      <c r="E40" s="504"/>
      <c r="F40" s="45"/>
      <c r="G40" s="45"/>
      <c r="H40" s="735" t="s">
        <v>153</v>
      </c>
      <c r="I40" s="735"/>
      <c r="J40" s="735"/>
      <c r="K40" s="744"/>
      <c r="L40" s="744"/>
      <c r="M40" s="744"/>
      <c r="N40" s="744"/>
      <c r="O40" s="744"/>
      <c r="P40" s="744"/>
      <c r="Q40" s="744"/>
      <c r="R40" s="744"/>
      <c r="S40" s="744"/>
      <c r="T40" s="508"/>
      <c r="V40" s="503"/>
      <c r="W40" s="503"/>
      <c r="X40" s="503"/>
      <c r="Y40" s="503"/>
      <c r="Z40" s="130"/>
      <c r="AA40" s="130"/>
      <c r="AB40" s="130"/>
      <c r="AC40" s="130"/>
      <c r="AD40" s="130"/>
      <c r="AE40" s="130"/>
      <c r="AF40" s="130"/>
      <c r="AG40" s="130"/>
      <c r="AH40" s="130"/>
      <c r="AI40" s="130"/>
      <c r="AJ40" s="130"/>
      <c r="AK40" s="130"/>
      <c r="AL40" s="130"/>
      <c r="AM40" s="130"/>
      <c r="AN40" s="130"/>
      <c r="AO40" s="130"/>
      <c r="AP40" s="130"/>
    </row>
    <row r="41" spans="1:42" ht="15" customHeight="1" x14ac:dyDescent="0.35">
      <c r="A41" s="79" t="s">
        <v>32</v>
      </c>
      <c r="B41" s="142"/>
      <c r="C41" s="142"/>
      <c r="D41" s="45"/>
      <c r="E41" s="504"/>
      <c r="F41" s="45"/>
      <c r="G41" s="734" t="s">
        <v>154</v>
      </c>
      <c r="H41" s="734"/>
      <c r="I41" s="734"/>
      <c r="J41" s="734"/>
      <c r="K41" s="734"/>
      <c r="L41" s="734"/>
      <c r="M41" s="734"/>
      <c r="N41" s="734"/>
      <c r="O41" s="734"/>
      <c r="P41" s="734"/>
      <c r="Q41" s="734"/>
      <c r="R41" s="734"/>
      <c r="S41" s="734"/>
      <c r="T41" s="508"/>
      <c r="V41" s="503"/>
      <c r="W41" s="503"/>
      <c r="X41" s="503"/>
      <c r="Y41" s="503"/>
      <c r="Z41" s="130"/>
      <c r="AA41" s="130"/>
      <c r="AB41" s="130"/>
      <c r="AC41" s="130"/>
      <c r="AD41" s="130"/>
      <c r="AE41" s="130"/>
      <c r="AF41" s="130"/>
      <c r="AG41" s="130"/>
      <c r="AH41" s="130"/>
      <c r="AI41" s="130"/>
      <c r="AJ41" s="130"/>
      <c r="AK41" s="130"/>
      <c r="AL41" s="130"/>
      <c r="AM41" s="130"/>
      <c r="AN41" s="130"/>
      <c r="AO41" s="130"/>
      <c r="AP41" s="130"/>
    </row>
    <row r="42" spans="1:42" ht="15" customHeight="1" x14ac:dyDescent="0.35">
      <c r="A42" s="47" t="s">
        <v>33</v>
      </c>
      <c r="B42" s="142"/>
      <c r="C42" s="142"/>
      <c r="D42" s="45"/>
      <c r="E42" s="504"/>
      <c r="F42" s="45"/>
      <c r="G42" s="735" t="s">
        <v>155</v>
      </c>
      <c r="H42" s="735"/>
      <c r="I42" s="735"/>
      <c r="J42" s="735"/>
      <c r="K42" s="738"/>
      <c r="L42" s="738"/>
      <c r="M42" s="738"/>
      <c r="N42" s="738"/>
      <c r="O42" s="738"/>
      <c r="P42" s="738"/>
      <c r="Q42" s="738"/>
      <c r="R42" s="738"/>
      <c r="S42" s="738"/>
      <c r="T42" s="508"/>
      <c r="V42" s="503"/>
      <c r="W42" s="503"/>
      <c r="X42" s="503"/>
      <c r="Y42" s="503"/>
      <c r="Z42" s="130"/>
      <c r="AA42" s="130"/>
      <c r="AB42" s="130"/>
      <c r="AC42" s="130"/>
      <c r="AD42" s="130"/>
      <c r="AE42" s="130"/>
      <c r="AF42" s="130"/>
      <c r="AG42" s="130"/>
      <c r="AH42" s="130"/>
      <c r="AI42" s="130"/>
      <c r="AJ42" s="130"/>
      <c r="AK42" s="130"/>
      <c r="AL42" s="130"/>
      <c r="AM42" s="130"/>
      <c r="AN42" s="130"/>
      <c r="AO42" s="130"/>
      <c r="AP42" s="130"/>
    </row>
    <row r="43" spans="1:42" ht="15" customHeight="1" x14ac:dyDescent="0.35">
      <c r="A43" s="47" t="s">
        <v>11</v>
      </c>
      <c r="B43" s="142"/>
      <c r="C43" s="142"/>
      <c r="D43" s="45"/>
      <c r="E43" s="504"/>
      <c r="F43" s="734" t="s">
        <v>156</v>
      </c>
      <c r="G43" s="734"/>
      <c r="H43" s="734"/>
      <c r="I43" s="734"/>
      <c r="J43" s="734"/>
      <c r="K43" s="734"/>
      <c r="L43" s="734"/>
      <c r="M43" s="734"/>
      <c r="N43" s="734"/>
      <c r="O43" s="734"/>
      <c r="P43" s="734"/>
      <c r="Q43" s="734"/>
      <c r="R43" s="734"/>
      <c r="S43" s="734"/>
      <c r="T43" s="508"/>
      <c r="V43" s="503"/>
      <c r="W43" s="503"/>
      <c r="X43" s="503"/>
      <c r="Y43" s="503"/>
      <c r="Z43" s="45"/>
      <c r="AA43" s="45"/>
      <c r="AB43" s="45"/>
      <c r="AC43" s="45"/>
      <c r="AD43" s="45"/>
      <c r="AE43" s="45"/>
      <c r="AF43" s="45"/>
      <c r="AG43" s="45"/>
      <c r="AH43" s="45"/>
      <c r="AI43" s="45"/>
    </row>
    <row r="44" spans="1:42" ht="15" customHeight="1" x14ac:dyDescent="0.35">
      <c r="A44" s="47" t="s">
        <v>34</v>
      </c>
      <c r="B44" s="142"/>
      <c r="C44" s="142"/>
      <c r="D44" s="45"/>
      <c r="E44" s="504"/>
      <c r="F44" s="735" t="s">
        <v>157</v>
      </c>
      <c r="G44" s="735"/>
      <c r="H44" s="735"/>
      <c r="I44" s="735"/>
      <c r="J44" s="735"/>
      <c r="K44" s="80" t="s">
        <v>158</v>
      </c>
      <c r="L44" s="80" t="s">
        <v>159</v>
      </c>
      <c r="M44" s="80" t="s">
        <v>160</v>
      </c>
      <c r="N44" s="80" t="s">
        <v>161</v>
      </c>
      <c r="O44" s="80"/>
      <c r="Q44" s="80"/>
      <c r="S44" s="80"/>
      <c r="T44" s="508"/>
      <c r="V44" s="503"/>
      <c r="W44" s="503"/>
      <c r="X44" s="503"/>
      <c r="Y44" s="503"/>
      <c r="Z44" s="45"/>
      <c r="AA44" s="45"/>
      <c r="AB44" s="45"/>
      <c r="AC44" s="45"/>
      <c r="AD44" s="45"/>
      <c r="AE44" s="45"/>
      <c r="AF44" s="45"/>
      <c r="AG44" s="45"/>
      <c r="AH44" s="45"/>
      <c r="AI44" s="45"/>
    </row>
    <row r="45" spans="1:42" ht="15" customHeight="1" x14ac:dyDescent="0.35">
      <c r="A45" s="47" t="s">
        <v>13</v>
      </c>
      <c r="B45" s="142"/>
      <c r="C45" s="142"/>
      <c r="D45" s="45"/>
      <c r="E45" s="504"/>
      <c r="F45" s="45"/>
      <c r="G45" s="735" t="s">
        <v>162</v>
      </c>
      <c r="H45" s="735"/>
      <c r="I45" s="735"/>
      <c r="J45" s="735"/>
      <c r="K45" s="80" t="s">
        <v>163</v>
      </c>
      <c r="L45" s="80" t="s">
        <v>164</v>
      </c>
      <c r="M45" s="80"/>
      <c r="N45" s="80"/>
      <c r="O45" s="80"/>
      <c r="P45" s="80"/>
      <c r="Q45" s="80"/>
      <c r="S45" s="80"/>
      <c r="T45" s="508"/>
      <c r="V45" s="503"/>
      <c r="W45" s="503"/>
      <c r="X45" s="503"/>
      <c r="Y45" s="503"/>
      <c r="Z45" s="45"/>
      <c r="AA45" s="45"/>
      <c r="AB45" s="45"/>
      <c r="AC45" s="45"/>
      <c r="AD45" s="45"/>
      <c r="AE45" s="45"/>
      <c r="AF45" s="45"/>
      <c r="AG45" s="45"/>
      <c r="AH45" s="45"/>
      <c r="AI45" s="45"/>
    </row>
    <row r="46" spans="1:42" ht="15" customHeight="1" x14ac:dyDescent="0.35">
      <c r="A46" s="47" t="s">
        <v>14</v>
      </c>
      <c r="B46" s="142"/>
      <c r="C46" s="142"/>
      <c r="D46" s="45"/>
      <c r="E46" s="504"/>
      <c r="F46" s="735" t="s">
        <v>165</v>
      </c>
      <c r="G46" s="735"/>
      <c r="H46" s="735"/>
      <c r="I46" s="735"/>
      <c r="J46" s="735"/>
      <c r="K46" s="80" t="s">
        <v>166</v>
      </c>
      <c r="L46" s="80" t="s">
        <v>167</v>
      </c>
      <c r="M46" s="80"/>
      <c r="N46" s="80"/>
      <c r="O46" s="80"/>
      <c r="P46" s="80"/>
      <c r="Q46" s="80"/>
      <c r="S46" s="80"/>
      <c r="T46" s="508"/>
      <c r="V46" s="503"/>
      <c r="W46" s="503"/>
      <c r="X46" s="503"/>
      <c r="Y46" s="503"/>
      <c r="Z46" s="45"/>
      <c r="AA46" s="45"/>
      <c r="AB46" s="45"/>
      <c r="AC46" s="45"/>
      <c r="AD46" s="45"/>
      <c r="AE46" s="45"/>
      <c r="AF46" s="45"/>
      <c r="AG46" s="45"/>
      <c r="AH46" s="45"/>
      <c r="AI46" s="45"/>
    </row>
    <row r="47" spans="1:42" ht="15" customHeight="1" x14ac:dyDescent="0.35">
      <c r="A47" s="53"/>
      <c r="B47" s="142"/>
      <c r="C47" s="142"/>
      <c r="D47" s="45"/>
      <c r="E47" s="504"/>
      <c r="F47" s="736" t="s">
        <v>168</v>
      </c>
      <c r="G47" s="736"/>
      <c r="H47" s="736"/>
      <c r="I47" s="736"/>
      <c r="J47" s="736"/>
      <c r="K47" s="509"/>
      <c r="L47" s="509"/>
      <c r="M47" s="509"/>
      <c r="S47" s="83"/>
      <c r="T47" s="508"/>
      <c r="V47" s="503"/>
      <c r="W47" s="503"/>
      <c r="X47" s="503"/>
      <c r="Y47" s="503"/>
      <c r="Z47" s="45"/>
      <c r="AA47" s="45"/>
      <c r="AB47" s="45"/>
      <c r="AC47" s="45"/>
      <c r="AD47" s="45"/>
      <c r="AE47" s="45"/>
      <c r="AF47" s="45"/>
      <c r="AG47" s="45"/>
      <c r="AH47" s="45"/>
      <c r="AI47" s="45"/>
    </row>
    <row r="48" spans="1:42" ht="15" customHeight="1" x14ac:dyDescent="0.35">
      <c r="A48" s="570" t="s">
        <v>36</v>
      </c>
      <c r="B48" s="570"/>
      <c r="C48" s="570"/>
      <c r="D48" s="45"/>
      <c r="E48" s="504"/>
      <c r="F48" s="736"/>
      <c r="G48" s="736"/>
      <c r="H48" s="736"/>
      <c r="I48" s="736"/>
      <c r="J48" s="736"/>
      <c r="K48" s="737"/>
      <c r="L48" s="737"/>
      <c r="M48" s="737"/>
      <c r="N48" s="737"/>
      <c r="O48" s="737"/>
      <c r="P48" s="737"/>
      <c r="Q48" s="737"/>
      <c r="R48" s="737"/>
      <c r="S48" s="737"/>
      <c r="T48" s="510"/>
      <c r="V48" s="503"/>
      <c r="W48" s="503"/>
      <c r="X48" s="503"/>
      <c r="Y48" s="503"/>
      <c r="Z48" s="45"/>
      <c r="AA48" s="45"/>
      <c r="AB48" s="45"/>
      <c r="AC48" s="45"/>
      <c r="AD48" s="45"/>
      <c r="AE48" s="45"/>
      <c r="AF48" s="45"/>
      <c r="AG48" s="45"/>
      <c r="AH48" s="45"/>
      <c r="AI48" s="45"/>
    </row>
    <row r="49" spans="1:35" ht="15" customHeight="1" x14ac:dyDescent="0.35">
      <c r="A49" s="570"/>
      <c r="B49" s="570"/>
      <c r="C49" s="570"/>
      <c r="D49" s="45"/>
      <c r="E49" s="504"/>
      <c r="F49" s="734" t="s">
        <v>169</v>
      </c>
      <c r="G49" s="734"/>
      <c r="H49" s="734"/>
      <c r="I49" s="734"/>
      <c r="J49" s="734"/>
      <c r="K49" s="734"/>
      <c r="L49" s="734"/>
      <c r="M49" s="734"/>
      <c r="N49" s="734"/>
      <c r="O49" s="734"/>
      <c r="P49" s="734"/>
      <c r="Q49" s="734"/>
      <c r="R49" s="734"/>
      <c r="S49" s="734"/>
      <c r="T49" s="508"/>
      <c r="V49" s="503"/>
      <c r="W49" s="503"/>
      <c r="X49" s="503"/>
      <c r="Y49" s="503"/>
      <c r="Z49" s="45"/>
      <c r="AA49" s="45"/>
      <c r="AB49" s="45"/>
      <c r="AC49" s="45"/>
      <c r="AD49" s="45"/>
      <c r="AE49" s="45"/>
      <c r="AF49" s="45"/>
      <c r="AG49" s="45"/>
      <c r="AH49" s="45"/>
      <c r="AI49" s="45"/>
    </row>
    <row r="50" spans="1:35" ht="15" customHeight="1" x14ac:dyDescent="0.35">
      <c r="A50" s="571" t="s">
        <v>37</v>
      </c>
      <c r="B50" s="571"/>
      <c r="C50" s="571"/>
      <c r="D50" s="45"/>
      <c r="E50" s="504"/>
      <c r="F50" s="45"/>
      <c r="G50" s="45"/>
      <c r="H50" s="45"/>
      <c r="I50" s="45"/>
      <c r="J50" s="45"/>
      <c r="K50" s="45"/>
      <c r="L50" s="45"/>
      <c r="M50" s="45"/>
      <c r="N50" s="45"/>
      <c r="O50" s="45"/>
      <c r="P50" s="45"/>
      <c r="Q50" s="45"/>
      <c r="R50" s="45"/>
      <c r="S50" s="45"/>
      <c r="T50" s="506"/>
      <c r="V50" s="503"/>
      <c r="W50" s="503"/>
      <c r="X50" s="503"/>
      <c r="Y50" s="503"/>
      <c r="Z50" s="45"/>
      <c r="AA50" s="45"/>
      <c r="AB50" s="45"/>
      <c r="AC50" s="45"/>
      <c r="AD50" s="45"/>
      <c r="AE50" s="45"/>
      <c r="AF50" s="45"/>
      <c r="AG50" s="45"/>
      <c r="AH50" s="45"/>
      <c r="AI50" s="45"/>
    </row>
    <row r="51" spans="1:35" ht="15" customHeight="1" x14ac:dyDescent="0.35">
      <c r="A51" s="571"/>
      <c r="B51" s="571"/>
      <c r="C51" s="571"/>
      <c r="D51" s="45"/>
      <c r="E51" s="511"/>
      <c r="F51" s="512"/>
      <c r="G51" s="512"/>
      <c r="H51" s="512"/>
      <c r="I51" s="512"/>
      <c r="J51" s="512"/>
      <c r="K51" s="512"/>
      <c r="L51" s="512"/>
      <c r="M51" s="512"/>
      <c r="N51" s="512"/>
      <c r="O51" s="512"/>
      <c r="P51" s="512"/>
      <c r="Q51" s="512"/>
      <c r="R51" s="512"/>
      <c r="S51" s="512"/>
      <c r="T51" s="513"/>
      <c r="V51" s="503"/>
      <c r="W51" s="503"/>
      <c r="X51" s="503"/>
      <c r="Y51" s="503"/>
      <c r="Z51" s="45"/>
      <c r="AA51" s="45"/>
      <c r="AB51" s="45"/>
      <c r="AC51" s="45"/>
      <c r="AD51" s="45"/>
      <c r="AE51" s="45"/>
      <c r="AF51" s="45"/>
      <c r="AG51" s="45"/>
      <c r="AH51" s="45"/>
      <c r="AI51" s="45"/>
    </row>
    <row r="52" spans="1:35" ht="15" customHeight="1" x14ac:dyDescent="0.4">
      <c r="A52" s="52"/>
      <c r="B52" s="52"/>
      <c r="C52" s="52"/>
      <c r="V52" s="503"/>
      <c r="W52" s="503"/>
      <c r="X52" s="503"/>
      <c r="Y52" s="503"/>
    </row>
    <row r="53" spans="1:35" ht="15" customHeight="1" x14ac:dyDescent="0.4">
      <c r="A53" s="52"/>
      <c r="B53" s="52"/>
      <c r="C53" s="52"/>
      <c r="E53" s="45"/>
      <c r="F53" s="45"/>
      <c r="G53" s="45"/>
      <c r="H53" s="45"/>
      <c r="I53" s="45"/>
      <c r="J53" s="45"/>
      <c r="K53" s="45"/>
      <c r="L53" s="45"/>
      <c r="M53" s="45"/>
      <c r="N53" s="45"/>
      <c r="O53" s="45"/>
      <c r="P53" s="45"/>
      <c r="Q53" s="45"/>
      <c r="R53" s="45"/>
      <c r="S53" s="45"/>
      <c r="T53" s="45"/>
      <c r="U53" s="45"/>
      <c r="V53" s="503"/>
      <c r="W53" s="503"/>
      <c r="X53" s="503"/>
      <c r="Y53" s="503"/>
    </row>
    <row r="54" spans="1:35" ht="15" customHeight="1" x14ac:dyDescent="0.4">
      <c r="A54" s="52"/>
      <c r="B54" s="52"/>
      <c r="C54" s="52"/>
      <c r="V54" s="503"/>
      <c r="W54" s="503"/>
      <c r="X54" s="503"/>
      <c r="Y54" s="503"/>
    </row>
    <row r="55" spans="1:35" ht="15" customHeight="1" x14ac:dyDescent="0.4">
      <c r="A55" s="52"/>
      <c r="B55" s="52"/>
      <c r="C55" s="52"/>
      <c r="V55" s="503"/>
      <c r="W55" s="503"/>
      <c r="X55" s="503"/>
      <c r="Y55" s="503"/>
    </row>
    <row r="56" spans="1:35" ht="15" customHeight="1" x14ac:dyDescent="0.35">
      <c r="V56" s="503"/>
      <c r="W56" s="503"/>
      <c r="X56" s="503"/>
      <c r="Y56" s="503"/>
    </row>
    <row r="57" spans="1:35" ht="15" customHeight="1" x14ac:dyDescent="0.35">
      <c r="V57" s="503"/>
      <c r="W57" s="503"/>
      <c r="X57" s="503"/>
      <c r="Y57" s="503"/>
    </row>
    <row r="58" spans="1:35" ht="15" customHeight="1" x14ac:dyDescent="0.35">
      <c r="V58" s="503"/>
      <c r="W58" s="503"/>
      <c r="X58" s="503"/>
      <c r="Y58" s="503"/>
    </row>
    <row r="59" spans="1:35" ht="15" customHeight="1" x14ac:dyDescent="0.35">
      <c r="V59" s="503"/>
      <c r="W59" s="503"/>
      <c r="X59" s="503"/>
      <c r="Y59" s="503"/>
    </row>
    <row r="60" spans="1:35" ht="15" customHeight="1" x14ac:dyDescent="0.35">
      <c r="X60" s="503"/>
      <c r="Y60" s="503"/>
    </row>
    <row r="61" spans="1:35" ht="15" customHeight="1" x14ac:dyDescent="0.35"/>
    <row r="62" spans="1:35" ht="15" customHeight="1" x14ac:dyDescent="0.35"/>
    <row r="63" spans="1:35" ht="15" customHeight="1" x14ac:dyDescent="0.35"/>
    <row r="64" spans="1:35"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sheetData>
  <sheetProtection algorithmName="SHA-512" hashValue="X7SpJoxRBcRVz6HeiqTYiximlGqHPRNbgRgi6E19ErKmE+j0HCV0D5zUO09B1BRaU0karMdUBGBeAh6XcEQNuw==" saltValue="G8kBLtV/wmUV0DV1CKsNsQ==" spinCount="100000" sheet="1" objects="1" scenarios="1"/>
  <mergeCells count="77">
    <mergeCell ref="E9:H9"/>
    <mergeCell ref="E13:P13"/>
    <mergeCell ref="I12:P12"/>
    <mergeCell ref="E12:H12"/>
    <mergeCell ref="E20:W20"/>
    <mergeCell ref="E15:H15"/>
    <mergeCell ref="I15:P15"/>
    <mergeCell ref="K38:S38"/>
    <mergeCell ref="H39:J39"/>
    <mergeCell ref="H40:J40"/>
    <mergeCell ref="K40:S40"/>
    <mergeCell ref="I19:P19"/>
    <mergeCell ref="F21:W21"/>
    <mergeCell ref="A50:C51"/>
    <mergeCell ref="A26:C27"/>
    <mergeCell ref="A28:C29"/>
    <mergeCell ref="A30:C31"/>
    <mergeCell ref="A34:C35"/>
    <mergeCell ref="A32:C33"/>
    <mergeCell ref="A36:C37"/>
    <mergeCell ref="A40:C40"/>
    <mergeCell ref="A48:C49"/>
    <mergeCell ref="F49:S49"/>
    <mergeCell ref="G41:S41"/>
    <mergeCell ref="F46:J46"/>
    <mergeCell ref="A16:C17"/>
    <mergeCell ref="F47:J48"/>
    <mergeCell ref="K48:S48"/>
    <mergeCell ref="G42:J42"/>
    <mergeCell ref="K42:S42"/>
    <mergeCell ref="G45:J45"/>
    <mergeCell ref="E19:H19"/>
    <mergeCell ref="E35:T35"/>
    <mergeCell ref="K39:S39"/>
    <mergeCell ref="F43:S43"/>
    <mergeCell ref="F44:J44"/>
    <mergeCell ref="E36:T36"/>
    <mergeCell ref="H38:J38"/>
    <mergeCell ref="A14:C15"/>
    <mergeCell ref="A24:C25"/>
    <mergeCell ref="E23:W32"/>
    <mergeCell ref="A18:C19"/>
    <mergeCell ref="E18:H18"/>
    <mergeCell ref="I18:P18"/>
    <mergeCell ref="E17:H17"/>
    <mergeCell ref="I17:P17"/>
    <mergeCell ref="A20:C21"/>
    <mergeCell ref="I14:P14"/>
    <mergeCell ref="A22:C23"/>
    <mergeCell ref="E16:P16"/>
    <mergeCell ref="E14:H14"/>
    <mergeCell ref="A6:C7"/>
    <mergeCell ref="A12:C13"/>
    <mergeCell ref="A8:C9"/>
    <mergeCell ref="A10:C11"/>
    <mergeCell ref="Q3:S3"/>
    <mergeCell ref="I7:P7"/>
    <mergeCell ref="E7:H7"/>
    <mergeCell ref="I6:P6"/>
    <mergeCell ref="E6:H6"/>
    <mergeCell ref="E11:H11"/>
    <mergeCell ref="I11:P11"/>
    <mergeCell ref="I8:P8"/>
    <mergeCell ref="E8:H8"/>
    <mergeCell ref="I10:P10"/>
    <mergeCell ref="E10:H10"/>
    <mergeCell ref="I9:P9"/>
    <mergeCell ref="U3:W3"/>
    <mergeCell ref="E5:P5"/>
    <mergeCell ref="P1:W1"/>
    <mergeCell ref="A1:C1"/>
    <mergeCell ref="A2:C3"/>
    <mergeCell ref="A4:C5"/>
    <mergeCell ref="E4:H4"/>
    <mergeCell ref="I4:P4"/>
    <mergeCell ref="E3:P3"/>
    <mergeCell ref="T3:T4"/>
  </mergeCells>
  <hyperlinks>
    <hyperlink ref="A48" r:id="rId1" display="eventorders.nec@necgroup.co.uk" xr:uid="{A46DE88D-1E49-4B34-9909-CF34E4B4DC2E}"/>
    <hyperlink ref="A48:C49" r:id="rId2" display="Click here to speak to our team!" xr:uid="{412B98EF-85D2-41C9-A167-82327A1F4FF9}"/>
    <hyperlink ref="P1:W1" r:id="rId3" display="mailto:eventorders.nec@necgroup.co.uk" xr:uid="{52F3CDF2-A68A-4341-9531-C1CD073A8786}"/>
    <hyperlink ref="A4:C5" location="Landing!A1" display="Home" xr:uid="{01324E36-6811-4046-AFF4-FDA059EE159C}"/>
    <hyperlink ref="A12:C13" location="Util!A1" display="Util!A1" xr:uid="{040E09B3-BDE5-452D-8B8F-DAC2D596CFD8}"/>
    <hyperlink ref="A14:C15" location="Safe!A1" display="Safe!A1" xr:uid="{3EEB3FAB-171B-4DCF-9A3F-F15D423BC34B}"/>
    <hyperlink ref="A16:C17" location="Floor!A1" display="Floor!A1" xr:uid="{BDD5DC16-BED3-4196-B13A-0712BF8B1508}"/>
    <hyperlink ref="A18:C19" location="Clean!A1" display="Clean!A1" xr:uid="{69B04F41-6B38-4E49-A426-D1A31EE74E96}"/>
    <hyperlink ref="A30:C31" location="'G&amp;R'!A1" display="'G&amp;R'!A1" xr:uid="{1935A826-A897-43FE-9249-E2BE4B098D49}"/>
    <hyperlink ref="A32:C33" location="Details!A1" display="Details!A1" xr:uid="{32E1EF27-0B5F-4EC4-9BB0-9EEFAAB1765B}"/>
    <hyperlink ref="A34:C35" location="Summary!A1" display="Summary!A1" xr:uid="{F1F05172-EDE4-401F-80E2-92F8743AACC6}"/>
    <hyperlink ref="A36:C37" location="'T&amp;C'!A1" display="'T&amp;C'!A1" xr:uid="{C4CE011E-1E9A-4C1D-B785-931199F6DC87}"/>
    <hyperlink ref="A6:C7" location="Info!A1" display="Info!A1" xr:uid="{9971CAAD-D261-4FC6-9EC8-5C9D2FBAB24A}"/>
    <hyperlink ref="A8:C9" location="IT!A1" display="IT &amp; Networks" xr:uid="{1D54EA52-0149-41B7-BBDE-2B8EFEDCC5E1}"/>
    <hyperlink ref="A20:C21" location="Food!A1" display="Food!A1" xr:uid="{649860B7-6D02-4F0C-8493-5B62D1BD04D5}"/>
    <hyperlink ref="A26:C27" location="Equip!A1" display="Equip!A1" xr:uid="{9E710987-8E19-4B2B-BA06-F869E4DCDCB6}"/>
    <hyperlink ref="A28:C29" location="Hygiene!A1" display="Hygiene!A1" xr:uid="{C4374445-8D7F-41D8-8B55-AAEEE8B6BEF3}"/>
    <hyperlink ref="A22:C23" location="Drink!A1" display="Drink!A1" xr:uid="{B77C6B6C-D9D8-45E3-AA6C-AF9EE08065DE}"/>
    <hyperlink ref="A24:C25" location="Alco!A1" display="Alco!A1" xr:uid="{BF53DCA4-55FF-45D4-BC53-70B8CFF685CF}"/>
    <hyperlink ref="A10:C11" location="AV!A1" display="AV!A1" xr:uid="{7FB12E80-4C15-4AC8-BB9A-B4AFF6C72DB6}"/>
  </hyperlinks>
  <printOptions horizontalCentered="1" verticalCentered="1"/>
  <pageMargins left="0.23622047244094491" right="0.23622047244094491" top="0.35433070866141736" bottom="0.35433070866141736" header="0.31496062992125984" footer="0.31496062992125984"/>
  <pageSetup paperSize="9" scale="73" orientation="landscape" r:id="rId4"/>
  <drawing r:id="rId5"/>
  <legacyDrawing r:id="rId6"/>
  <mc:AlternateContent xmlns:mc="http://schemas.openxmlformats.org/markup-compatibility/2006">
    <mc:Choice Requires="x14">
      <controls>
        <mc:AlternateContent xmlns:mc="http://schemas.openxmlformats.org/markup-compatibility/2006">
          <mc:Choice Requires="x14">
            <control shapeId="8207" r:id="rId7" name="Check Box 15">
              <controlPr defaultSize="0" autoFill="0" autoLine="0" autoPict="0">
                <anchor moveWithCells="1">
                  <from>
                    <xdr:col>10</xdr:col>
                    <xdr:colOff>304800</xdr:colOff>
                    <xdr:row>42</xdr:row>
                    <xdr:rowOff>184150</xdr:rowOff>
                  </from>
                  <to>
                    <xdr:col>11</xdr:col>
                    <xdr:colOff>0</xdr:colOff>
                    <xdr:row>44</xdr:row>
                    <xdr:rowOff>31750</xdr:rowOff>
                  </to>
                </anchor>
              </controlPr>
            </control>
          </mc:Choice>
        </mc:AlternateContent>
        <mc:AlternateContent xmlns:mc="http://schemas.openxmlformats.org/markup-compatibility/2006">
          <mc:Choice Requires="x14">
            <control shapeId="8208" r:id="rId8" name="Check Box 16">
              <controlPr defaultSize="0" autoFill="0" autoLine="0" autoPict="0">
                <anchor moveWithCells="1">
                  <from>
                    <xdr:col>13</xdr:col>
                    <xdr:colOff>381000</xdr:colOff>
                    <xdr:row>42</xdr:row>
                    <xdr:rowOff>190500</xdr:rowOff>
                  </from>
                  <to>
                    <xdr:col>14</xdr:col>
                    <xdr:colOff>127000</xdr:colOff>
                    <xdr:row>44</xdr:row>
                    <xdr:rowOff>12700</xdr:rowOff>
                  </to>
                </anchor>
              </controlPr>
            </control>
          </mc:Choice>
        </mc:AlternateContent>
        <mc:AlternateContent xmlns:mc="http://schemas.openxmlformats.org/markup-compatibility/2006">
          <mc:Choice Requires="x14">
            <control shapeId="8209" r:id="rId9" name="Check Box 17">
              <controlPr defaultSize="0" autoFill="0" autoLine="0" autoPict="0">
                <anchor moveWithCells="1">
                  <from>
                    <xdr:col>12</xdr:col>
                    <xdr:colOff>393700</xdr:colOff>
                    <xdr:row>42</xdr:row>
                    <xdr:rowOff>184150</xdr:rowOff>
                  </from>
                  <to>
                    <xdr:col>13</xdr:col>
                    <xdr:colOff>50800</xdr:colOff>
                    <xdr:row>44</xdr:row>
                    <xdr:rowOff>31750</xdr:rowOff>
                  </to>
                </anchor>
              </controlPr>
            </control>
          </mc:Choice>
        </mc:AlternateContent>
        <mc:AlternateContent xmlns:mc="http://schemas.openxmlformats.org/markup-compatibility/2006">
          <mc:Choice Requires="x14">
            <control shapeId="8210" r:id="rId10" name="Check Box 18">
              <controlPr defaultSize="0" autoFill="0" autoLine="0" autoPict="0">
                <anchor moveWithCells="1">
                  <from>
                    <xdr:col>11</xdr:col>
                    <xdr:colOff>317500</xdr:colOff>
                    <xdr:row>42</xdr:row>
                    <xdr:rowOff>184150</xdr:rowOff>
                  </from>
                  <to>
                    <xdr:col>12</xdr:col>
                    <xdr:colOff>69850</xdr:colOff>
                    <xdr:row>44</xdr:row>
                    <xdr:rowOff>12700</xdr:rowOff>
                  </to>
                </anchor>
              </controlPr>
            </control>
          </mc:Choice>
        </mc:AlternateContent>
        <mc:AlternateContent xmlns:mc="http://schemas.openxmlformats.org/markup-compatibility/2006">
          <mc:Choice Requires="x14">
            <control shapeId="8211" r:id="rId11" name="Check Box 19">
              <controlPr defaultSize="0" autoFill="0" autoLine="0" autoPict="0">
                <anchor moveWithCells="1">
                  <from>
                    <xdr:col>12</xdr:col>
                    <xdr:colOff>12700</xdr:colOff>
                    <xdr:row>43</xdr:row>
                    <xdr:rowOff>184150</xdr:rowOff>
                  </from>
                  <to>
                    <xdr:col>12</xdr:col>
                    <xdr:colOff>266700</xdr:colOff>
                    <xdr:row>45</xdr:row>
                    <xdr:rowOff>12700</xdr:rowOff>
                  </to>
                </anchor>
              </controlPr>
            </control>
          </mc:Choice>
        </mc:AlternateContent>
        <mc:AlternateContent xmlns:mc="http://schemas.openxmlformats.org/markup-compatibility/2006">
          <mc:Choice Requires="x14">
            <control shapeId="8212" r:id="rId12" name="Check Box 20">
              <controlPr defaultSize="0" autoFill="0" autoLine="0" autoPict="0">
                <anchor moveWithCells="1">
                  <from>
                    <xdr:col>10</xdr:col>
                    <xdr:colOff>412750</xdr:colOff>
                    <xdr:row>43</xdr:row>
                    <xdr:rowOff>165100</xdr:rowOff>
                  </from>
                  <to>
                    <xdr:col>11</xdr:col>
                    <xdr:colOff>76200</xdr:colOff>
                    <xdr:row>45</xdr:row>
                    <xdr:rowOff>31750</xdr:rowOff>
                  </to>
                </anchor>
              </controlPr>
            </control>
          </mc:Choice>
        </mc:AlternateContent>
        <mc:AlternateContent xmlns:mc="http://schemas.openxmlformats.org/markup-compatibility/2006">
          <mc:Choice Requires="x14">
            <control shapeId="8213" r:id="rId13" name="Check Box 21">
              <controlPr defaultSize="0" autoFill="0" autoLine="0" autoPict="0">
                <anchor moveWithCells="1">
                  <from>
                    <xdr:col>11</xdr:col>
                    <xdr:colOff>190500</xdr:colOff>
                    <xdr:row>45</xdr:row>
                    <xdr:rowOff>0</xdr:rowOff>
                  </from>
                  <to>
                    <xdr:col>11</xdr:col>
                    <xdr:colOff>495300</xdr:colOff>
                    <xdr:row>46</xdr:row>
                    <xdr:rowOff>0</xdr:rowOff>
                  </to>
                </anchor>
              </controlPr>
            </control>
          </mc:Choice>
        </mc:AlternateContent>
        <mc:AlternateContent xmlns:mc="http://schemas.openxmlformats.org/markup-compatibility/2006">
          <mc:Choice Requires="x14">
            <control shapeId="8214" r:id="rId14" name="Check Box 22">
              <controlPr defaultSize="0" autoFill="0" autoLine="0" autoPict="0">
                <anchor moveWithCells="1">
                  <from>
                    <xdr:col>10</xdr:col>
                    <xdr:colOff>241300</xdr:colOff>
                    <xdr:row>45</xdr:row>
                    <xdr:rowOff>12700</xdr:rowOff>
                  </from>
                  <to>
                    <xdr:col>10</xdr:col>
                    <xdr:colOff>565150</xdr:colOff>
                    <xdr:row>46</xdr:row>
                    <xdr:rowOff>31750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69068-0F3C-4B19-BD40-DE948E4F45F6}">
  <sheetPr codeName="Sheet5">
    <tabColor rgb="FF1E384E"/>
    <pageSetUpPr autoPageBreaks="0" fitToPage="1"/>
  </sheetPr>
  <dimension ref="A1:AY401"/>
  <sheetViews>
    <sheetView showRowColHeaders="0" workbookViewId="0">
      <selection activeCell="A16" sqref="A16:C17"/>
    </sheetView>
  </sheetViews>
  <sheetFormatPr defaultColWidth="8.81640625" defaultRowHeight="17.5" x14ac:dyDescent="0.35"/>
  <cols>
    <col min="1" max="3" width="10.54296875" style="54" customWidth="1"/>
    <col min="4" max="4" width="4.54296875" style="1" customWidth="1"/>
    <col min="5" max="8" width="7.54296875" style="1" customWidth="1"/>
    <col min="9" max="16" width="8.54296875" style="1" customWidth="1"/>
    <col min="17" max="17" width="9.1796875" style="7" bestFit="1" customWidth="1"/>
    <col min="18" max="20" width="9.1796875" style="1" customWidth="1"/>
    <col min="21" max="23" width="11.1796875" style="1" customWidth="1"/>
    <col min="24" max="25" width="9.1796875" style="1" customWidth="1"/>
    <col min="26" max="16384" width="8.81640625" style="1"/>
  </cols>
  <sheetData>
    <row r="1" spans="1:51" s="48" customFormat="1" ht="36" customHeight="1" x14ac:dyDescent="0.3">
      <c r="A1" s="558" t="s">
        <v>5</v>
      </c>
      <c r="B1" s="559"/>
      <c r="C1" s="559"/>
      <c r="E1" s="49" t="str">
        <f>Landing!B2</f>
        <v>NEC Products and Services Order Form</v>
      </c>
      <c r="K1" s="50"/>
      <c r="L1" s="44"/>
      <c r="M1" s="44"/>
      <c r="O1" s="102"/>
      <c r="P1" s="654" t="s">
        <v>38</v>
      </c>
      <c r="Q1" s="654"/>
      <c r="R1" s="654"/>
      <c r="S1" s="654"/>
      <c r="T1" s="654"/>
      <c r="U1" s="654"/>
      <c r="V1" s="654"/>
      <c r="W1" s="654"/>
      <c r="X1" s="102"/>
      <c r="Y1" s="102"/>
      <c r="Z1" s="102"/>
    </row>
    <row r="2" spans="1:51" ht="15" customHeight="1" thickBot="1" x14ac:dyDescent="0.4">
      <c r="A2" s="560"/>
      <c r="B2" s="560"/>
      <c r="C2" s="560"/>
      <c r="D2" s="45"/>
      <c r="E2" s="45"/>
      <c r="F2" s="45"/>
      <c r="G2" s="45"/>
      <c r="H2" s="45"/>
      <c r="I2" s="45"/>
      <c r="J2" s="45"/>
      <c r="K2" s="45"/>
      <c r="L2" s="45"/>
      <c r="M2" s="45"/>
      <c r="N2" s="45"/>
      <c r="O2" s="45"/>
      <c r="P2" s="45"/>
      <c r="Q2" s="56"/>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row>
    <row r="3" spans="1:51" ht="15" customHeight="1" thickBot="1" x14ac:dyDescent="0.4">
      <c r="A3" s="560"/>
      <c r="B3" s="560"/>
      <c r="C3" s="560"/>
      <c r="D3" s="45"/>
      <c r="E3" s="647" t="s">
        <v>170</v>
      </c>
      <c r="F3" s="647"/>
      <c r="G3" s="647"/>
      <c r="H3" s="647"/>
      <c r="I3" s="647"/>
      <c r="J3" s="647"/>
      <c r="K3" s="647"/>
      <c r="L3" s="647"/>
      <c r="M3" s="647"/>
      <c r="N3" s="647"/>
      <c r="O3" s="647"/>
      <c r="P3" s="647"/>
      <c r="Q3" s="647" t="s">
        <v>40</v>
      </c>
      <c r="R3" s="647"/>
      <c r="S3" s="647"/>
      <c r="T3" s="647" t="s">
        <v>41</v>
      </c>
      <c r="U3" s="647" t="s">
        <v>42</v>
      </c>
      <c r="V3" s="647"/>
      <c r="W3" s="647"/>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row>
    <row r="4" spans="1:51" ht="15" customHeight="1" thickBot="1" x14ac:dyDescent="0.4">
      <c r="A4" s="561" t="s">
        <v>8</v>
      </c>
      <c r="B4" s="562"/>
      <c r="C4" s="563"/>
      <c r="D4" s="45"/>
      <c r="E4" s="655" t="s">
        <v>43</v>
      </c>
      <c r="F4" s="655"/>
      <c r="G4" s="655"/>
      <c r="H4" s="655"/>
      <c r="I4" s="655" t="s">
        <v>44</v>
      </c>
      <c r="J4" s="655"/>
      <c r="K4" s="655"/>
      <c r="L4" s="655"/>
      <c r="M4" s="655"/>
      <c r="N4" s="655"/>
      <c r="O4" s="655"/>
      <c r="P4" s="655"/>
      <c r="Q4" s="327" t="s">
        <v>45</v>
      </c>
      <c r="R4" s="327" t="s">
        <v>46</v>
      </c>
      <c r="S4" s="327" t="s">
        <v>47</v>
      </c>
      <c r="T4" s="647"/>
      <c r="U4" s="327" t="s">
        <v>45</v>
      </c>
      <c r="V4" s="327" t="s">
        <v>46</v>
      </c>
      <c r="W4" s="327" t="s">
        <v>47</v>
      </c>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row>
    <row r="5" spans="1:51" ht="15" customHeight="1" thickBot="1" x14ac:dyDescent="0.4">
      <c r="A5" s="561"/>
      <c r="B5" s="562"/>
      <c r="C5" s="563"/>
      <c r="D5" s="45"/>
      <c r="E5" s="760" t="s">
        <v>171</v>
      </c>
      <c r="F5" s="761"/>
      <c r="G5" s="761"/>
      <c r="H5" s="761"/>
      <c r="I5" s="761"/>
      <c r="J5" s="761"/>
      <c r="K5" s="761"/>
      <c r="L5" s="761"/>
      <c r="M5" s="761"/>
      <c r="N5" s="761"/>
      <c r="O5" s="761"/>
      <c r="P5" s="761"/>
      <c r="Q5" s="241"/>
      <c r="R5" s="241"/>
      <c r="S5" s="241"/>
      <c r="T5" s="144">
        <f>IF(SUM(T6:T15)&gt;0,9999,0)</f>
        <v>0</v>
      </c>
      <c r="U5" s="241"/>
      <c r="V5" s="241"/>
      <c r="W5" s="35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row>
    <row r="6" spans="1:51" ht="15" customHeight="1" thickBot="1" x14ac:dyDescent="0.4">
      <c r="A6" s="561" t="str">
        <f>Info!E12</f>
        <v>Important Information</v>
      </c>
      <c r="B6" s="562"/>
      <c r="C6" s="563"/>
      <c r="D6" s="45"/>
      <c r="E6" s="776" t="s">
        <v>172</v>
      </c>
      <c r="F6" s="777"/>
      <c r="G6" s="777"/>
      <c r="H6" s="777"/>
      <c r="I6" s="777" t="s">
        <v>173</v>
      </c>
      <c r="J6" s="777"/>
      <c r="K6" s="777"/>
      <c r="L6" s="777"/>
      <c r="M6" s="777"/>
      <c r="N6" s="777"/>
      <c r="O6" s="777"/>
      <c r="P6" s="778"/>
      <c r="Q6" s="178">
        <f>Prices!D38</f>
        <v>31</v>
      </c>
      <c r="R6" s="179">
        <f>Prices!E38</f>
        <v>37.200000000000003</v>
      </c>
      <c r="S6" s="281">
        <f>Prices!F38</f>
        <v>48.36</v>
      </c>
      <c r="T6" s="280"/>
      <c r="U6" s="297">
        <f t="shared" ref="U6:U15" si="0">$T6*Q6</f>
        <v>0</v>
      </c>
      <c r="V6" s="298">
        <f t="shared" ref="V6:V15" si="1">$T6*R6</f>
        <v>0</v>
      </c>
      <c r="W6" s="356">
        <f t="shared" ref="W6:W15" si="2">$T6*S6</f>
        <v>0</v>
      </c>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row>
    <row r="7" spans="1:51" ht="15" customHeight="1" thickBot="1" x14ac:dyDescent="0.4">
      <c r="A7" s="561"/>
      <c r="B7" s="562"/>
      <c r="C7" s="563"/>
      <c r="D7" s="45"/>
      <c r="E7" s="758" t="s">
        <v>174</v>
      </c>
      <c r="F7" s="759"/>
      <c r="G7" s="759"/>
      <c r="H7" s="759"/>
      <c r="I7" s="759" t="s">
        <v>175</v>
      </c>
      <c r="J7" s="759"/>
      <c r="K7" s="759"/>
      <c r="L7" s="759"/>
      <c r="M7" s="759"/>
      <c r="N7" s="759"/>
      <c r="O7" s="759"/>
      <c r="P7" s="766"/>
      <c r="Q7" s="164">
        <f>Prices!D39</f>
        <v>31</v>
      </c>
      <c r="R7" s="85">
        <f>Prices!E39</f>
        <v>37.200000000000003</v>
      </c>
      <c r="S7" s="86">
        <f>Prices!F39</f>
        <v>48.36</v>
      </c>
      <c r="T7" s="280"/>
      <c r="U7" s="285">
        <f t="shared" si="0"/>
        <v>0</v>
      </c>
      <c r="V7" s="286">
        <f t="shared" si="1"/>
        <v>0</v>
      </c>
      <c r="W7" s="357">
        <f t="shared" si="2"/>
        <v>0</v>
      </c>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row>
    <row r="8" spans="1:51" ht="15" customHeight="1" thickBot="1" x14ac:dyDescent="0.4">
      <c r="A8" s="561" t="s">
        <v>39</v>
      </c>
      <c r="B8" s="562"/>
      <c r="C8" s="563"/>
      <c r="D8" s="45"/>
      <c r="E8" s="758" t="s">
        <v>176</v>
      </c>
      <c r="F8" s="759"/>
      <c r="G8" s="759"/>
      <c r="H8" s="759"/>
      <c r="I8" s="759" t="s">
        <v>177</v>
      </c>
      <c r="J8" s="759"/>
      <c r="K8" s="759"/>
      <c r="L8" s="759"/>
      <c r="M8" s="759"/>
      <c r="N8" s="759"/>
      <c r="O8" s="759"/>
      <c r="P8" s="766"/>
      <c r="Q8" s="164">
        <f>Prices!D40</f>
        <v>31</v>
      </c>
      <c r="R8" s="85">
        <f>Prices!E40</f>
        <v>37.200000000000003</v>
      </c>
      <c r="S8" s="86">
        <f>Prices!F40</f>
        <v>48.36</v>
      </c>
      <c r="T8" s="280"/>
      <c r="U8" s="285">
        <f t="shared" si="0"/>
        <v>0</v>
      </c>
      <c r="V8" s="286">
        <f t="shared" si="1"/>
        <v>0</v>
      </c>
      <c r="W8" s="357">
        <f t="shared" si="2"/>
        <v>0</v>
      </c>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row>
    <row r="9" spans="1:51" ht="15" customHeight="1" thickBot="1" x14ac:dyDescent="0.4">
      <c r="A9" s="561"/>
      <c r="B9" s="562"/>
      <c r="C9" s="563"/>
      <c r="D9" s="45"/>
      <c r="E9" s="758" t="s">
        <v>178</v>
      </c>
      <c r="F9" s="759"/>
      <c r="G9" s="759"/>
      <c r="H9" s="759"/>
      <c r="I9" s="759" t="s">
        <v>179</v>
      </c>
      <c r="J9" s="759"/>
      <c r="K9" s="759"/>
      <c r="L9" s="759"/>
      <c r="M9" s="759"/>
      <c r="N9" s="759"/>
      <c r="O9" s="759"/>
      <c r="P9" s="766"/>
      <c r="Q9" s="164">
        <f>Prices!D41</f>
        <v>31</v>
      </c>
      <c r="R9" s="85">
        <f>Prices!E41</f>
        <v>37.200000000000003</v>
      </c>
      <c r="S9" s="86">
        <f>Prices!F41</f>
        <v>48.36</v>
      </c>
      <c r="T9" s="280"/>
      <c r="U9" s="285">
        <f t="shared" si="0"/>
        <v>0</v>
      </c>
      <c r="V9" s="286">
        <f t="shared" si="1"/>
        <v>0</v>
      </c>
      <c r="W9" s="357">
        <f t="shared" si="2"/>
        <v>0</v>
      </c>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row>
    <row r="10" spans="1:51" ht="15" customHeight="1" thickBot="1" x14ac:dyDescent="0.4">
      <c r="A10" s="561" t="str">
        <f>AV!E3</f>
        <v>Audio-visual</v>
      </c>
      <c r="B10" s="562"/>
      <c r="C10" s="563"/>
      <c r="D10" s="45"/>
      <c r="E10" s="758" t="s">
        <v>180</v>
      </c>
      <c r="F10" s="759"/>
      <c r="G10" s="759"/>
      <c r="H10" s="759"/>
      <c r="I10" s="759" t="s">
        <v>179</v>
      </c>
      <c r="J10" s="759"/>
      <c r="K10" s="759"/>
      <c r="L10" s="759"/>
      <c r="M10" s="759"/>
      <c r="N10" s="759"/>
      <c r="O10" s="759"/>
      <c r="P10" s="766"/>
      <c r="Q10" s="164">
        <f>Prices!D42</f>
        <v>35.049999999999997</v>
      </c>
      <c r="R10" s="85">
        <f>Prices!E42</f>
        <v>42.06</v>
      </c>
      <c r="S10" s="86">
        <f>Prices!F42</f>
        <v>54.68</v>
      </c>
      <c r="T10" s="280"/>
      <c r="U10" s="285">
        <f t="shared" si="0"/>
        <v>0</v>
      </c>
      <c r="V10" s="286">
        <f t="shared" si="1"/>
        <v>0</v>
      </c>
      <c r="W10" s="357">
        <f t="shared" si="2"/>
        <v>0</v>
      </c>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row>
    <row r="11" spans="1:51" ht="15" customHeight="1" thickBot="1" x14ac:dyDescent="0.4">
      <c r="A11" s="561"/>
      <c r="B11" s="562"/>
      <c r="C11" s="563"/>
      <c r="D11" s="45"/>
      <c r="E11" s="758" t="s">
        <v>181</v>
      </c>
      <c r="F11" s="759"/>
      <c r="G11" s="759"/>
      <c r="H11" s="759"/>
      <c r="I11" s="759" t="s">
        <v>182</v>
      </c>
      <c r="J11" s="759"/>
      <c r="K11" s="759"/>
      <c r="L11" s="759"/>
      <c r="M11" s="759"/>
      <c r="N11" s="759"/>
      <c r="O11" s="759"/>
      <c r="P11" s="766"/>
      <c r="Q11" s="164">
        <f>Prices!D43</f>
        <v>31</v>
      </c>
      <c r="R11" s="85">
        <f>Prices!E43</f>
        <v>37.200000000000003</v>
      </c>
      <c r="S11" s="86">
        <f>Prices!F43</f>
        <v>48.36</v>
      </c>
      <c r="T11" s="280"/>
      <c r="U11" s="285">
        <f t="shared" si="0"/>
        <v>0</v>
      </c>
      <c r="V11" s="286">
        <f t="shared" si="1"/>
        <v>0</v>
      </c>
      <c r="W11" s="357">
        <f t="shared" si="2"/>
        <v>0</v>
      </c>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row>
    <row r="12" spans="1:51" ht="15" customHeight="1" thickBot="1" x14ac:dyDescent="0.4">
      <c r="A12" s="561" t="str">
        <f>Util!E3</f>
        <v>Utilities</v>
      </c>
      <c r="B12" s="562"/>
      <c r="C12" s="563"/>
      <c r="D12" s="45"/>
      <c r="E12" s="758" t="s">
        <v>183</v>
      </c>
      <c r="F12" s="759"/>
      <c r="G12" s="759"/>
      <c r="H12" s="759"/>
      <c r="I12" s="759" t="s">
        <v>184</v>
      </c>
      <c r="J12" s="759"/>
      <c r="K12" s="759"/>
      <c r="L12" s="759"/>
      <c r="M12" s="759"/>
      <c r="N12" s="759"/>
      <c r="O12" s="759"/>
      <c r="P12" s="766"/>
      <c r="Q12" s="164">
        <f>Prices!D44</f>
        <v>20.41</v>
      </c>
      <c r="R12" s="85">
        <f>Prices!E44</f>
        <v>24.49</v>
      </c>
      <c r="S12" s="86">
        <f>Prices!F44</f>
        <v>31.84</v>
      </c>
      <c r="T12" s="280"/>
      <c r="U12" s="285">
        <f t="shared" si="0"/>
        <v>0</v>
      </c>
      <c r="V12" s="286">
        <f t="shared" si="1"/>
        <v>0</v>
      </c>
      <c r="W12" s="357">
        <f t="shared" si="2"/>
        <v>0</v>
      </c>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row>
    <row r="13" spans="1:51" ht="15" customHeight="1" thickBot="1" x14ac:dyDescent="0.4">
      <c r="A13" s="561"/>
      <c r="B13" s="562"/>
      <c r="C13" s="563"/>
      <c r="D13" s="45"/>
      <c r="E13" s="758" t="s">
        <v>185</v>
      </c>
      <c r="F13" s="759"/>
      <c r="G13" s="759"/>
      <c r="H13" s="759"/>
      <c r="I13" s="759" t="s">
        <v>186</v>
      </c>
      <c r="J13" s="759"/>
      <c r="K13" s="759"/>
      <c r="L13" s="759"/>
      <c r="M13" s="759"/>
      <c r="N13" s="759"/>
      <c r="O13" s="759"/>
      <c r="P13" s="766"/>
      <c r="Q13" s="164">
        <f>Prices!D45</f>
        <v>25.07</v>
      </c>
      <c r="R13" s="85">
        <f>Prices!E45</f>
        <v>30.08</v>
      </c>
      <c r="S13" s="86">
        <f>Prices!F45</f>
        <v>39.1</v>
      </c>
      <c r="T13" s="280"/>
      <c r="U13" s="285">
        <f t="shared" si="0"/>
        <v>0</v>
      </c>
      <c r="V13" s="286">
        <f t="shared" si="1"/>
        <v>0</v>
      </c>
      <c r="W13" s="357">
        <f t="shared" si="2"/>
        <v>0</v>
      </c>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row>
    <row r="14" spans="1:51" ht="15" customHeight="1" thickBot="1" x14ac:dyDescent="0.4">
      <c r="A14" s="564" t="str">
        <f>Safe!E3</f>
        <v>Safety</v>
      </c>
      <c r="B14" s="565"/>
      <c r="C14" s="566"/>
      <c r="D14" s="45"/>
      <c r="E14" s="758" t="s">
        <v>187</v>
      </c>
      <c r="F14" s="759"/>
      <c r="G14" s="759"/>
      <c r="H14" s="759"/>
      <c r="I14" s="759" t="s">
        <v>188</v>
      </c>
      <c r="J14" s="759"/>
      <c r="K14" s="759"/>
      <c r="L14" s="759"/>
      <c r="M14" s="759"/>
      <c r="N14" s="759"/>
      <c r="O14" s="759"/>
      <c r="P14" s="766"/>
      <c r="Q14" s="164">
        <f>Prices!D46</f>
        <v>37.17</v>
      </c>
      <c r="R14" s="85">
        <f>Prices!E46</f>
        <v>44.6</v>
      </c>
      <c r="S14" s="86">
        <f>Prices!F46</f>
        <v>57.98</v>
      </c>
      <c r="T14" s="280"/>
      <c r="U14" s="285">
        <f t="shared" si="0"/>
        <v>0</v>
      </c>
      <c r="V14" s="286">
        <f t="shared" si="1"/>
        <v>0</v>
      </c>
      <c r="W14" s="357">
        <f t="shared" si="2"/>
        <v>0</v>
      </c>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row>
    <row r="15" spans="1:51" ht="15" customHeight="1" thickBot="1" x14ac:dyDescent="0.4">
      <c r="A15" s="567"/>
      <c r="B15" s="568"/>
      <c r="C15" s="569"/>
      <c r="D15" s="45"/>
      <c r="E15" s="773" t="s">
        <v>189</v>
      </c>
      <c r="F15" s="774"/>
      <c r="G15" s="774"/>
      <c r="H15" s="774"/>
      <c r="I15" s="774" t="s">
        <v>188</v>
      </c>
      <c r="J15" s="774"/>
      <c r="K15" s="774"/>
      <c r="L15" s="774"/>
      <c r="M15" s="774"/>
      <c r="N15" s="774"/>
      <c r="O15" s="774"/>
      <c r="P15" s="775"/>
      <c r="Q15" s="165">
        <f>Prices!D47</f>
        <v>129.76</v>
      </c>
      <c r="R15" s="159">
        <f>Prices!E47</f>
        <v>155.71</v>
      </c>
      <c r="S15" s="160">
        <f>Prices!F47</f>
        <v>202.42</v>
      </c>
      <c r="T15" s="280"/>
      <c r="U15" s="285">
        <f t="shared" si="0"/>
        <v>0</v>
      </c>
      <c r="V15" s="286">
        <f t="shared" si="1"/>
        <v>0</v>
      </c>
      <c r="W15" s="357">
        <f t="shared" si="2"/>
        <v>0</v>
      </c>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row>
    <row r="16" spans="1:51" ht="15" customHeight="1" thickBot="1" x14ac:dyDescent="0.4">
      <c r="A16" s="561" t="str">
        <f>Floor!E3</f>
        <v>Flooring</v>
      </c>
      <c r="B16" s="562"/>
      <c r="C16" s="563"/>
      <c r="D16" s="45"/>
      <c r="E16" s="767" t="s">
        <v>190</v>
      </c>
      <c r="F16" s="768"/>
      <c r="G16" s="768"/>
      <c r="H16" s="768"/>
      <c r="I16" s="768"/>
      <c r="J16" s="768"/>
      <c r="K16" s="768"/>
      <c r="L16" s="768"/>
      <c r="M16" s="768"/>
      <c r="N16" s="768"/>
      <c r="O16" s="768"/>
      <c r="P16" s="768"/>
      <c r="Q16" s="273"/>
      <c r="R16" s="273"/>
      <c r="S16" s="273"/>
      <c r="T16" s="144">
        <f>IF(SUM(T17:T20)&gt;0,9999,0)</f>
        <v>0</v>
      </c>
      <c r="U16" s="87"/>
      <c r="V16" s="87"/>
      <c r="W16" s="358"/>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row>
    <row r="17" spans="1:51" ht="15" customHeight="1" thickBot="1" x14ac:dyDescent="0.4">
      <c r="A17" s="561"/>
      <c r="B17" s="562"/>
      <c r="C17" s="563"/>
      <c r="D17" s="45"/>
      <c r="E17" s="769" t="s">
        <v>191</v>
      </c>
      <c r="F17" s="770"/>
      <c r="G17" s="770"/>
      <c r="H17" s="770"/>
      <c r="I17" s="771" t="s">
        <v>192</v>
      </c>
      <c r="J17" s="772"/>
      <c r="K17" s="772"/>
      <c r="L17" s="772"/>
      <c r="M17" s="772"/>
      <c r="N17" s="772"/>
      <c r="O17" s="772"/>
      <c r="P17" s="772"/>
      <c r="Q17" s="178">
        <f>Prices!D49</f>
        <v>9.43</v>
      </c>
      <c r="R17" s="179">
        <f>Prices!E49</f>
        <v>11.32</v>
      </c>
      <c r="S17" s="281">
        <f>Prices!F49</f>
        <v>14.72</v>
      </c>
      <c r="T17" s="280"/>
      <c r="U17" s="299">
        <f t="shared" ref="U17:W20" si="3">$T17*Q17</f>
        <v>0</v>
      </c>
      <c r="V17" s="300">
        <f t="shared" si="3"/>
        <v>0</v>
      </c>
      <c r="W17" s="359">
        <f t="shared" si="3"/>
        <v>0</v>
      </c>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row>
    <row r="18" spans="1:51" ht="15" customHeight="1" thickBot="1" x14ac:dyDescent="0.4">
      <c r="A18" s="561" t="str">
        <f>Clean!E3</f>
        <v>Cleaning</v>
      </c>
      <c r="B18" s="562"/>
      <c r="C18" s="563"/>
      <c r="D18" s="45"/>
      <c r="E18" s="725" t="s">
        <v>193</v>
      </c>
      <c r="F18" s="726"/>
      <c r="G18" s="726"/>
      <c r="H18" s="726"/>
      <c r="I18" s="701" t="s">
        <v>194</v>
      </c>
      <c r="J18" s="702"/>
      <c r="K18" s="702"/>
      <c r="L18" s="702"/>
      <c r="M18" s="702"/>
      <c r="N18" s="702"/>
      <c r="O18" s="702"/>
      <c r="P18" s="702"/>
      <c r="Q18" s="164">
        <f>Prices!D50</f>
        <v>25.48</v>
      </c>
      <c r="R18" s="85">
        <f>Prices!E50</f>
        <v>30.58</v>
      </c>
      <c r="S18" s="86">
        <f>Prices!F50</f>
        <v>39.75</v>
      </c>
      <c r="T18" s="280"/>
      <c r="U18" s="285">
        <f t="shared" si="3"/>
        <v>0</v>
      </c>
      <c r="V18" s="286">
        <f t="shared" si="3"/>
        <v>0</v>
      </c>
      <c r="W18" s="357">
        <f t="shared" si="3"/>
        <v>0</v>
      </c>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row>
    <row r="19" spans="1:51" ht="15" customHeight="1" thickBot="1" x14ac:dyDescent="0.4">
      <c r="A19" s="561"/>
      <c r="B19" s="562"/>
      <c r="C19" s="563"/>
      <c r="D19" s="45"/>
      <c r="E19" s="725" t="s">
        <v>195</v>
      </c>
      <c r="F19" s="726"/>
      <c r="G19" s="726"/>
      <c r="H19" s="726"/>
      <c r="I19" s="701" t="s">
        <v>196</v>
      </c>
      <c r="J19" s="702"/>
      <c r="K19" s="702"/>
      <c r="L19" s="702"/>
      <c r="M19" s="702"/>
      <c r="N19" s="702"/>
      <c r="O19" s="702"/>
      <c r="P19" s="702"/>
      <c r="Q19" s="164">
        <f>Prices!D51</f>
        <v>29.66</v>
      </c>
      <c r="R19" s="85">
        <f>Prices!E51</f>
        <v>35.590000000000003</v>
      </c>
      <c r="S19" s="86">
        <f>Prices!F51</f>
        <v>46.27</v>
      </c>
      <c r="T19" s="280"/>
      <c r="U19" s="285">
        <f t="shared" si="3"/>
        <v>0</v>
      </c>
      <c r="V19" s="286">
        <f t="shared" si="3"/>
        <v>0</v>
      </c>
      <c r="W19" s="357">
        <f t="shared" si="3"/>
        <v>0</v>
      </c>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row>
    <row r="20" spans="1:51" ht="15" customHeight="1" thickBot="1" x14ac:dyDescent="0.4">
      <c r="A20" s="561" t="str">
        <f>Food!E3</f>
        <v>Food</v>
      </c>
      <c r="B20" s="562"/>
      <c r="C20" s="563"/>
      <c r="D20" s="45"/>
      <c r="E20" s="764" t="s">
        <v>197</v>
      </c>
      <c r="F20" s="765"/>
      <c r="G20" s="765"/>
      <c r="H20" s="765"/>
      <c r="I20" s="762" t="s">
        <v>198</v>
      </c>
      <c r="J20" s="763"/>
      <c r="K20" s="763"/>
      <c r="L20" s="763"/>
      <c r="M20" s="763"/>
      <c r="N20" s="763"/>
      <c r="O20" s="763"/>
      <c r="P20" s="763"/>
      <c r="Q20" s="360">
        <f>Prices!D51</f>
        <v>29.66</v>
      </c>
      <c r="R20" s="361">
        <f>Prices!E51</f>
        <v>35.590000000000003</v>
      </c>
      <c r="S20" s="362">
        <f>Prices!F51</f>
        <v>46.27</v>
      </c>
      <c r="T20" s="280"/>
      <c r="U20" s="363">
        <f t="shared" si="3"/>
        <v>0</v>
      </c>
      <c r="V20" s="364">
        <f t="shared" si="3"/>
        <v>0</v>
      </c>
      <c r="W20" s="365">
        <f t="shared" si="3"/>
        <v>0</v>
      </c>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row>
    <row r="21" spans="1:51" ht="15" customHeight="1" x14ac:dyDescent="0.35">
      <c r="A21" s="561"/>
      <c r="B21" s="562"/>
      <c r="C21" s="563"/>
      <c r="D21" s="45"/>
      <c r="E21" s="648"/>
      <c r="F21" s="649"/>
      <c r="G21" s="649"/>
      <c r="H21" s="649"/>
      <c r="I21" s="649"/>
      <c r="J21" s="649"/>
      <c r="K21" s="649"/>
      <c r="L21" s="649"/>
      <c r="M21" s="649"/>
      <c r="N21" s="649"/>
      <c r="O21" s="649"/>
      <c r="P21" s="649"/>
      <c r="Q21" s="649"/>
      <c r="R21" s="649"/>
      <c r="S21" s="649"/>
      <c r="T21" s="650"/>
      <c r="U21" s="649"/>
      <c r="V21" s="649"/>
      <c r="W21" s="651"/>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row>
    <row r="22" spans="1:51" ht="15" customHeight="1" thickBot="1" x14ac:dyDescent="0.4">
      <c r="A22" s="561" t="str">
        <f>Drink!E3</f>
        <v>Drinks</v>
      </c>
      <c r="B22" s="562"/>
      <c r="C22" s="563"/>
      <c r="D22" s="45"/>
      <c r="E22" s="335">
        <v>1</v>
      </c>
      <c r="F22" s="652" t="s">
        <v>75</v>
      </c>
      <c r="G22" s="652"/>
      <c r="H22" s="652"/>
      <c r="I22" s="652"/>
      <c r="J22" s="652"/>
      <c r="K22" s="652"/>
      <c r="L22" s="652"/>
      <c r="M22" s="652"/>
      <c r="N22" s="652"/>
      <c r="O22" s="652"/>
      <c r="P22" s="652"/>
      <c r="Q22" s="652"/>
      <c r="R22" s="652"/>
      <c r="S22" s="652"/>
      <c r="T22" s="652"/>
      <c r="U22" s="652"/>
      <c r="V22" s="652"/>
      <c r="W22" s="653"/>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row>
    <row r="23" spans="1:51" ht="15" customHeight="1" x14ac:dyDescent="0.35">
      <c r="A23" s="561"/>
      <c r="B23" s="562"/>
      <c r="C23" s="563"/>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row>
    <row r="24" spans="1:51" ht="15" customHeight="1" x14ac:dyDescent="0.35">
      <c r="A24" s="561" t="str">
        <f>Alco!E3</f>
        <v>Alcohol</v>
      </c>
      <c r="B24" s="562"/>
      <c r="C24" s="563"/>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row>
    <row r="25" spans="1:51" ht="15" customHeight="1" x14ac:dyDescent="0.35">
      <c r="A25" s="561"/>
      <c r="B25" s="562"/>
      <c r="C25" s="563"/>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row>
    <row r="26" spans="1:51" ht="15" customHeight="1" x14ac:dyDescent="0.35">
      <c r="A26" s="561" t="str">
        <f>Equip!E3</f>
        <v>Catering - Equipment</v>
      </c>
      <c r="B26" s="562"/>
      <c r="C26" s="563"/>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row>
    <row r="27" spans="1:51" ht="15" customHeight="1" x14ac:dyDescent="0.35">
      <c r="A27" s="561"/>
      <c r="B27" s="562"/>
      <c r="C27" s="563"/>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row>
    <row r="28" spans="1:51" ht="15" customHeight="1" x14ac:dyDescent="0.35">
      <c r="A28" s="561" t="str">
        <f>Hygiene!E3</f>
        <v>Catering - Hygiene</v>
      </c>
      <c r="B28" s="562"/>
      <c r="C28" s="563"/>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row>
    <row r="29" spans="1:51" ht="15" customHeight="1" x14ac:dyDescent="0.35">
      <c r="A29" s="561"/>
      <c r="B29" s="562"/>
      <c r="C29" s="563"/>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row>
    <row r="30" spans="1:51" ht="15" customHeight="1" x14ac:dyDescent="0.35">
      <c r="A30" s="561" t="str">
        <f>'G&amp;R'!E3</f>
        <v>Graphics &amp; Rigging</v>
      </c>
      <c r="B30" s="562"/>
      <c r="C30" s="563"/>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row>
    <row r="31" spans="1:51" ht="15" customHeight="1" x14ac:dyDescent="0.35">
      <c r="A31" s="561"/>
      <c r="B31" s="562"/>
      <c r="C31" s="563"/>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row>
    <row r="32" spans="1:51" ht="15" customHeight="1" x14ac:dyDescent="0.35">
      <c r="A32" s="561" t="str">
        <f>Details!E2</f>
        <v>Your contact details</v>
      </c>
      <c r="B32" s="562"/>
      <c r="C32" s="563"/>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row>
    <row r="33" spans="1:51" ht="15" customHeight="1" x14ac:dyDescent="0.35">
      <c r="A33" s="561"/>
      <c r="B33" s="562"/>
      <c r="C33" s="563"/>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row>
    <row r="34" spans="1:51" ht="15" customHeight="1" x14ac:dyDescent="0.35">
      <c r="A34" s="561" t="str">
        <f>Summary!E4</f>
        <v>Order summary</v>
      </c>
      <c r="B34" s="562"/>
      <c r="C34" s="563"/>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row>
    <row r="35" spans="1:51" ht="15" customHeight="1" x14ac:dyDescent="0.35">
      <c r="A35" s="561"/>
      <c r="B35" s="562"/>
      <c r="C35" s="563"/>
      <c r="D35" s="45"/>
      <c r="E35" s="45"/>
      <c r="F35" s="55"/>
      <c r="G35" s="45"/>
      <c r="H35" s="45"/>
      <c r="I35" s="45"/>
      <c r="J35" s="45"/>
      <c r="K35" s="45"/>
      <c r="L35" s="45"/>
      <c r="M35" s="45"/>
      <c r="N35" s="56"/>
      <c r="O35" s="56"/>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row>
    <row r="36" spans="1:51" ht="15" customHeight="1" x14ac:dyDescent="0.35">
      <c r="A36" s="561" t="str">
        <f>'T&amp;C'!E2</f>
        <v>Terms &amp; Conditions</v>
      </c>
      <c r="B36" s="562"/>
      <c r="C36" s="563"/>
      <c r="D36" s="45"/>
      <c r="E36" s="81"/>
      <c r="G36" s="80"/>
      <c r="H36" s="80"/>
      <c r="I36" s="80"/>
      <c r="J36" s="81"/>
      <c r="L36" s="80"/>
      <c r="M36" s="80"/>
      <c r="N36" s="81"/>
      <c r="O36" s="80"/>
      <c r="Q36" s="80"/>
      <c r="R36" s="80"/>
      <c r="S36" s="80"/>
      <c r="T36" s="80"/>
      <c r="U36" s="80"/>
      <c r="W36" s="80"/>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row>
    <row r="37" spans="1:51" ht="15" customHeight="1" x14ac:dyDescent="0.35">
      <c r="A37" s="561"/>
      <c r="B37" s="562"/>
      <c r="C37" s="563"/>
      <c r="D37" s="45"/>
      <c r="E37" s="45"/>
      <c r="F37" s="45"/>
      <c r="G37" s="45"/>
      <c r="H37" s="45"/>
      <c r="I37" s="45"/>
      <c r="J37" s="45"/>
      <c r="K37" s="45"/>
      <c r="L37" s="45"/>
      <c r="M37" s="45"/>
      <c r="N37" s="45"/>
      <c r="O37" s="45"/>
      <c r="P37" s="45"/>
      <c r="Q37" s="56"/>
      <c r="R37" s="45"/>
      <c r="S37" s="45"/>
      <c r="T37" s="45"/>
      <c r="U37" s="45"/>
      <c r="V37" s="45"/>
      <c r="W37" s="45"/>
      <c r="X37" s="80"/>
      <c r="Y37" s="80"/>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row>
    <row r="38" spans="1:51" ht="15" customHeight="1" x14ac:dyDescent="0.35">
      <c r="A38" s="51"/>
      <c r="B38" s="51"/>
      <c r="C38" s="51"/>
      <c r="D38" s="45"/>
      <c r="E38" s="45"/>
      <c r="F38" s="45"/>
      <c r="G38" s="45"/>
      <c r="H38" s="45"/>
      <c r="I38" s="45"/>
      <c r="J38" s="45"/>
      <c r="K38" s="45"/>
      <c r="L38" s="45"/>
      <c r="M38" s="45"/>
      <c r="N38" s="45"/>
      <c r="O38" s="45"/>
      <c r="P38" s="45"/>
      <c r="Q38" s="56"/>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row>
    <row r="39" spans="1:51" ht="15" customHeight="1" x14ac:dyDescent="0.4">
      <c r="A39" s="52"/>
      <c r="B39" s="52"/>
      <c r="C39" s="52"/>
      <c r="D39" s="45"/>
      <c r="E39" s="45"/>
      <c r="F39" s="45"/>
      <c r="G39" s="45"/>
      <c r="H39" s="45"/>
      <c r="I39" s="45"/>
      <c r="J39" s="45"/>
      <c r="K39" s="45"/>
      <c r="L39" s="45"/>
      <c r="M39" s="45"/>
      <c r="N39" s="45"/>
      <c r="O39" s="45"/>
      <c r="P39" s="45"/>
      <c r="Q39" s="56"/>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row>
    <row r="40" spans="1:51" ht="15" customHeight="1" x14ac:dyDescent="0.35">
      <c r="A40" s="572" t="s">
        <v>31</v>
      </c>
      <c r="B40" s="572"/>
      <c r="C40" s="572"/>
      <c r="D40" s="45"/>
      <c r="E40" s="45"/>
      <c r="F40" s="45"/>
      <c r="G40" s="45"/>
      <c r="H40" s="45"/>
      <c r="I40" s="45"/>
      <c r="J40" s="45"/>
      <c r="K40" s="45"/>
      <c r="L40" s="45"/>
      <c r="M40" s="45"/>
      <c r="N40" s="45"/>
      <c r="O40" s="45"/>
      <c r="P40" s="45"/>
      <c r="Q40" s="56"/>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row>
    <row r="41" spans="1:51" ht="15" customHeight="1" x14ac:dyDescent="0.35">
      <c r="A41" s="79" t="s">
        <v>32</v>
      </c>
      <c r="B41" s="142"/>
      <c r="C41" s="142"/>
      <c r="D41" s="45"/>
      <c r="E41" s="45"/>
      <c r="F41" s="45"/>
      <c r="G41" s="45"/>
      <c r="H41" s="45"/>
      <c r="I41" s="45"/>
      <c r="J41" s="45"/>
      <c r="K41" s="45"/>
      <c r="L41" s="45"/>
      <c r="M41" s="45"/>
      <c r="N41" s="45"/>
      <c r="O41" s="45"/>
      <c r="P41" s="45"/>
      <c r="Q41" s="56"/>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row>
    <row r="42" spans="1:51" ht="15" customHeight="1" x14ac:dyDescent="0.35">
      <c r="A42" s="47" t="s">
        <v>33</v>
      </c>
      <c r="B42" s="142"/>
      <c r="C42" s="142"/>
      <c r="D42" s="45"/>
      <c r="E42" s="45"/>
      <c r="F42" s="45"/>
      <c r="G42" s="45"/>
      <c r="H42" s="45"/>
      <c r="I42" s="45"/>
      <c r="J42" s="45"/>
      <c r="K42" s="45"/>
      <c r="L42" s="45"/>
      <c r="M42" s="45"/>
      <c r="N42" s="45"/>
      <c r="O42" s="45"/>
      <c r="P42" s="45"/>
      <c r="Q42" s="56"/>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row>
    <row r="43" spans="1:51" ht="15" customHeight="1" x14ac:dyDescent="0.35">
      <c r="A43" s="47" t="s">
        <v>11</v>
      </c>
      <c r="B43" s="142"/>
      <c r="C43" s="142"/>
      <c r="D43" s="45"/>
      <c r="E43" s="45"/>
      <c r="F43" s="45"/>
      <c r="G43" s="45"/>
      <c r="H43" s="45"/>
      <c r="I43" s="45"/>
      <c r="J43" s="45"/>
      <c r="K43" s="45"/>
      <c r="L43" s="45"/>
      <c r="M43" s="45"/>
      <c r="N43" s="45"/>
      <c r="O43" s="45"/>
      <c r="P43" s="45"/>
      <c r="Q43" s="56"/>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row>
    <row r="44" spans="1:51" ht="15" customHeight="1" x14ac:dyDescent="0.35">
      <c r="A44" s="47" t="s">
        <v>34</v>
      </c>
      <c r="B44" s="142"/>
      <c r="C44" s="142"/>
      <c r="D44" s="45"/>
      <c r="E44" s="45"/>
      <c r="F44" s="45"/>
      <c r="G44" s="45"/>
      <c r="H44" s="45"/>
      <c r="I44" s="45"/>
      <c r="J44" s="45"/>
      <c r="K44" s="45"/>
      <c r="L44" s="45"/>
      <c r="M44" s="45"/>
      <c r="N44" s="45"/>
      <c r="O44" s="45"/>
      <c r="P44" s="45"/>
      <c r="Q44" s="56"/>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row>
    <row r="45" spans="1:51" ht="15" customHeight="1" x14ac:dyDescent="0.35">
      <c r="A45" s="47" t="s">
        <v>13</v>
      </c>
      <c r="B45" s="142"/>
      <c r="C45" s="142"/>
      <c r="D45" s="45"/>
      <c r="E45" s="45"/>
      <c r="F45" s="45"/>
      <c r="G45" s="45"/>
      <c r="H45" s="45"/>
      <c r="I45" s="45"/>
      <c r="J45" s="45"/>
      <c r="K45" s="45"/>
      <c r="L45" s="45"/>
      <c r="M45" s="45"/>
      <c r="N45" s="45"/>
      <c r="O45" s="45"/>
      <c r="P45" s="45"/>
      <c r="Q45" s="56"/>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row>
    <row r="46" spans="1:51" ht="15" customHeight="1" x14ac:dyDescent="0.35">
      <c r="A46" s="47" t="s">
        <v>14</v>
      </c>
      <c r="B46" s="142"/>
      <c r="C46" s="142"/>
      <c r="D46" s="45"/>
      <c r="E46" s="45"/>
      <c r="F46" s="45"/>
      <c r="G46" s="45"/>
      <c r="H46" s="45"/>
      <c r="I46" s="45"/>
      <c r="J46" s="45"/>
      <c r="K46" s="45"/>
      <c r="L46" s="45"/>
      <c r="M46" s="45"/>
      <c r="N46" s="45"/>
      <c r="O46" s="45"/>
      <c r="P46" s="45"/>
      <c r="Q46" s="56"/>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row>
    <row r="47" spans="1:51" ht="15" customHeight="1" x14ac:dyDescent="0.35">
      <c r="A47" s="53"/>
      <c r="B47" s="142"/>
      <c r="C47" s="142"/>
      <c r="D47" s="45"/>
      <c r="E47" s="45"/>
      <c r="F47" s="45"/>
      <c r="G47" s="45"/>
      <c r="H47" s="45"/>
      <c r="I47" s="45"/>
      <c r="J47" s="45"/>
      <c r="K47" s="45"/>
      <c r="L47" s="45"/>
      <c r="M47" s="45"/>
      <c r="N47" s="45"/>
      <c r="O47" s="45"/>
      <c r="P47" s="45"/>
      <c r="Q47" s="56"/>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row>
    <row r="48" spans="1:51" ht="15" customHeight="1" x14ac:dyDescent="0.35">
      <c r="A48" s="570" t="s">
        <v>36</v>
      </c>
      <c r="B48" s="570"/>
      <c r="C48" s="570"/>
      <c r="D48" s="45"/>
      <c r="E48" s="45"/>
      <c r="F48" s="45"/>
      <c r="G48" s="45"/>
      <c r="H48" s="45"/>
      <c r="I48" s="45"/>
      <c r="J48" s="45"/>
      <c r="K48" s="45"/>
      <c r="L48" s="45"/>
      <c r="M48" s="45"/>
      <c r="N48" s="45"/>
      <c r="O48" s="45"/>
      <c r="P48" s="45"/>
      <c r="Q48" s="56"/>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row>
    <row r="49" spans="1:51" ht="15" customHeight="1" x14ac:dyDescent="0.35">
      <c r="A49" s="570"/>
      <c r="B49" s="570"/>
      <c r="C49" s="570"/>
      <c r="D49" s="45"/>
      <c r="E49" s="45"/>
      <c r="F49" s="45"/>
      <c r="G49" s="45"/>
      <c r="H49" s="45"/>
      <c r="I49" s="45"/>
      <c r="J49" s="45"/>
      <c r="K49" s="45"/>
      <c r="L49" s="45"/>
      <c r="M49" s="45"/>
      <c r="N49" s="45"/>
      <c r="O49" s="45"/>
      <c r="P49" s="45"/>
      <c r="Q49" s="56"/>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row>
    <row r="50" spans="1:51" ht="15" customHeight="1" x14ac:dyDescent="0.35">
      <c r="A50" s="571" t="s">
        <v>37</v>
      </c>
      <c r="B50" s="571"/>
      <c r="C50" s="571"/>
      <c r="D50" s="45"/>
      <c r="E50" s="45"/>
      <c r="F50" s="45"/>
      <c r="G50" s="45"/>
      <c r="H50" s="45"/>
      <c r="I50" s="45"/>
      <c r="J50" s="45"/>
      <c r="K50" s="45"/>
      <c r="L50" s="45"/>
      <c r="M50" s="45"/>
      <c r="N50" s="45"/>
      <c r="O50" s="45"/>
      <c r="P50" s="45"/>
      <c r="Q50" s="56"/>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row>
    <row r="51" spans="1:51" ht="15" customHeight="1" x14ac:dyDescent="0.35">
      <c r="A51" s="571"/>
      <c r="B51" s="571"/>
      <c r="C51" s="571"/>
      <c r="D51" s="45"/>
      <c r="E51" s="45"/>
      <c r="F51" s="45"/>
      <c r="G51" s="45"/>
      <c r="H51" s="45"/>
      <c r="I51" s="45"/>
      <c r="J51" s="45"/>
      <c r="K51" s="45"/>
      <c r="L51" s="45"/>
      <c r="M51" s="45"/>
      <c r="N51" s="45"/>
      <c r="O51" s="45"/>
      <c r="P51" s="45"/>
      <c r="Q51" s="56"/>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c r="AV51" s="45"/>
      <c r="AW51" s="45"/>
      <c r="AX51" s="45"/>
      <c r="AY51" s="45"/>
    </row>
    <row r="52" spans="1:51" ht="15" customHeight="1" x14ac:dyDescent="0.4">
      <c r="A52" s="52"/>
      <c r="B52" s="52"/>
      <c r="C52" s="52"/>
      <c r="D52" s="45"/>
      <c r="E52" s="45"/>
      <c r="F52" s="45"/>
      <c r="G52" s="45"/>
      <c r="H52" s="45"/>
      <c r="I52" s="45"/>
      <c r="J52" s="45"/>
      <c r="K52" s="45"/>
      <c r="L52" s="45"/>
      <c r="M52" s="45"/>
      <c r="N52" s="45"/>
      <c r="O52" s="45"/>
      <c r="P52" s="45"/>
      <c r="Q52" s="56"/>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row>
    <row r="53" spans="1:51" ht="15" customHeight="1" x14ac:dyDescent="0.4">
      <c r="A53" s="52"/>
      <c r="B53" s="52"/>
      <c r="C53" s="52"/>
      <c r="D53" s="45"/>
      <c r="E53" s="45"/>
      <c r="F53" s="45"/>
      <c r="G53" s="45"/>
      <c r="H53" s="45"/>
      <c r="I53" s="45"/>
      <c r="J53" s="45"/>
      <c r="K53" s="45"/>
      <c r="L53" s="45"/>
      <c r="M53" s="45"/>
      <c r="N53" s="45"/>
      <c r="O53" s="45"/>
      <c r="P53" s="45"/>
      <c r="Q53" s="56"/>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row>
    <row r="54" spans="1:51" ht="15" customHeight="1" x14ac:dyDescent="0.4">
      <c r="A54" s="52"/>
      <c r="B54" s="52"/>
      <c r="C54" s="52"/>
      <c r="D54" s="45"/>
      <c r="E54" s="45"/>
      <c r="F54" s="45"/>
      <c r="G54" s="45"/>
      <c r="H54" s="45"/>
      <c r="I54" s="45"/>
      <c r="J54" s="45"/>
      <c r="K54" s="45"/>
      <c r="L54" s="45"/>
      <c r="M54" s="45"/>
      <c r="N54" s="45"/>
      <c r="O54" s="45"/>
      <c r="P54" s="45"/>
      <c r="Q54" s="56"/>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row>
    <row r="55" spans="1:51" ht="15" customHeight="1" x14ac:dyDescent="0.4">
      <c r="A55" s="52"/>
      <c r="B55" s="52"/>
      <c r="C55" s="52"/>
      <c r="D55" s="45"/>
      <c r="E55" s="45"/>
      <c r="F55" s="45"/>
      <c r="G55" s="45"/>
      <c r="H55" s="45"/>
      <c r="I55" s="45"/>
      <c r="J55" s="45"/>
      <c r="K55" s="45"/>
      <c r="L55" s="45"/>
      <c r="M55" s="45"/>
      <c r="N55" s="45"/>
      <c r="O55" s="45"/>
      <c r="P55" s="45"/>
      <c r="Q55" s="56"/>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row>
    <row r="56" spans="1:51" ht="15" customHeight="1" x14ac:dyDescent="0.35">
      <c r="D56" s="45"/>
      <c r="E56" s="45"/>
      <c r="F56" s="45"/>
      <c r="G56" s="45"/>
      <c r="H56" s="45"/>
      <c r="I56" s="45"/>
      <c r="J56" s="45"/>
      <c r="K56" s="45"/>
      <c r="L56" s="45"/>
      <c r="M56" s="45"/>
      <c r="N56" s="45"/>
      <c r="O56" s="45"/>
      <c r="P56" s="45"/>
      <c r="Q56" s="56"/>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row>
    <row r="57" spans="1:51" ht="15" customHeight="1" x14ac:dyDescent="0.35">
      <c r="D57" s="45"/>
      <c r="E57" s="45"/>
      <c r="F57" s="45"/>
      <c r="G57" s="45"/>
      <c r="H57" s="45"/>
      <c r="I57" s="45"/>
      <c r="J57" s="45"/>
      <c r="K57" s="45"/>
      <c r="L57" s="45"/>
      <c r="M57" s="45"/>
      <c r="N57" s="45"/>
      <c r="O57" s="45"/>
      <c r="P57" s="45"/>
      <c r="Q57" s="56"/>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row>
    <row r="58" spans="1:51" ht="15" customHeight="1" x14ac:dyDescent="0.35">
      <c r="D58" s="45"/>
      <c r="E58" s="45"/>
      <c r="F58" s="45"/>
      <c r="G58" s="45"/>
      <c r="H58" s="45"/>
      <c r="I58" s="45"/>
      <c r="J58" s="45"/>
      <c r="K58" s="45"/>
      <c r="L58" s="45"/>
      <c r="M58" s="45"/>
      <c r="N58" s="45"/>
      <c r="O58" s="45"/>
      <c r="P58" s="45"/>
      <c r="Q58" s="56"/>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row>
    <row r="59" spans="1:51" ht="15" customHeight="1" x14ac:dyDescent="0.35">
      <c r="D59" s="45"/>
      <c r="E59" s="45"/>
      <c r="F59" s="45"/>
      <c r="G59" s="45"/>
      <c r="H59" s="45"/>
      <c r="I59" s="45"/>
      <c r="J59" s="45"/>
      <c r="K59" s="45"/>
      <c r="L59" s="45"/>
      <c r="M59" s="45"/>
      <c r="N59" s="45"/>
      <c r="O59" s="45"/>
      <c r="P59" s="45"/>
      <c r="Q59" s="56"/>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row>
    <row r="60" spans="1:51" ht="15" customHeight="1" x14ac:dyDescent="0.35">
      <c r="D60" s="45"/>
      <c r="E60" s="45"/>
      <c r="F60" s="45"/>
      <c r="G60" s="45"/>
      <c r="H60" s="45"/>
      <c r="I60" s="45"/>
      <c r="J60" s="45"/>
      <c r="K60" s="45"/>
      <c r="L60" s="45"/>
      <c r="M60" s="45"/>
      <c r="N60" s="45"/>
      <c r="O60" s="45"/>
      <c r="P60" s="45"/>
      <c r="Q60" s="56"/>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row>
    <row r="61" spans="1:51" ht="15" customHeight="1" x14ac:dyDescent="0.35">
      <c r="D61" s="45"/>
      <c r="E61" s="45"/>
      <c r="F61" s="45"/>
      <c r="G61" s="45"/>
      <c r="H61" s="45"/>
      <c r="I61" s="45"/>
      <c r="J61" s="45"/>
      <c r="K61" s="45"/>
      <c r="L61" s="45"/>
      <c r="M61" s="45"/>
      <c r="N61" s="45"/>
      <c r="O61" s="45"/>
      <c r="P61" s="45"/>
      <c r="Q61" s="56"/>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c r="AU61" s="45"/>
      <c r="AV61" s="45"/>
      <c r="AW61" s="45"/>
      <c r="AX61" s="45"/>
      <c r="AY61" s="45"/>
    </row>
    <row r="62" spans="1:51" ht="15" customHeight="1" x14ac:dyDescent="0.35">
      <c r="D62" s="45"/>
      <c r="E62" s="45"/>
      <c r="F62" s="45"/>
      <c r="G62" s="45"/>
      <c r="H62" s="45"/>
      <c r="I62" s="45"/>
      <c r="J62" s="45"/>
      <c r="K62" s="45"/>
      <c r="L62" s="45"/>
      <c r="M62" s="45"/>
      <c r="N62" s="45"/>
      <c r="O62" s="45"/>
      <c r="P62" s="45"/>
      <c r="Q62" s="56"/>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row>
    <row r="63" spans="1:51" ht="15" customHeight="1" x14ac:dyDescent="0.35">
      <c r="D63" s="45"/>
      <c r="E63" s="45"/>
      <c r="F63" s="45"/>
      <c r="G63" s="45"/>
      <c r="H63" s="45"/>
      <c r="I63" s="45"/>
      <c r="J63" s="45"/>
      <c r="K63" s="45"/>
      <c r="L63" s="45"/>
      <c r="M63" s="45"/>
      <c r="N63" s="45"/>
      <c r="O63" s="45"/>
      <c r="P63" s="45"/>
      <c r="Q63" s="56"/>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c r="AX63" s="45"/>
      <c r="AY63" s="45"/>
    </row>
    <row r="64" spans="1:51" ht="15" customHeight="1" x14ac:dyDescent="0.35">
      <c r="D64" s="45"/>
      <c r="E64" s="45"/>
      <c r="F64" s="45"/>
      <c r="G64" s="45"/>
      <c r="H64" s="45"/>
      <c r="I64" s="45"/>
      <c r="J64" s="45"/>
      <c r="K64" s="45"/>
      <c r="L64" s="45"/>
      <c r="M64" s="45"/>
      <c r="N64" s="45"/>
      <c r="O64" s="45"/>
      <c r="P64" s="45"/>
      <c r="Q64" s="56"/>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row>
    <row r="65" spans="4:51" ht="15" customHeight="1" x14ac:dyDescent="0.35">
      <c r="D65" s="45"/>
      <c r="E65" s="45"/>
      <c r="F65" s="45"/>
      <c r="G65" s="45"/>
      <c r="H65" s="45"/>
      <c r="I65" s="45"/>
      <c r="J65" s="45"/>
      <c r="K65" s="45"/>
      <c r="L65" s="45"/>
      <c r="M65" s="45"/>
      <c r="N65" s="45"/>
      <c r="O65" s="45"/>
      <c r="P65" s="45"/>
      <c r="Q65" s="56"/>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45"/>
    </row>
    <row r="66" spans="4:51" ht="15" customHeight="1" x14ac:dyDescent="0.35">
      <c r="D66" s="45"/>
      <c r="E66" s="45"/>
      <c r="F66" s="45"/>
      <c r="G66" s="45"/>
      <c r="H66" s="45"/>
      <c r="I66" s="45"/>
      <c r="J66" s="45"/>
      <c r="K66" s="45"/>
      <c r="L66" s="45"/>
      <c r="M66" s="45"/>
      <c r="N66" s="45"/>
      <c r="O66" s="45"/>
      <c r="P66" s="45"/>
      <c r="Q66" s="56"/>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row>
    <row r="67" spans="4:51" ht="15" customHeight="1" x14ac:dyDescent="0.35">
      <c r="D67" s="45"/>
      <c r="E67" s="45"/>
      <c r="F67" s="45"/>
      <c r="G67" s="45"/>
      <c r="H67" s="45"/>
      <c r="I67" s="45"/>
      <c r="J67" s="45"/>
      <c r="K67" s="45"/>
      <c r="L67" s="45"/>
      <c r="M67" s="45"/>
      <c r="N67" s="45"/>
      <c r="O67" s="45"/>
      <c r="P67" s="45"/>
      <c r="Q67" s="56"/>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row>
    <row r="68" spans="4:51" ht="15" customHeight="1" x14ac:dyDescent="0.35">
      <c r="D68" s="45"/>
      <c r="E68" s="45"/>
      <c r="F68" s="45"/>
      <c r="G68" s="45"/>
      <c r="H68" s="45"/>
      <c r="I68" s="45"/>
      <c r="J68" s="45"/>
      <c r="K68" s="45"/>
      <c r="L68" s="45"/>
      <c r="M68" s="45"/>
      <c r="N68" s="45"/>
      <c r="O68" s="45"/>
      <c r="P68" s="45"/>
      <c r="Q68" s="56"/>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row>
    <row r="69" spans="4:51" ht="15" customHeight="1" x14ac:dyDescent="0.35">
      <c r="D69" s="45"/>
      <c r="E69" s="45"/>
      <c r="F69" s="45"/>
      <c r="G69" s="45"/>
      <c r="H69" s="45"/>
      <c r="I69" s="45"/>
      <c r="J69" s="45"/>
      <c r="K69" s="45"/>
      <c r="L69" s="45"/>
      <c r="M69" s="45"/>
      <c r="N69" s="45"/>
      <c r="O69" s="45"/>
      <c r="P69" s="45"/>
      <c r="Q69" s="56"/>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row>
    <row r="70" spans="4:51" ht="15" customHeight="1" x14ac:dyDescent="0.35">
      <c r="D70" s="45"/>
      <c r="E70" s="45"/>
      <c r="F70" s="45"/>
      <c r="G70" s="45"/>
      <c r="H70" s="45"/>
      <c r="I70" s="45"/>
      <c r="J70" s="45"/>
      <c r="K70" s="45"/>
      <c r="L70" s="45"/>
      <c r="M70" s="45"/>
      <c r="N70" s="45"/>
      <c r="O70" s="45"/>
      <c r="P70" s="45"/>
      <c r="Q70" s="56"/>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row>
    <row r="71" spans="4:51" ht="15" customHeight="1" x14ac:dyDescent="0.35">
      <c r="D71" s="45"/>
      <c r="E71" s="45"/>
      <c r="F71" s="45"/>
      <c r="G71" s="45"/>
      <c r="H71" s="45"/>
      <c r="I71" s="45"/>
      <c r="J71" s="45"/>
      <c r="K71" s="45"/>
      <c r="L71" s="45"/>
      <c r="M71" s="45"/>
      <c r="N71" s="45"/>
      <c r="O71" s="45"/>
      <c r="P71" s="45"/>
      <c r="Q71" s="56"/>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row>
    <row r="72" spans="4:51" ht="15" customHeight="1" x14ac:dyDescent="0.35">
      <c r="D72" s="45"/>
      <c r="E72" s="45"/>
      <c r="F72" s="45"/>
      <c r="G72" s="45"/>
      <c r="H72" s="45"/>
      <c r="I72" s="45"/>
      <c r="J72" s="45"/>
      <c r="K72" s="45"/>
      <c r="L72" s="45"/>
      <c r="M72" s="45"/>
      <c r="N72" s="45"/>
      <c r="O72" s="45"/>
      <c r="P72" s="45"/>
      <c r="Q72" s="56"/>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row>
    <row r="73" spans="4:51" ht="15" customHeight="1" x14ac:dyDescent="0.35">
      <c r="D73" s="45"/>
      <c r="E73" s="45"/>
      <c r="F73" s="45"/>
      <c r="G73" s="45"/>
      <c r="H73" s="45"/>
      <c r="I73" s="45"/>
      <c r="J73" s="45"/>
      <c r="K73" s="45"/>
      <c r="L73" s="45"/>
      <c r="M73" s="45"/>
      <c r="N73" s="45"/>
      <c r="O73" s="45"/>
      <c r="P73" s="45"/>
      <c r="Q73" s="56"/>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row>
    <row r="74" spans="4:51" ht="15" customHeight="1" x14ac:dyDescent="0.35">
      <c r="D74" s="45"/>
      <c r="E74" s="45"/>
      <c r="F74" s="45"/>
      <c r="G74" s="45"/>
      <c r="H74" s="45"/>
      <c r="I74" s="45"/>
      <c r="J74" s="45"/>
      <c r="K74" s="45"/>
      <c r="L74" s="45"/>
      <c r="M74" s="45"/>
      <c r="N74" s="45"/>
      <c r="O74" s="45"/>
      <c r="P74" s="45"/>
      <c r="Q74" s="56"/>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row>
    <row r="75" spans="4:51" ht="15" customHeight="1" x14ac:dyDescent="0.35">
      <c r="D75" s="45"/>
      <c r="E75" s="45"/>
      <c r="F75" s="45"/>
      <c r="G75" s="45"/>
      <c r="H75" s="45"/>
      <c r="I75" s="45"/>
      <c r="J75" s="45"/>
      <c r="K75" s="45"/>
      <c r="L75" s="45"/>
      <c r="M75" s="45"/>
      <c r="N75" s="45"/>
      <c r="O75" s="45"/>
      <c r="P75" s="45"/>
      <c r="Q75" s="56"/>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row>
    <row r="76" spans="4:51" ht="15" customHeight="1" x14ac:dyDescent="0.35">
      <c r="D76" s="45"/>
      <c r="E76" s="45"/>
      <c r="F76" s="45"/>
      <c r="G76" s="45"/>
      <c r="H76" s="45"/>
      <c r="I76" s="45"/>
      <c r="J76" s="45"/>
      <c r="K76" s="45"/>
      <c r="L76" s="45"/>
      <c r="M76" s="45"/>
      <c r="N76" s="45"/>
      <c r="O76" s="45"/>
      <c r="P76" s="45"/>
      <c r="Q76" s="56"/>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row>
    <row r="77" spans="4:51" ht="15" customHeight="1" x14ac:dyDescent="0.35">
      <c r="D77" s="45"/>
      <c r="E77" s="45"/>
      <c r="F77" s="45"/>
      <c r="G77" s="45"/>
      <c r="H77" s="45"/>
      <c r="I77" s="45"/>
      <c r="J77" s="45"/>
      <c r="K77" s="45"/>
      <c r="L77" s="45"/>
      <c r="M77" s="45"/>
      <c r="N77" s="45"/>
      <c r="O77" s="45"/>
      <c r="P77" s="45"/>
      <c r="Q77" s="56"/>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row>
    <row r="78" spans="4:51" ht="15" customHeight="1" x14ac:dyDescent="0.35">
      <c r="D78" s="45"/>
      <c r="E78" s="45"/>
      <c r="F78" s="45"/>
      <c r="G78" s="45"/>
      <c r="H78" s="45"/>
      <c r="I78" s="45"/>
      <c r="J78" s="45"/>
      <c r="K78" s="45"/>
      <c r="L78" s="45"/>
      <c r="M78" s="45"/>
      <c r="N78" s="45"/>
      <c r="O78" s="45"/>
      <c r="P78" s="45"/>
      <c r="Q78" s="56"/>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row>
    <row r="79" spans="4:51" ht="15" customHeight="1" x14ac:dyDescent="0.35">
      <c r="D79" s="45"/>
      <c r="E79" s="45"/>
      <c r="F79" s="45"/>
      <c r="G79" s="45"/>
      <c r="H79" s="45"/>
      <c r="I79" s="45"/>
      <c r="J79" s="45"/>
      <c r="K79" s="45"/>
      <c r="L79" s="45"/>
      <c r="M79" s="45"/>
      <c r="N79" s="45"/>
      <c r="O79" s="45"/>
      <c r="P79" s="45"/>
      <c r="Q79" s="56"/>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row>
    <row r="80" spans="4:51" ht="15" customHeight="1" x14ac:dyDescent="0.35">
      <c r="D80" s="45"/>
      <c r="E80" s="45"/>
      <c r="F80" s="45"/>
      <c r="G80" s="45"/>
      <c r="H80" s="45"/>
      <c r="I80" s="45"/>
      <c r="J80" s="45"/>
      <c r="K80" s="45"/>
      <c r="L80" s="45"/>
      <c r="M80" s="45"/>
      <c r="N80" s="45"/>
      <c r="O80" s="45"/>
      <c r="P80" s="45"/>
      <c r="Q80" s="56"/>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row>
    <row r="81" spans="4:51" ht="15" customHeight="1" x14ac:dyDescent="0.35">
      <c r="D81" s="45"/>
      <c r="E81" s="45"/>
      <c r="F81" s="45"/>
      <c r="G81" s="45"/>
      <c r="H81" s="45"/>
      <c r="I81" s="45"/>
      <c r="J81" s="45"/>
      <c r="K81" s="45"/>
      <c r="L81" s="45"/>
      <c r="M81" s="45"/>
      <c r="N81" s="45"/>
      <c r="O81" s="45"/>
      <c r="P81" s="45"/>
      <c r="Q81" s="56"/>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row>
    <row r="82" spans="4:51" ht="15" customHeight="1" x14ac:dyDescent="0.35">
      <c r="D82" s="45"/>
      <c r="E82" s="45"/>
      <c r="F82" s="45"/>
      <c r="G82" s="45"/>
      <c r="H82" s="45"/>
      <c r="I82" s="45"/>
      <c r="J82" s="45"/>
      <c r="K82" s="45"/>
      <c r="L82" s="45"/>
      <c r="M82" s="45"/>
      <c r="N82" s="45"/>
      <c r="O82" s="45"/>
      <c r="P82" s="45"/>
      <c r="Q82" s="56"/>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row>
    <row r="83" spans="4:51" ht="15" customHeight="1" x14ac:dyDescent="0.35">
      <c r="D83" s="45"/>
      <c r="E83" s="45"/>
      <c r="F83" s="45"/>
      <c r="G83" s="45"/>
      <c r="H83" s="45"/>
      <c r="I83" s="45"/>
      <c r="J83" s="45"/>
      <c r="K83" s="45"/>
      <c r="L83" s="45"/>
      <c r="M83" s="45"/>
      <c r="N83" s="45"/>
      <c r="O83" s="45"/>
      <c r="P83" s="45"/>
      <c r="Q83" s="56"/>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row>
    <row r="84" spans="4:51" ht="15" customHeight="1" x14ac:dyDescent="0.35">
      <c r="D84" s="45"/>
      <c r="E84" s="45"/>
      <c r="F84" s="45"/>
      <c r="G84" s="45"/>
      <c r="H84" s="45"/>
      <c r="I84" s="45"/>
      <c r="J84" s="45"/>
      <c r="K84" s="45"/>
      <c r="L84" s="45"/>
      <c r="M84" s="45"/>
      <c r="N84" s="45"/>
      <c r="O84" s="45"/>
      <c r="P84" s="45"/>
      <c r="Q84" s="56"/>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row>
    <row r="85" spans="4:51" ht="15" customHeight="1" x14ac:dyDescent="0.35">
      <c r="D85" s="45"/>
      <c r="E85" s="45"/>
      <c r="F85" s="45"/>
      <c r="G85" s="45"/>
      <c r="H85" s="45"/>
      <c r="I85" s="45"/>
      <c r="J85" s="45"/>
      <c r="K85" s="45"/>
      <c r="L85" s="45"/>
      <c r="M85" s="45"/>
      <c r="N85" s="45"/>
      <c r="O85" s="45"/>
      <c r="P85" s="45"/>
      <c r="Q85" s="56"/>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row>
    <row r="86" spans="4:51" ht="15" customHeight="1" x14ac:dyDescent="0.35">
      <c r="D86" s="45"/>
      <c r="E86" s="45"/>
      <c r="F86" s="45"/>
      <c r="G86" s="45"/>
      <c r="H86" s="45"/>
      <c r="I86" s="45"/>
      <c r="J86" s="45"/>
      <c r="K86" s="45"/>
      <c r="L86" s="45"/>
      <c r="M86" s="45"/>
      <c r="N86" s="45"/>
      <c r="O86" s="45"/>
      <c r="P86" s="45"/>
      <c r="Q86" s="56"/>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row>
    <row r="87" spans="4:51" ht="15" customHeight="1" x14ac:dyDescent="0.35">
      <c r="D87" s="45"/>
      <c r="E87" s="45"/>
      <c r="F87" s="45"/>
      <c r="G87" s="45"/>
      <c r="H87" s="45"/>
      <c r="I87" s="45"/>
      <c r="J87" s="45"/>
      <c r="K87" s="45"/>
      <c r="L87" s="45"/>
      <c r="M87" s="45"/>
      <c r="N87" s="45"/>
      <c r="O87" s="45"/>
      <c r="P87" s="45"/>
      <c r="Q87" s="56"/>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row>
    <row r="88" spans="4:51" ht="15" customHeight="1" x14ac:dyDescent="0.35">
      <c r="D88" s="45"/>
      <c r="E88" s="45"/>
      <c r="F88" s="45"/>
      <c r="G88" s="45"/>
      <c r="H88" s="45"/>
      <c r="I88" s="45"/>
      <c r="J88" s="45"/>
      <c r="K88" s="45"/>
      <c r="L88" s="45"/>
      <c r="M88" s="45"/>
      <c r="N88" s="45"/>
      <c r="O88" s="45"/>
      <c r="P88" s="45"/>
      <c r="Q88" s="56"/>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row>
    <row r="89" spans="4:51" ht="15" customHeight="1" x14ac:dyDescent="0.35">
      <c r="D89" s="45"/>
      <c r="E89" s="45"/>
      <c r="F89" s="45"/>
      <c r="G89" s="45"/>
      <c r="H89" s="45"/>
      <c r="I89" s="45"/>
      <c r="J89" s="45"/>
      <c r="K89" s="45"/>
      <c r="L89" s="45"/>
      <c r="M89" s="45"/>
      <c r="N89" s="45"/>
      <c r="O89" s="45"/>
      <c r="P89" s="45"/>
      <c r="Q89" s="56"/>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row>
    <row r="90" spans="4:51" ht="15" customHeight="1" x14ac:dyDescent="0.35">
      <c r="D90" s="45"/>
      <c r="E90" s="45"/>
      <c r="F90" s="45"/>
      <c r="G90" s="45"/>
      <c r="H90" s="45"/>
      <c r="I90" s="45"/>
      <c r="J90" s="45"/>
      <c r="K90" s="45"/>
      <c r="L90" s="45"/>
      <c r="M90" s="45"/>
      <c r="N90" s="45"/>
      <c r="O90" s="45"/>
      <c r="P90" s="45"/>
      <c r="Q90" s="56"/>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row>
    <row r="91" spans="4:51" ht="15" customHeight="1" x14ac:dyDescent="0.35">
      <c r="D91" s="45"/>
      <c r="E91" s="45"/>
      <c r="F91" s="45"/>
      <c r="G91" s="45"/>
      <c r="H91" s="45"/>
      <c r="I91" s="45"/>
      <c r="J91" s="45"/>
      <c r="K91" s="45"/>
      <c r="L91" s="45"/>
      <c r="M91" s="45"/>
      <c r="N91" s="45"/>
      <c r="O91" s="45"/>
      <c r="P91" s="45"/>
      <c r="Q91" s="56"/>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row>
    <row r="92" spans="4:51" ht="15" customHeight="1" x14ac:dyDescent="0.35">
      <c r="D92" s="45"/>
      <c r="E92" s="45"/>
      <c r="F92" s="45"/>
      <c r="G92" s="45"/>
      <c r="H92" s="45"/>
      <c r="I92" s="45"/>
      <c r="J92" s="45"/>
      <c r="K92" s="45"/>
      <c r="L92" s="45"/>
      <c r="M92" s="45"/>
      <c r="N92" s="45"/>
      <c r="O92" s="45"/>
      <c r="P92" s="45"/>
      <c r="Q92" s="56"/>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row>
    <row r="93" spans="4:51" ht="15" customHeight="1" x14ac:dyDescent="0.35">
      <c r="D93" s="45"/>
      <c r="E93" s="45"/>
      <c r="F93" s="45"/>
      <c r="G93" s="45"/>
      <c r="H93" s="45"/>
      <c r="I93" s="45"/>
      <c r="J93" s="45"/>
      <c r="K93" s="45"/>
      <c r="L93" s="45"/>
      <c r="M93" s="45"/>
      <c r="N93" s="45"/>
      <c r="O93" s="45"/>
      <c r="P93" s="45"/>
      <c r="Q93" s="56"/>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row>
    <row r="94" spans="4:51" ht="15" customHeight="1" x14ac:dyDescent="0.35">
      <c r="D94" s="45"/>
      <c r="E94" s="45"/>
      <c r="F94" s="45"/>
      <c r="G94" s="45"/>
      <c r="H94" s="45"/>
      <c r="I94" s="45"/>
      <c r="J94" s="45"/>
      <c r="K94" s="45"/>
      <c r="L94" s="45"/>
      <c r="M94" s="45"/>
      <c r="N94" s="45"/>
      <c r="O94" s="45"/>
      <c r="P94" s="45"/>
      <c r="Q94" s="56"/>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row>
    <row r="95" spans="4:51" ht="15" customHeight="1" x14ac:dyDescent="0.35">
      <c r="D95" s="45"/>
      <c r="E95" s="45"/>
      <c r="F95" s="45"/>
      <c r="G95" s="45"/>
      <c r="H95" s="45"/>
      <c r="I95" s="45"/>
      <c r="J95" s="45"/>
      <c r="K95" s="45"/>
      <c r="L95" s="45"/>
      <c r="M95" s="45"/>
      <c r="N95" s="45"/>
      <c r="O95" s="45"/>
      <c r="P95" s="45"/>
      <c r="Q95" s="56"/>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row>
    <row r="96" spans="4:51" ht="15" customHeight="1" x14ac:dyDescent="0.35">
      <c r="D96" s="45"/>
      <c r="E96" s="45"/>
      <c r="F96" s="45"/>
      <c r="G96" s="45"/>
      <c r="H96" s="45"/>
      <c r="I96" s="45"/>
      <c r="J96" s="45"/>
      <c r="K96" s="45"/>
      <c r="L96" s="45"/>
      <c r="M96" s="45"/>
      <c r="N96" s="45"/>
      <c r="O96" s="45"/>
      <c r="P96" s="45"/>
      <c r="Q96" s="56"/>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row>
    <row r="97" spans="4:51" ht="15" customHeight="1" x14ac:dyDescent="0.35">
      <c r="D97" s="45"/>
      <c r="E97" s="45"/>
      <c r="F97" s="45"/>
      <c r="G97" s="45"/>
      <c r="H97" s="45"/>
      <c r="I97" s="45"/>
      <c r="J97" s="45"/>
      <c r="K97" s="45"/>
      <c r="L97" s="45"/>
      <c r="M97" s="45"/>
      <c r="N97" s="45"/>
      <c r="O97" s="45"/>
      <c r="P97" s="45"/>
      <c r="Q97" s="56"/>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row>
    <row r="98" spans="4:51" ht="15" customHeight="1" x14ac:dyDescent="0.35">
      <c r="D98" s="45"/>
      <c r="E98" s="45"/>
      <c r="F98" s="45"/>
      <c r="G98" s="45"/>
      <c r="H98" s="45"/>
      <c r="I98" s="45"/>
      <c r="J98" s="45"/>
      <c r="K98" s="45"/>
      <c r="L98" s="45"/>
      <c r="M98" s="45"/>
      <c r="N98" s="45"/>
      <c r="O98" s="45"/>
      <c r="P98" s="45"/>
      <c r="Q98" s="56"/>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row>
    <row r="99" spans="4:51" ht="15" customHeight="1" x14ac:dyDescent="0.35">
      <c r="D99" s="45"/>
      <c r="E99" s="45"/>
      <c r="F99" s="45"/>
      <c r="G99" s="45"/>
      <c r="H99" s="45"/>
      <c r="I99" s="45"/>
      <c r="J99" s="45"/>
      <c r="K99" s="45"/>
      <c r="L99" s="45"/>
      <c r="M99" s="45"/>
      <c r="N99" s="45"/>
      <c r="O99" s="45"/>
      <c r="P99" s="45"/>
      <c r="Q99" s="56"/>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row>
    <row r="100" spans="4:51" ht="15" customHeight="1" x14ac:dyDescent="0.35">
      <c r="D100" s="45"/>
      <c r="E100" s="45"/>
      <c r="F100" s="45"/>
      <c r="G100" s="45"/>
      <c r="H100" s="45"/>
      <c r="I100" s="45"/>
      <c r="J100" s="45"/>
      <c r="K100" s="45"/>
      <c r="L100" s="45"/>
      <c r="M100" s="45"/>
      <c r="N100" s="45"/>
      <c r="O100" s="45"/>
      <c r="P100" s="45"/>
      <c r="Q100" s="56"/>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row>
    <row r="101" spans="4:51" ht="15" customHeight="1" x14ac:dyDescent="0.35">
      <c r="D101" s="45"/>
      <c r="E101" s="45"/>
      <c r="F101" s="45"/>
      <c r="G101" s="45"/>
      <c r="H101" s="45"/>
      <c r="I101" s="45"/>
      <c r="J101" s="45"/>
      <c r="K101" s="45"/>
      <c r="L101" s="45"/>
      <c r="M101" s="45"/>
      <c r="N101" s="45"/>
      <c r="O101" s="45"/>
      <c r="P101" s="45"/>
      <c r="Q101" s="56"/>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row>
    <row r="102" spans="4:51" ht="15" customHeight="1" x14ac:dyDescent="0.35">
      <c r="D102" s="45"/>
      <c r="E102" s="45"/>
      <c r="F102" s="45"/>
      <c r="G102" s="45"/>
      <c r="H102" s="45"/>
      <c r="I102" s="45"/>
      <c r="J102" s="45"/>
      <c r="K102" s="45"/>
      <c r="L102" s="45"/>
      <c r="M102" s="45"/>
      <c r="N102" s="45"/>
      <c r="O102" s="45"/>
      <c r="P102" s="45"/>
      <c r="Q102" s="56"/>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row>
    <row r="103" spans="4:51" ht="15" customHeight="1" x14ac:dyDescent="0.35">
      <c r="D103" s="45"/>
      <c r="E103" s="45"/>
      <c r="F103" s="45"/>
      <c r="G103" s="45"/>
      <c r="H103" s="45"/>
      <c r="I103" s="45"/>
      <c r="J103" s="45"/>
      <c r="K103" s="45"/>
      <c r="L103" s="45"/>
      <c r="M103" s="45"/>
      <c r="N103" s="45"/>
      <c r="O103" s="45"/>
      <c r="P103" s="45"/>
      <c r="Q103" s="56"/>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row>
    <row r="104" spans="4:51" ht="15" customHeight="1" x14ac:dyDescent="0.35">
      <c r="D104" s="45"/>
      <c r="E104" s="45"/>
      <c r="F104" s="45"/>
      <c r="G104" s="45"/>
      <c r="H104" s="45"/>
      <c r="I104" s="45"/>
      <c r="J104" s="45"/>
      <c r="K104" s="45"/>
      <c r="L104" s="45"/>
      <c r="M104" s="45"/>
      <c r="N104" s="45"/>
      <c r="O104" s="45"/>
      <c r="P104" s="45"/>
      <c r="Q104" s="56"/>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row>
    <row r="105" spans="4:51" ht="15" customHeight="1" x14ac:dyDescent="0.35">
      <c r="D105" s="45"/>
      <c r="E105" s="45"/>
      <c r="F105" s="45"/>
      <c r="G105" s="45"/>
      <c r="H105" s="45"/>
      <c r="I105" s="45"/>
      <c r="J105" s="45"/>
      <c r="K105" s="45"/>
      <c r="L105" s="45"/>
      <c r="M105" s="45"/>
      <c r="N105" s="45"/>
      <c r="O105" s="45"/>
      <c r="P105" s="45"/>
      <c r="Q105" s="56"/>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row>
    <row r="106" spans="4:51" ht="15" customHeight="1" x14ac:dyDescent="0.35">
      <c r="D106" s="45"/>
      <c r="E106" s="45"/>
      <c r="F106" s="45"/>
      <c r="G106" s="45"/>
      <c r="H106" s="45"/>
      <c r="I106" s="45"/>
      <c r="J106" s="45"/>
      <c r="K106" s="45"/>
      <c r="L106" s="45"/>
      <c r="M106" s="45"/>
      <c r="N106" s="45"/>
      <c r="O106" s="45"/>
      <c r="P106" s="45"/>
      <c r="Q106" s="56"/>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row>
    <row r="107" spans="4:51" ht="15" customHeight="1" x14ac:dyDescent="0.35">
      <c r="D107" s="45"/>
      <c r="E107" s="45"/>
      <c r="F107" s="45"/>
      <c r="G107" s="45"/>
      <c r="H107" s="45"/>
      <c r="I107" s="45"/>
      <c r="J107" s="45"/>
      <c r="K107" s="45"/>
      <c r="L107" s="45"/>
      <c r="M107" s="45"/>
      <c r="N107" s="45"/>
      <c r="O107" s="45"/>
      <c r="P107" s="45"/>
      <c r="Q107" s="56"/>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row>
    <row r="108" spans="4:51" ht="15" customHeight="1" x14ac:dyDescent="0.35">
      <c r="D108" s="45"/>
      <c r="E108" s="45"/>
      <c r="F108" s="45"/>
      <c r="G108" s="45"/>
      <c r="H108" s="45"/>
      <c r="I108" s="45"/>
      <c r="J108" s="45"/>
      <c r="K108" s="45"/>
      <c r="L108" s="45"/>
      <c r="M108" s="45"/>
      <c r="N108" s="45"/>
      <c r="O108" s="45"/>
      <c r="P108" s="45"/>
      <c r="Q108" s="56"/>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row>
    <row r="109" spans="4:51" ht="15" customHeight="1" x14ac:dyDescent="0.35">
      <c r="D109" s="45"/>
      <c r="E109" s="45"/>
      <c r="F109" s="45"/>
      <c r="G109" s="45"/>
      <c r="H109" s="45"/>
      <c r="I109" s="45"/>
      <c r="J109" s="45"/>
      <c r="K109" s="45"/>
      <c r="L109" s="45"/>
      <c r="M109" s="45"/>
      <c r="N109" s="45"/>
      <c r="O109" s="45"/>
      <c r="P109" s="45"/>
      <c r="Q109" s="56"/>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row>
    <row r="110" spans="4:51" ht="15" customHeight="1" x14ac:dyDescent="0.35">
      <c r="D110" s="45"/>
      <c r="E110" s="45"/>
      <c r="F110" s="45"/>
      <c r="G110" s="45"/>
      <c r="H110" s="45"/>
      <c r="I110" s="45"/>
      <c r="J110" s="45"/>
      <c r="K110" s="45"/>
      <c r="L110" s="45"/>
      <c r="M110" s="45"/>
      <c r="N110" s="45"/>
      <c r="O110" s="45"/>
      <c r="P110" s="45"/>
      <c r="Q110" s="56"/>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row>
    <row r="111" spans="4:51" ht="15" customHeight="1" x14ac:dyDescent="0.35">
      <c r="D111" s="45"/>
      <c r="E111" s="45"/>
      <c r="F111" s="45"/>
      <c r="G111" s="45"/>
      <c r="H111" s="45"/>
      <c r="I111" s="45"/>
      <c r="J111" s="45"/>
      <c r="K111" s="45"/>
      <c r="L111" s="45"/>
      <c r="M111" s="45"/>
      <c r="N111" s="45"/>
      <c r="O111" s="45"/>
      <c r="P111" s="45"/>
      <c r="Q111" s="56"/>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row>
    <row r="112" spans="4:51" ht="15" customHeight="1" x14ac:dyDescent="0.35">
      <c r="D112" s="45"/>
      <c r="E112" s="45"/>
      <c r="F112" s="45"/>
      <c r="G112" s="45"/>
      <c r="H112" s="45"/>
      <c r="I112" s="45"/>
      <c r="J112" s="45"/>
      <c r="K112" s="45"/>
      <c r="L112" s="45"/>
      <c r="M112" s="45"/>
      <c r="N112" s="45"/>
      <c r="O112" s="45"/>
      <c r="P112" s="45"/>
      <c r="Q112" s="56"/>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row>
    <row r="113" spans="4:51" ht="15" customHeight="1" x14ac:dyDescent="0.35">
      <c r="D113" s="45"/>
      <c r="E113" s="45"/>
      <c r="F113" s="45"/>
      <c r="G113" s="45"/>
      <c r="H113" s="45"/>
      <c r="I113" s="45"/>
      <c r="J113" s="45"/>
      <c r="K113" s="45"/>
      <c r="L113" s="45"/>
      <c r="M113" s="45"/>
      <c r="N113" s="45"/>
      <c r="O113" s="45"/>
      <c r="P113" s="45"/>
      <c r="Q113" s="56"/>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row>
    <row r="114" spans="4:51" ht="15" customHeight="1" x14ac:dyDescent="0.35">
      <c r="D114" s="45"/>
      <c r="E114" s="45"/>
      <c r="F114" s="45"/>
      <c r="G114" s="45"/>
      <c r="H114" s="45"/>
      <c r="I114" s="45"/>
      <c r="J114" s="45"/>
      <c r="K114" s="45"/>
      <c r="L114" s="45"/>
      <c r="M114" s="45"/>
      <c r="N114" s="45"/>
      <c r="O114" s="45"/>
      <c r="P114" s="45"/>
      <c r="Q114" s="56"/>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row>
    <row r="115" spans="4:51" ht="15" customHeight="1" x14ac:dyDescent="0.35">
      <c r="D115" s="45"/>
      <c r="E115" s="45"/>
      <c r="F115" s="45"/>
      <c r="G115" s="45"/>
      <c r="H115" s="45"/>
      <c r="I115" s="45"/>
      <c r="J115" s="45"/>
      <c r="K115" s="45"/>
      <c r="L115" s="45"/>
      <c r="M115" s="45"/>
      <c r="N115" s="45"/>
      <c r="O115" s="45"/>
      <c r="P115" s="45"/>
      <c r="Q115" s="56"/>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row>
    <row r="116" spans="4:51" ht="15" customHeight="1" x14ac:dyDescent="0.35">
      <c r="D116" s="45"/>
      <c r="E116" s="45"/>
      <c r="F116" s="45"/>
      <c r="G116" s="45"/>
      <c r="H116" s="45"/>
      <c r="I116" s="45"/>
      <c r="J116" s="45"/>
      <c r="K116" s="45"/>
      <c r="L116" s="45"/>
      <c r="M116" s="45"/>
      <c r="N116" s="45"/>
      <c r="O116" s="45"/>
      <c r="P116" s="45"/>
      <c r="Q116" s="56"/>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row>
    <row r="117" spans="4:51" ht="15" customHeight="1" x14ac:dyDescent="0.35">
      <c r="D117" s="45"/>
      <c r="E117" s="45"/>
      <c r="F117" s="45"/>
      <c r="G117" s="45"/>
      <c r="H117" s="45"/>
      <c r="I117" s="45"/>
      <c r="J117" s="45"/>
      <c r="K117" s="45"/>
      <c r="L117" s="45"/>
      <c r="M117" s="45"/>
      <c r="N117" s="45"/>
      <c r="O117" s="45"/>
      <c r="P117" s="45"/>
      <c r="Q117" s="56"/>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row>
    <row r="118" spans="4:51" ht="15" customHeight="1" x14ac:dyDescent="0.35">
      <c r="D118" s="45"/>
      <c r="E118" s="45"/>
      <c r="F118" s="45"/>
      <c r="G118" s="45"/>
      <c r="H118" s="45"/>
      <c r="I118" s="45"/>
      <c r="J118" s="45"/>
      <c r="K118" s="45"/>
      <c r="L118" s="45"/>
      <c r="M118" s="45"/>
      <c r="N118" s="45"/>
      <c r="O118" s="45"/>
      <c r="P118" s="45"/>
      <c r="Q118" s="56"/>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row>
    <row r="119" spans="4:51" ht="15" customHeight="1" x14ac:dyDescent="0.35">
      <c r="D119" s="45"/>
      <c r="E119" s="45"/>
      <c r="F119" s="45"/>
      <c r="G119" s="45"/>
      <c r="H119" s="45"/>
      <c r="I119" s="45"/>
      <c r="J119" s="45"/>
      <c r="K119" s="45"/>
      <c r="L119" s="45"/>
      <c r="M119" s="45"/>
      <c r="N119" s="45"/>
      <c r="O119" s="45"/>
      <c r="P119" s="45"/>
      <c r="Q119" s="56"/>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row>
    <row r="120" spans="4:51" ht="15" customHeight="1" x14ac:dyDescent="0.35">
      <c r="D120" s="45"/>
      <c r="E120" s="45"/>
      <c r="F120" s="45"/>
      <c r="G120" s="45"/>
      <c r="H120" s="45"/>
      <c r="I120" s="45"/>
      <c r="J120" s="45"/>
      <c r="K120" s="45"/>
      <c r="L120" s="45"/>
      <c r="M120" s="45"/>
      <c r="N120" s="45"/>
      <c r="O120" s="45"/>
      <c r="P120" s="45"/>
      <c r="Q120" s="56"/>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row>
    <row r="121" spans="4:51" ht="15" customHeight="1" x14ac:dyDescent="0.35">
      <c r="D121" s="45"/>
      <c r="E121" s="45"/>
      <c r="F121" s="45"/>
      <c r="G121" s="45"/>
      <c r="H121" s="45"/>
      <c r="I121" s="45"/>
      <c r="J121" s="45"/>
      <c r="K121" s="45"/>
      <c r="L121" s="45"/>
      <c r="M121" s="45"/>
      <c r="N121" s="45"/>
      <c r="O121" s="45"/>
      <c r="P121" s="45"/>
      <c r="Q121" s="56"/>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row>
    <row r="122" spans="4:51" ht="15" customHeight="1" x14ac:dyDescent="0.35">
      <c r="D122" s="45"/>
      <c r="E122" s="45"/>
      <c r="F122" s="45"/>
      <c r="G122" s="45"/>
      <c r="H122" s="45"/>
      <c r="I122" s="45"/>
      <c r="J122" s="45"/>
      <c r="K122" s="45"/>
      <c r="L122" s="45"/>
      <c r="M122" s="45"/>
      <c r="N122" s="45"/>
      <c r="O122" s="45"/>
      <c r="P122" s="45"/>
      <c r="Q122" s="56"/>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row>
    <row r="123" spans="4:51" ht="15" customHeight="1" x14ac:dyDescent="0.35">
      <c r="D123" s="45"/>
      <c r="E123" s="45"/>
      <c r="F123" s="45"/>
      <c r="G123" s="45"/>
      <c r="H123" s="45"/>
      <c r="I123" s="45"/>
      <c r="J123" s="45"/>
      <c r="K123" s="45"/>
      <c r="L123" s="45"/>
      <c r="M123" s="45"/>
      <c r="N123" s="45"/>
      <c r="O123" s="45"/>
      <c r="P123" s="45"/>
      <c r="Q123" s="56"/>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row>
    <row r="124" spans="4:51" ht="15" customHeight="1" x14ac:dyDescent="0.35">
      <c r="D124" s="45"/>
      <c r="E124" s="45"/>
      <c r="F124" s="45"/>
      <c r="G124" s="45"/>
      <c r="H124" s="45"/>
      <c r="I124" s="45"/>
      <c r="J124" s="45"/>
      <c r="K124" s="45"/>
      <c r="L124" s="45"/>
      <c r="M124" s="45"/>
      <c r="N124" s="45"/>
      <c r="O124" s="45"/>
      <c r="P124" s="45"/>
      <c r="Q124" s="56"/>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row>
    <row r="125" spans="4:51" ht="15" customHeight="1" x14ac:dyDescent="0.35">
      <c r="D125" s="45"/>
      <c r="E125" s="45"/>
      <c r="F125" s="45"/>
      <c r="G125" s="45"/>
      <c r="H125" s="45"/>
      <c r="I125" s="45"/>
      <c r="J125" s="45"/>
      <c r="K125" s="45"/>
      <c r="L125" s="45"/>
      <c r="M125" s="45"/>
      <c r="N125" s="45"/>
      <c r="O125" s="45"/>
      <c r="P125" s="45"/>
      <c r="Q125" s="56"/>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row>
    <row r="126" spans="4:51" ht="15" customHeight="1" x14ac:dyDescent="0.35">
      <c r="D126" s="45"/>
      <c r="E126" s="45"/>
      <c r="F126" s="45"/>
      <c r="G126" s="45"/>
      <c r="H126" s="45"/>
      <c r="I126" s="45"/>
      <c r="J126" s="45"/>
      <c r="K126" s="45"/>
      <c r="L126" s="45"/>
      <c r="M126" s="45"/>
      <c r="N126" s="45"/>
      <c r="O126" s="45"/>
      <c r="P126" s="45"/>
      <c r="Q126" s="56"/>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row>
    <row r="127" spans="4:51" ht="15" customHeight="1" x14ac:dyDescent="0.35">
      <c r="D127" s="45"/>
      <c r="E127" s="45"/>
      <c r="F127" s="45"/>
      <c r="G127" s="45"/>
      <c r="H127" s="45"/>
      <c r="I127" s="45"/>
      <c r="J127" s="45"/>
      <c r="K127" s="45"/>
      <c r="L127" s="45"/>
      <c r="M127" s="45"/>
      <c r="N127" s="45"/>
      <c r="O127" s="45"/>
      <c r="P127" s="45"/>
      <c r="Q127" s="56"/>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row>
    <row r="128" spans="4:51" ht="15" customHeight="1" x14ac:dyDescent="0.35">
      <c r="D128" s="45"/>
      <c r="E128" s="45"/>
      <c r="F128" s="45"/>
      <c r="G128" s="45"/>
      <c r="H128" s="45"/>
      <c r="I128" s="45"/>
      <c r="J128" s="45"/>
      <c r="K128" s="45"/>
      <c r="L128" s="45"/>
      <c r="M128" s="45"/>
      <c r="N128" s="45"/>
      <c r="O128" s="45"/>
      <c r="P128" s="45"/>
      <c r="Q128" s="56"/>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row>
    <row r="129" spans="4:51" ht="15" customHeight="1" x14ac:dyDescent="0.35">
      <c r="D129" s="45"/>
      <c r="E129" s="45"/>
      <c r="F129" s="45"/>
      <c r="G129" s="45"/>
      <c r="H129" s="45"/>
      <c r="I129" s="45"/>
      <c r="J129" s="45"/>
      <c r="K129" s="45"/>
      <c r="L129" s="45"/>
      <c r="M129" s="45"/>
      <c r="N129" s="45"/>
      <c r="O129" s="45"/>
      <c r="P129" s="45"/>
      <c r="Q129" s="56"/>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row>
    <row r="130" spans="4:51" ht="15" customHeight="1" x14ac:dyDescent="0.35">
      <c r="D130" s="45"/>
      <c r="E130" s="45"/>
      <c r="F130" s="45"/>
      <c r="G130" s="45"/>
      <c r="H130" s="45"/>
      <c r="I130" s="45"/>
      <c r="J130" s="45"/>
      <c r="K130" s="45"/>
      <c r="L130" s="45"/>
      <c r="M130" s="45"/>
      <c r="N130" s="45"/>
      <c r="O130" s="45"/>
      <c r="P130" s="45"/>
      <c r="Q130" s="56"/>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row>
    <row r="131" spans="4:51" ht="15" customHeight="1" x14ac:dyDescent="0.35">
      <c r="D131" s="45"/>
      <c r="E131" s="45"/>
      <c r="F131" s="45"/>
      <c r="G131" s="45"/>
      <c r="H131" s="45"/>
      <c r="I131" s="45"/>
      <c r="J131" s="45"/>
      <c r="K131" s="45"/>
      <c r="L131" s="45"/>
      <c r="M131" s="45"/>
      <c r="N131" s="45"/>
      <c r="O131" s="45"/>
      <c r="P131" s="45"/>
      <c r="Q131" s="56"/>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row>
    <row r="132" spans="4:51" ht="15" customHeight="1" x14ac:dyDescent="0.35">
      <c r="D132" s="45"/>
      <c r="E132" s="45"/>
      <c r="F132" s="45"/>
      <c r="G132" s="45"/>
      <c r="H132" s="45"/>
      <c r="I132" s="45"/>
      <c r="J132" s="45"/>
      <c r="K132" s="45"/>
      <c r="L132" s="45"/>
      <c r="M132" s="45"/>
      <c r="N132" s="45"/>
      <c r="O132" s="45"/>
      <c r="P132" s="45"/>
      <c r="Q132" s="56"/>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row>
    <row r="133" spans="4:51" ht="15" customHeight="1" x14ac:dyDescent="0.35">
      <c r="D133" s="45"/>
      <c r="E133" s="45"/>
      <c r="F133" s="45"/>
      <c r="G133" s="45"/>
      <c r="H133" s="45"/>
      <c r="I133" s="45"/>
      <c r="J133" s="45"/>
      <c r="K133" s="45"/>
      <c r="L133" s="45"/>
      <c r="M133" s="45"/>
      <c r="N133" s="45"/>
      <c r="O133" s="45"/>
      <c r="P133" s="45"/>
      <c r="Q133" s="56"/>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row>
    <row r="134" spans="4:51" ht="15" customHeight="1" x14ac:dyDescent="0.35">
      <c r="D134" s="45"/>
      <c r="E134" s="45"/>
      <c r="F134" s="45"/>
      <c r="G134" s="45"/>
      <c r="H134" s="45"/>
      <c r="I134" s="45"/>
      <c r="J134" s="45"/>
      <c r="K134" s="45"/>
      <c r="L134" s="45"/>
      <c r="M134" s="45"/>
      <c r="N134" s="45"/>
      <c r="O134" s="45"/>
      <c r="P134" s="45"/>
      <c r="Q134" s="56"/>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row>
    <row r="135" spans="4:51" ht="15" customHeight="1" x14ac:dyDescent="0.35">
      <c r="D135" s="45"/>
      <c r="E135" s="45"/>
      <c r="F135" s="45"/>
      <c r="G135" s="45"/>
      <c r="H135" s="45"/>
      <c r="I135" s="45"/>
      <c r="J135" s="45"/>
      <c r="K135" s="45"/>
      <c r="L135" s="45"/>
      <c r="M135" s="45"/>
      <c r="N135" s="45"/>
      <c r="O135" s="45"/>
      <c r="P135" s="45"/>
      <c r="Q135" s="56"/>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row>
    <row r="136" spans="4:51" ht="15" customHeight="1" x14ac:dyDescent="0.35">
      <c r="D136" s="45"/>
      <c r="E136" s="45"/>
      <c r="F136" s="45"/>
      <c r="G136" s="45"/>
      <c r="H136" s="45"/>
      <c r="I136" s="45"/>
      <c r="J136" s="45"/>
      <c r="K136" s="45"/>
      <c r="L136" s="45"/>
      <c r="M136" s="45"/>
      <c r="N136" s="45"/>
      <c r="O136" s="45"/>
      <c r="P136" s="45"/>
      <c r="Q136" s="56"/>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row>
    <row r="137" spans="4:51" ht="15" customHeight="1" x14ac:dyDescent="0.35">
      <c r="D137" s="45"/>
      <c r="E137" s="45"/>
      <c r="F137" s="45"/>
      <c r="G137" s="45"/>
      <c r="H137" s="45"/>
      <c r="I137" s="45"/>
      <c r="J137" s="45"/>
      <c r="K137" s="45"/>
      <c r="L137" s="45"/>
      <c r="M137" s="45"/>
      <c r="N137" s="45"/>
      <c r="O137" s="45"/>
      <c r="P137" s="45"/>
      <c r="Q137" s="56"/>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row>
    <row r="138" spans="4:51" ht="15" customHeight="1" x14ac:dyDescent="0.35">
      <c r="D138" s="45"/>
      <c r="E138" s="45"/>
      <c r="F138" s="45"/>
      <c r="G138" s="45"/>
      <c r="H138" s="45"/>
      <c r="I138" s="45"/>
      <c r="J138" s="45"/>
      <c r="K138" s="45"/>
      <c r="L138" s="45"/>
      <c r="M138" s="45"/>
      <c r="N138" s="45"/>
      <c r="O138" s="45"/>
      <c r="P138" s="45"/>
      <c r="Q138" s="56"/>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row>
    <row r="139" spans="4:51" ht="15" customHeight="1" x14ac:dyDescent="0.35">
      <c r="D139" s="45"/>
      <c r="E139" s="45"/>
      <c r="F139" s="45"/>
      <c r="G139" s="45"/>
      <c r="H139" s="45"/>
      <c r="I139" s="45"/>
      <c r="J139" s="45"/>
      <c r="K139" s="45"/>
      <c r="L139" s="45"/>
      <c r="M139" s="45"/>
      <c r="N139" s="45"/>
      <c r="O139" s="45"/>
      <c r="P139" s="45"/>
      <c r="Q139" s="56"/>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row>
    <row r="140" spans="4:51" ht="15" customHeight="1" x14ac:dyDescent="0.35">
      <c r="D140" s="45"/>
      <c r="E140" s="45"/>
      <c r="F140" s="45"/>
      <c r="G140" s="45"/>
      <c r="H140" s="45"/>
      <c r="I140" s="45"/>
      <c r="J140" s="45"/>
      <c r="K140" s="45"/>
      <c r="L140" s="45"/>
      <c r="M140" s="45"/>
      <c r="N140" s="45"/>
      <c r="O140" s="45"/>
      <c r="P140" s="45"/>
      <c r="Q140" s="56"/>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row>
    <row r="141" spans="4:51" ht="15" customHeight="1" x14ac:dyDescent="0.35">
      <c r="D141" s="45"/>
      <c r="E141" s="45"/>
      <c r="F141" s="45"/>
      <c r="G141" s="45"/>
      <c r="H141" s="45"/>
      <c r="I141" s="45"/>
      <c r="J141" s="45"/>
      <c r="K141" s="45"/>
      <c r="L141" s="45"/>
      <c r="M141" s="45"/>
      <c r="N141" s="45"/>
      <c r="O141" s="45"/>
      <c r="P141" s="45"/>
      <c r="Q141" s="56"/>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row>
    <row r="142" spans="4:51" ht="15" customHeight="1" x14ac:dyDescent="0.35">
      <c r="D142" s="45"/>
      <c r="E142" s="45"/>
      <c r="F142" s="45"/>
      <c r="G142" s="45"/>
      <c r="H142" s="45"/>
      <c r="I142" s="45"/>
      <c r="J142" s="45"/>
      <c r="K142" s="45"/>
      <c r="L142" s="45"/>
      <c r="M142" s="45"/>
      <c r="N142" s="45"/>
      <c r="O142" s="45"/>
      <c r="P142" s="45"/>
      <c r="Q142" s="56"/>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row>
    <row r="143" spans="4:51" ht="15" customHeight="1" x14ac:dyDescent="0.35">
      <c r="D143" s="45"/>
      <c r="E143" s="45"/>
      <c r="F143" s="45"/>
      <c r="G143" s="45"/>
      <c r="H143" s="45"/>
      <c r="I143" s="45"/>
      <c r="J143" s="45"/>
      <c r="K143" s="45"/>
      <c r="L143" s="45"/>
      <c r="M143" s="45"/>
      <c r="N143" s="45"/>
      <c r="O143" s="45"/>
      <c r="P143" s="45"/>
      <c r="Q143" s="56"/>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row>
    <row r="144" spans="4:51" ht="15" customHeight="1" x14ac:dyDescent="0.35">
      <c r="D144" s="45"/>
      <c r="E144" s="45"/>
      <c r="F144" s="45"/>
      <c r="G144" s="45"/>
      <c r="H144" s="45"/>
      <c r="I144" s="45"/>
      <c r="J144" s="45"/>
      <c r="K144" s="45"/>
      <c r="L144" s="45"/>
      <c r="M144" s="45"/>
      <c r="N144" s="45"/>
      <c r="O144" s="45"/>
      <c r="P144" s="45"/>
      <c r="Q144" s="56"/>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row>
    <row r="145" spans="4:51" ht="15" customHeight="1" x14ac:dyDescent="0.35">
      <c r="D145" s="45"/>
      <c r="E145" s="45"/>
      <c r="F145" s="45"/>
      <c r="G145" s="45"/>
      <c r="H145" s="45"/>
      <c r="I145" s="45"/>
      <c r="J145" s="45"/>
      <c r="K145" s="45"/>
      <c r="L145" s="45"/>
      <c r="M145" s="45"/>
      <c r="N145" s="45"/>
      <c r="O145" s="45"/>
      <c r="P145" s="45"/>
      <c r="Q145" s="56"/>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row>
    <row r="146" spans="4:51" ht="15" customHeight="1" x14ac:dyDescent="0.35">
      <c r="D146" s="45"/>
      <c r="E146" s="45"/>
      <c r="F146" s="45"/>
      <c r="G146" s="45"/>
      <c r="H146" s="45"/>
      <c r="I146" s="45"/>
      <c r="J146" s="45"/>
      <c r="K146" s="45"/>
      <c r="L146" s="45"/>
      <c r="M146" s="45"/>
      <c r="N146" s="45"/>
      <c r="O146" s="45"/>
      <c r="P146" s="45"/>
      <c r="Q146" s="56"/>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row>
    <row r="147" spans="4:51" ht="15" customHeight="1" x14ac:dyDescent="0.35">
      <c r="D147" s="45"/>
      <c r="E147" s="45"/>
      <c r="F147" s="45"/>
      <c r="G147" s="45"/>
      <c r="H147" s="45"/>
      <c r="I147" s="45"/>
      <c r="J147" s="45"/>
      <c r="K147" s="45"/>
      <c r="L147" s="45"/>
      <c r="M147" s="45"/>
      <c r="N147" s="45"/>
      <c r="O147" s="45"/>
      <c r="P147" s="45"/>
      <c r="Q147" s="56"/>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row>
    <row r="148" spans="4:51" ht="15" customHeight="1" x14ac:dyDescent="0.35">
      <c r="D148" s="45"/>
      <c r="E148" s="45"/>
      <c r="F148" s="45"/>
      <c r="G148" s="45"/>
      <c r="H148" s="45"/>
      <c r="I148" s="45"/>
      <c r="J148" s="45"/>
      <c r="K148" s="45"/>
      <c r="L148" s="45"/>
      <c r="M148" s="45"/>
      <c r="N148" s="45"/>
      <c r="O148" s="45"/>
      <c r="P148" s="45"/>
      <c r="Q148" s="56"/>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row>
    <row r="149" spans="4:51" ht="15" customHeight="1" x14ac:dyDescent="0.35">
      <c r="D149" s="45"/>
      <c r="E149" s="45"/>
      <c r="F149" s="45"/>
      <c r="G149" s="45"/>
      <c r="H149" s="45"/>
      <c r="I149" s="45"/>
      <c r="J149" s="45"/>
      <c r="K149" s="45"/>
      <c r="L149" s="45"/>
      <c r="M149" s="45"/>
      <c r="N149" s="45"/>
      <c r="O149" s="45"/>
      <c r="P149" s="45"/>
      <c r="Q149" s="56"/>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row>
    <row r="150" spans="4:51" ht="15" customHeight="1" x14ac:dyDescent="0.35">
      <c r="D150" s="45"/>
      <c r="E150" s="45"/>
      <c r="F150" s="45"/>
      <c r="G150" s="45"/>
      <c r="H150" s="45"/>
      <c r="I150" s="45"/>
      <c r="J150" s="45"/>
      <c r="K150" s="45"/>
      <c r="L150" s="45"/>
      <c r="M150" s="45"/>
      <c r="N150" s="45"/>
      <c r="O150" s="45"/>
      <c r="P150" s="45"/>
      <c r="Q150" s="56"/>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row>
    <row r="151" spans="4:51" ht="15" customHeight="1" x14ac:dyDescent="0.35">
      <c r="D151" s="45"/>
      <c r="E151" s="45"/>
      <c r="F151" s="45"/>
      <c r="G151" s="45"/>
      <c r="H151" s="45"/>
      <c r="I151" s="45"/>
      <c r="J151" s="45"/>
      <c r="K151" s="45"/>
      <c r="L151" s="45"/>
      <c r="M151" s="45"/>
      <c r="N151" s="45"/>
      <c r="O151" s="45"/>
      <c r="P151" s="45"/>
      <c r="Q151" s="56"/>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row>
    <row r="152" spans="4:51" ht="15" customHeight="1" x14ac:dyDescent="0.35">
      <c r="D152" s="45"/>
      <c r="E152" s="45"/>
      <c r="F152" s="45"/>
      <c r="G152" s="45"/>
      <c r="H152" s="45"/>
      <c r="I152" s="45"/>
      <c r="J152" s="45"/>
      <c r="K152" s="45"/>
      <c r="L152" s="45"/>
      <c r="M152" s="45"/>
      <c r="N152" s="45"/>
      <c r="O152" s="45"/>
      <c r="P152" s="45"/>
      <c r="Q152" s="56"/>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row>
    <row r="153" spans="4:51" ht="15" customHeight="1" x14ac:dyDescent="0.35">
      <c r="D153" s="45"/>
      <c r="E153" s="45"/>
      <c r="F153" s="45"/>
      <c r="G153" s="45"/>
      <c r="H153" s="45"/>
      <c r="I153" s="45"/>
      <c r="J153" s="45"/>
      <c r="K153" s="45"/>
      <c r="L153" s="45"/>
      <c r="M153" s="45"/>
      <c r="N153" s="45"/>
      <c r="O153" s="45"/>
      <c r="P153" s="45"/>
      <c r="Q153" s="56"/>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row>
    <row r="154" spans="4:51" ht="15" customHeight="1" x14ac:dyDescent="0.35">
      <c r="D154" s="45"/>
      <c r="E154" s="45"/>
      <c r="F154" s="45"/>
      <c r="G154" s="45"/>
      <c r="H154" s="45"/>
      <c r="I154" s="45"/>
      <c r="J154" s="45"/>
      <c r="K154" s="45"/>
      <c r="L154" s="45"/>
      <c r="M154" s="45"/>
      <c r="N154" s="45"/>
      <c r="O154" s="45"/>
      <c r="P154" s="45"/>
      <c r="Q154" s="56"/>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row>
    <row r="155" spans="4:51" ht="15" customHeight="1" x14ac:dyDescent="0.35">
      <c r="D155" s="45"/>
      <c r="E155" s="45"/>
      <c r="F155" s="45"/>
      <c r="G155" s="45"/>
      <c r="H155" s="45"/>
      <c r="I155" s="45"/>
      <c r="J155" s="45"/>
      <c r="K155" s="45"/>
      <c r="L155" s="45"/>
      <c r="M155" s="45"/>
      <c r="N155" s="45"/>
      <c r="O155" s="45"/>
      <c r="P155" s="45"/>
      <c r="Q155" s="56"/>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row>
    <row r="156" spans="4:51" ht="15" customHeight="1" x14ac:dyDescent="0.35">
      <c r="D156" s="45"/>
      <c r="E156" s="45"/>
      <c r="F156" s="45"/>
      <c r="G156" s="45"/>
      <c r="H156" s="45"/>
      <c r="I156" s="45"/>
      <c r="J156" s="45"/>
      <c r="K156" s="45"/>
      <c r="L156" s="45"/>
      <c r="M156" s="45"/>
      <c r="N156" s="45"/>
      <c r="O156" s="45"/>
      <c r="P156" s="45"/>
      <c r="Q156" s="56"/>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row>
    <row r="157" spans="4:51" ht="15" customHeight="1" x14ac:dyDescent="0.35">
      <c r="D157" s="45"/>
      <c r="E157" s="45"/>
      <c r="F157" s="45"/>
      <c r="G157" s="45"/>
      <c r="H157" s="45"/>
      <c r="I157" s="45"/>
      <c r="J157" s="45"/>
      <c r="K157" s="45"/>
      <c r="L157" s="45"/>
      <c r="M157" s="45"/>
      <c r="N157" s="45"/>
      <c r="O157" s="45"/>
      <c r="P157" s="45"/>
      <c r="Q157" s="56"/>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row>
    <row r="158" spans="4:51" ht="15" customHeight="1" x14ac:dyDescent="0.35">
      <c r="D158" s="45"/>
      <c r="E158" s="45"/>
      <c r="F158" s="45"/>
      <c r="G158" s="45"/>
      <c r="H158" s="45"/>
      <c r="I158" s="45"/>
      <c r="J158" s="45"/>
      <c r="K158" s="45"/>
      <c r="L158" s="45"/>
      <c r="M158" s="45"/>
      <c r="N158" s="45"/>
      <c r="O158" s="45"/>
      <c r="P158" s="45"/>
      <c r="Q158" s="56"/>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row>
    <row r="159" spans="4:51" ht="15" customHeight="1" x14ac:dyDescent="0.35">
      <c r="D159" s="45"/>
      <c r="E159" s="45"/>
      <c r="F159" s="45"/>
      <c r="G159" s="45"/>
      <c r="H159" s="45"/>
      <c r="I159" s="45"/>
      <c r="J159" s="45"/>
      <c r="K159" s="45"/>
      <c r="L159" s="45"/>
      <c r="M159" s="45"/>
      <c r="N159" s="45"/>
      <c r="O159" s="45"/>
      <c r="P159" s="45"/>
      <c r="Q159" s="56"/>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row>
    <row r="160" spans="4:51" ht="15" customHeight="1" x14ac:dyDescent="0.35">
      <c r="D160" s="45"/>
      <c r="E160" s="45"/>
      <c r="F160" s="45"/>
      <c r="G160" s="45"/>
      <c r="H160" s="45"/>
      <c r="I160" s="45"/>
      <c r="J160" s="45"/>
      <c r="K160" s="45"/>
      <c r="L160" s="45"/>
      <c r="M160" s="45"/>
      <c r="N160" s="45"/>
      <c r="O160" s="45"/>
      <c r="P160" s="45"/>
      <c r="Q160" s="56"/>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row>
    <row r="161" spans="4:51" ht="15" customHeight="1" x14ac:dyDescent="0.35">
      <c r="D161" s="45"/>
      <c r="E161" s="45"/>
      <c r="F161" s="45"/>
      <c r="G161" s="45"/>
      <c r="H161" s="45"/>
      <c r="I161" s="45"/>
      <c r="J161" s="45"/>
      <c r="K161" s="45"/>
      <c r="L161" s="45"/>
      <c r="M161" s="45"/>
      <c r="N161" s="45"/>
      <c r="O161" s="45"/>
      <c r="P161" s="45"/>
      <c r="Q161" s="56"/>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row>
    <row r="162" spans="4:51" ht="15" customHeight="1" x14ac:dyDescent="0.35">
      <c r="D162" s="45"/>
      <c r="E162" s="45"/>
      <c r="F162" s="45"/>
      <c r="G162" s="45"/>
      <c r="H162" s="45"/>
      <c r="I162" s="45"/>
      <c r="J162" s="45"/>
      <c r="K162" s="45"/>
      <c r="L162" s="45"/>
      <c r="M162" s="45"/>
      <c r="N162" s="45"/>
      <c r="O162" s="45"/>
      <c r="P162" s="45"/>
      <c r="Q162" s="56"/>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row>
    <row r="163" spans="4:51" ht="15" customHeight="1" x14ac:dyDescent="0.35">
      <c r="D163" s="45"/>
      <c r="E163" s="45"/>
      <c r="F163" s="45"/>
      <c r="G163" s="45"/>
      <c r="H163" s="45"/>
      <c r="I163" s="45"/>
      <c r="J163" s="45"/>
      <c r="K163" s="45"/>
      <c r="L163" s="45"/>
      <c r="M163" s="45"/>
      <c r="N163" s="45"/>
      <c r="O163" s="45"/>
      <c r="P163" s="45"/>
      <c r="Q163" s="56"/>
      <c r="R163" s="45"/>
      <c r="S163" s="45"/>
      <c r="T163" s="45"/>
      <c r="U163" s="45"/>
      <c r="V163" s="45"/>
      <c r="W163" s="45"/>
      <c r="X163" s="45"/>
      <c r="Y163" s="45"/>
      <c r="Z163" s="45"/>
      <c r="AA163" s="45"/>
      <c r="AB163" s="45"/>
      <c r="AC163" s="45"/>
      <c r="AD163" s="45"/>
      <c r="AE163" s="45"/>
      <c r="AF163" s="45"/>
      <c r="AG163" s="45"/>
      <c r="AH163" s="45"/>
      <c r="AI163" s="45"/>
      <c r="AJ163" s="45"/>
      <c r="AK163" s="45"/>
      <c r="AL163" s="45"/>
      <c r="AM163" s="45"/>
      <c r="AN163" s="45"/>
      <c r="AO163" s="45"/>
      <c r="AP163" s="45"/>
      <c r="AQ163" s="45"/>
      <c r="AR163" s="45"/>
      <c r="AS163" s="45"/>
      <c r="AT163" s="45"/>
      <c r="AU163" s="45"/>
      <c r="AV163" s="45"/>
      <c r="AW163" s="45"/>
      <c r="AX163" s="45"/>
      <c r="AY163" s="45"/>
    </row>
    <row r="164" spans="4:51" ht="15" customHeight="1" x14ac:dyDescent="0.35">
      <c r="D164" s="45"/>
      <c r="E164" s="45"/>
      <c r="F164" s="45"/>
      <c r="G164" s="45"/>
      <c r="H164" s="45"/>
      <c r="I164" s="45"/>
      <c r="J164" s="45"/>
      <c r="K164" s="45"/>
      <c r="L164" s="45"/>
      <c r="M164" s="45"/>
      <c r="N164" s="45"/>
      <c r="O164" s="45"/>
      <c r="P164" s="45"/>
      <c r="Q164" s="56"/>
      <c r="R164" s="45"/>
      <c r="S164" s="45"/>
      <c r="T164" s="45"/>
      <c r="U164" s="45"/>
      <c r="V164" s="45"/>
      <c r="W164" s="45"/>
      <c r="X164" s="45"/>
      <c r="Y164" s="45"/>
      <c r="Z164" s="45"/>
      <c r="AA164" s="45"/>
      <c r="AB164" s="45"/>
      <c r="AC164" s="45"/>
      <c r="AD164" s="45"/>
      <c r="AE164" s="45"/>
      <c r="AF164" s="45"/>
      <c r="AG164" s="45"/>
      <c r="AH164" s="45"/>
      <c r="AI164" s="45"/>
      <c r="AJ164" s="45"/>
      <c r="AK164" s="45"/>
      <c r="AL164" s="45"/>
      <c r="AM164" s="45"/>
      <c r="AN164" s="45"/>
      <c r="AO164" s="45"/>
      <c r="AP164" s="45"/>
      <c r="AQ164" s="45"/>
      <c r="AR164" s="45"/>
      <c r="AS164" s="45"/>
      <c r="AT164" s="45"/>
      <c r="AU164" s="45"/>
      <c r="AV164" s="45"/>
      <c r="AW164" s="45"/>
      <c r="AX164" s="45"/>
      <c r="AY164" s="45"/>
    </row>
    <row r="165" spans="4:51" ht="15" customHeight="1" x14ac:dyDescent="0.35">
      <c r="D165" s="45"/>
      <c r="E165" s="45"/>
      <c r="F165" s="45"/>
      <c r="G165" s="45"/>
      <c r="H165" s="45"/>
      <c r="I165" s="45"/>
      <c r="J165" s="45"/>
      <c r="K165" s="45"/>
      <c r="L165" s="45"/>
      <c r="M165" s="45"/>
      <c r="N165" s="45"/>
      <c r="O165" s="45"/>
      <c r="P165" s="45"/>
      <c r="Q165" s="56"/>
      <c r="R165" s="45"/>
      <c r="S165" s="45"/>
      <c r="T165" s="45"/>
      <c r="U165" s="45"/>
      <c r="V165" s="45"/>
      <c r="W165" s="45"/>
      <c r="X165" s="45"/>
      <c r="Y165" s="45"/>
      <c r="Z165" s="45"/>
      <c r="AA165" s="45"/>
      <c r="AB165" s="45"/>
      <c r="AC165" s="45"/>
      <c r="AD165" s="45"/>
      <c r="AE165" s="45"/>
      <c r="AF165" s="45"/>
      <c r="AG165" s="45"/>
      <c r="AH165" s="45"/>
      <c r="AI165" s="45"/>
      <c r="AJ165" s="45"/>
      <c r="AK165" s="45"/>
      <c r="AL165" s="45"/>
      <c r="AM165" s="45"/>
      <c r="AN165" s="45"/>
      <c r="AO165" s="45"/>
      <c r="AP165" s="45"/>
      <c r="AQ165" s="45"/>
      <c r="AR165" s="45"/>
      <c r="AS165" s="45"/>
      <c r="AT165" s="45"/>
      <c r="AU165" s="45"/>
      <c r="AV165" s="45"/>
      <c r="AW165" s="45"/>
      <c r="AX165" s="45"/>
      <c r="AY165" s="45"/>
    </row>
    <row r="166" spans="4:51" ht="15" customHeight="1" x14ac:dyDescent="0.35">
      <c r="D166" s="45"/>
      <c r="E166" s="45"/>
      <c r="F166" s="45"/>
      <c r="G166" s="45"/>
      <c r="H166" s="45"/>
      <c r="I166" s="45"/>
      <c r="J166" s="45"/>
      <c r="K166" s="45"/>
      <c r="L166" s="45"/>
      <c r="M166" s="45"/>
      <c r="N166" s="45"/>
      <c r="O166" s="45"/>
      <c r="P166" s="45"/>
      <c r="Q166" s="56"/>
      <c r="R166" s="45"/>
      <c r="S166" s="45"/>
      <c r="T166" s="45"/>
      <c r="U166" s="45"/>
      <c r="V166" s="45"/>
      <c r="W166" s="45"/>
      <c r="X166" s="45"/>
      <c r="Y166" s="45"/>
      <c r="Z166" s="45"/>
      <c r="AA166" s="45"/>
      <c r="AB166" s="45"/>
      <c r="AC166" s="45"/>
      <c r="AD166" s="45"/>
      <c r="AE166" s="45"/>
      <c r="AF166" s="45"/>
      <c r="AG166" s="45"/>
      <c r="AH166" s="45"/>
      <c r="AI166" s="45"/>
      <c r="AJ166" s="45"/>
      <c r="AK166" s="45"/>
      <c r="AL166" s="45"/>
      <c r="AM166" s="45"/>
      <c r="AN166" s="45"/>
      <c r="AO166" s="45"/>
      <c r="AP166" s="45"/>
      <c r="AQ166" s="45"/>
      <c r="AR166" s="45"/>
      <c r="AS166" s="45"/>
      <c r="AT166" s="45"/>
      <c r="AU166" s="45"/>
      <c r="AV166" s="45"/>
      <c r="AW166" s="45"/>
      <c r="AX166" s="45"/>
      <c r="AY166" s="45"/>
    </row>
    <row r="167" spans="4:51" ht="15" customHeight="1" x14ac:dyDescent="0.35">
      <c r="D167" s="45"/>
      <c r="E167" s="45"/>
      <c r="F167" s="45"/>
      <c r="G167" s="45"/>
      <c r="H167" s="45"/>
      <c r="I167" s="45"/>
      <c r="J167" s="45"/>
      <c r="K167" s="45"/>
      <c r="L167" s="45"/>
      <c r="M167" s="45"/>
      <c r="N167" s="45"/>
      <c r="O167" s="45"/>
      <c r="P167" s="45"/>
      <c r="Q167" s="56"/>
      <c r="R167" s="45"/>
      <c r="S167" s="45"/>
      <c r="T167" s="45"/>
      <c r="U167" s="45"/>
      <c r="V167" s="45"/>
      <c r="W167" s="45"/>
      <c r="X167" s="45"/>
      <c r="Y167" s="45"/>
      <c r="Z167" s="45"/>
      <c r="AA167" s="45"/>
      <c r="AB167" s="45"/>
      <c r="AC167" s="45"/>
      <c r="AD167" s="45"/>
      <c r="AE167" s="45"/>
      <c r="AF167" s="45"/>
      <c r="AG167" s="45"/>
      <c r="AH167" s="45"/>
      <c r="AI167" s="45"/>
      <c r="AJ167" s="45"/>
      <c r="AK167" s="45"/>
      <c r="AL167" s="45"/>
      <c r="AM167" s="45"/>
      <c r="AN167" s="45"/>
      <c r="AO167" s="45"/>
      <c r="AP167" s="45"/>
      <c r="AQ167" s="45"/>
      <c r="AR167" s="45"/>
      <c r="AS167" s="45"/>
      <c r="AT167" s="45"/>
      <c r="AU167" s="45"/>
      <c r="AV167" s="45"/>
      <c r="AW167" s="45"/>
      <c r="AX167" s="45"/>
      <c r="AY167" s="45"/>
    </row>
    <row r="168" spans="4:51" ht="15" customHeight="1" x14ac:dyDescent="0.35">
      <c r="D168" s="45"/>
      <c r="E168" s="45"/>
      <c r="F168" s="45"/>
      <c r="G168" s="45"/>
      <c r="H168" s="45"/>
      <c r="I168" s="45"/>
      <c r="J168" s="45"/>
      <c r="K168" s="45"/>
      <c r="L168" s="45"/>
      <c r="M168" s="45"/>
      <c r="N168" s="45"/>
      <c r="O168" s="45"/>
      <c r="P168" s="45"/>
      <c r="Q168" s="56"/>
      <c r="R168" s="45"/>
      <c r="S168" s="45"/>
      <c r="T168" s="45"/>
      <c r="U168" s="45"/>
      <c r="V168" s="45"/>
      <c r="W168" s="45"/>
      <c r="X168" s="45"/>
      <c r="Y168" s="45"/>
      <c r="Z168" s="45"/>
      <c r="AA168" s="45"/>
      <c r="AB168" s="45"/>
      <c r="AC168" s="45"/>
      <c r="AD168" s="45"/>
      <c r="AE168" s="45"/>
      <c r="AF168" s="45"/>
      <c r="AG168" s="45"/>
      <c r="AH168" s="45"/>
      <c r="AI168" s="45"/>
      <c r="AJ168" s="45"/>
      <c r="AK168" s="45"/>
      <c r="AL168" s="45"/>
      <c r="AM168" s="45"/>
      <c r="AN168" s="45"/>
      <c r="AO168" s="45"/>
      <c r="AP168" s="45"/>
      <c r="AQ168" s="45"/>
      <c r="AR168" s="45"/>
      <c r="AS168" s="45"/>
      <c r="AT168" s="45"/>
      <c r="AU168" s="45"/>
      <c r="AV168" s="45"/>
      <c r="AW168" s="45"/>
      <c r="AX168" s="45"/>
      <c r="AY168" s="45"/>
    </row>
    <row r="169" spans="4:51" ht="15" customHeight="1" x14ac:dyDescent="0.35">
      <c r="D169" s="45"/>
      <c r="E169" s="45"/>
      <c r="F169" s="45"/>
      <c r="G169" s="45"/>
      <c r="H169" s="45"/>
      <c r="I169" s="45"/>
      <c r="J169" s="45"/>
      <c r="K169" s="45"/>
      <c r="L169" s="45"/>
      <c r="M169" s="45"/>
      <c r="N169" s="45"/>
      <c r="O169" s="45"/>
      <c r="P169" s="45"/>
      <c r="Q169" s="56"/>
      <c r="R169" s="45"/>
      <c r="S169" s="45"/>
      <c r="T169" s="45"/>
      <c r="U169" s="45"/>
      <c r="V169" s="45"/>
      <c r="W169" s="45"/>
      <c r="X169" s="45"/>
      <c r="Y169" s="45"/>
      <c r="Z169" s="45"/>
      <c r="AA169" s="45"/>
      <c r="AB169" s="45"/>
      <c r="AC169" s="45"/>
      <c r="AD169" s="45"/>
      <c r="AE169" s="45"/>
      <c r="AF169" s="45"/>
      <c r="AG169" s="45"/>
      <c r="AH169" s="45"/>
      <c r="AI169" s="45"/>
      <c r="AJ169" s="45"/>
      <c r="AK169" s="45"/>
      <c r="AL169" s="45"/>
      <c r="AM169" s="45"/>
      <c r="AN169" s="45"/>
      <c r="AO169" s="45"/>
      <c r="AP169" s="45"/>
      <c r="AQ169" s="45"/>
      <c r="AR169" s="45"/>
      <c r="AS169" s="45"/>
      <c r="AT169" s="45"/>
      <c r="AU169" s="45"/>
      <c r="AV169" s="45"/>
      <c r="AW169" s="45"/>
      <c r="AX169" s="45"/>
      <c r="AY169" s="45"/>
    </row>
    <row r="170" spans="4:51" ht="15" customHeight="1" x14ac:dyDescent="0.35">
      <c r="D170" s="45"/>
      <c r="E170" s="45"/>
      <c r="F170" s="45"/>
      <c r="G170" s="45"/>
      <c r="H170" s="45"/>
      <c r="I170" s="45"/>
      <c r="J170" s="45"/>
      <c r="K170" s="45"/>
      <c r="L170" s="45"/>
      <c r="M170" s="45"/>
      <c r="N170" s="45"/>
      <c r="O170" s="45"/>
      <c r="P170" s="45"/>
      <c r="Q170" s="56"/>
      <c r="R170" s="45"/>
      <c r="S170" s="45"/>
      <c r="T170" s="45"/>
      <c r="U170" s="45"/>
      <c r="V170" s="45"/>
      <c r="W170" s="45"/>
      <c r="X170" s="45"/>
      <c r="Y170" s="45"/>
      <c r="Z170" s="45"/>
      <c r="AA170" s="45"/>
      <c r="AB170" s="45"/>
      <c r="AC170" s="45"/>
      <c r="AD170" s="45"/>
      <c r="AE170" s="45"/>
      <c r="AF170" s="45"/>
      <c r="AG170" s="45"/>
      <c r="AH170" s="45"/>
      <c r="AI170" s="45"/>
      <c r="AJ170" s="45"/>
      <c r="AK170" s="45"/>
      <c r="AL170" s="45"/>
      <c r="AM170" s="45"/>
      <c r="AN170" s="45"/>
      <c r="AO170" s="45"/>
      <c r="AP170" s="45"/>
      <c r="AQ170" s="45"/>
      <c r="AR170" s="45"/>
      <c r="AS170" s="45"/>
      <c r="AT170" s="45"/>
      <c r="AU170" s="45"/>
      <c r="AV170" s="45"/>
      <c r="AW170" s="45"/>
      <c r="AX170" s="45"/>
      <c r="AY170" s="45"/>
    </row>
    <row r="171" spans="4:51" ht="15" customHeight="1" x14ac:dyDescent="0.35">
      <c r="D171" s="45"/>
      <c r="E171" s="45"/>
      <c r="F171" s="45"/>
      <c r="G171" s="45"/>
      <c r="H171" s="45"/>
      <c r="I171" s="45"/>
      <c r="J171" s="45"/>
      <c r="K171" s="45"/>
      <c r="L171" s="45"/>
      <c r="M171" s="45"/>
      <c r="N171" s="45"/>
      <c r="O171" s="45"/>
      <c r="P171" s="45"/>
      <c r="Q171" s="56"/>
      <c r="R171" s="45"/>
      <c r="S171" s="45"/>
      <c r="T171" s="45"/>
      <c r="U171" s="45"/>
      <c r="V171" s="45"/>
      <c r="W171" s="45"/>
      <c r="X171" s="45"/>
      <c r="Y171" s="45"/>
      <c r="Z171" s="45"/>
      <c r="AA171" s="45"/>
      <c r="AB171" s="45"/>
      <c r="AC171" s="45"/>
      <c r="AD171" s="45"/>
      <c r="AE171" s="45"/>
      <c r="AF171" s="45"/>
      <c r="AG171" s="45"/>
      <c r="AH171" s="45"/>
      <c r="AI171" s="45"/>
      <c r="AJ171" s="45"/>
      <c r="AK171" s="45"/>
      <c r="AL171" s="45"/>
      <c r="AM171" s="45"/>
      <c r="AN171" s="45"/>
      <c r="AO171" s="45"/>
      <c r="AP171" s="45"/>
      <c r="AQ171" s="45"/>
      <c r="AR171" s="45"/>
      <c r="AS171" s="45"/>
      <c r="AT171" s="45"/>
      <c r="AU171" s="45"/>
      <c r="AV171" s="45"/>
      <c r="AW171" s="45"/>
      <c r="AX171" s="45"/>
      <c r="AY171" s="45"/>
    </row>
    <row r="172" spans="4:51" ht="15" customHeight="1" x14ac:dyDescent="0.35">
      <c r="D172" s="45"/>
      <c r="E172" s="45"/>
      <c r="F172" s="45"/>
      <c r="G172" s="45"/>
      <c r="H172" s="45"/>
      <c r="I172" s="45"/>
      <c r="J172" s="45"/>
      <c r="K172" s="45"/>
      <c r="L172" s="45"/>
      <c r="M172" s="45"/>
      <c r="N172" s="45"/>
      <c r="O172" s="45"/>
      <c r="P172" s="45"/>
      <c r="Q172" s="56"/>
      <c r="R172" s="45"/>
      <c r="S172" s="45"/>
      <c r="T172" s="45"/>
      <c r="U172" s="45"/>
      <c r="V172" s="45"/>
      <c r="W172" s="45"/>
      <c r="X172" s="45"/>
      <c r="Y172" s="45"/>
      <c r="Z172" s="45"/>
      <c r="AA172" s="45"/>
      <c r="AB172" s="45"/>
      <c r="AC172" s="45"/>
      <c r="AD172" s="45"/>
      <c r="AE172" s="45"/>
      <c r="AF172" s="45"/>
      <c r="AG172" s="45"/>
      <c r="AH172" s="45"/>
      <c r="AI172" s="45"/>
      <c r="AJ172" s="45"/>
      <c r="AK172" s="45"/>
      <c r="AL172" s="45"/>
      <c r="AM172" s="45"/>
      <c r="AN172" s="45"/>
      <c r="AO172" s="45"/>
      <c r="AP172" s="45"/>
      <c r="AQ172" s="45"/>
      <c r="AR172" s="45"/>
      <c r="AS172" s="45"/>
      <c r="AT172" s="45"/>
      <c r="AU172" s="45"/>
      <c r="AV172" s="45"/>
      <c r="AW172" s="45"/>
      <c r="AX172" s="45"/>
      <c r="AY172" s="45"/>
    </row>
    <row r="173" spans="4:51" ht="15" customHeight="1" x14ac:dyDescent="0.35">
      <c r="D173" s="45"/>
      <c r="E173" s="45"/>
      <c r="F173" s="45"/>
      <c r="G173" s="45"/>
      <c r="H173" s="45"/>
      <c r="I173" s="45"/>
      <c r="J173" s="45"/>
      <c r="K173" s="45"/>
      <c r="L173" s="45"/>
      <c r="M173" s="45"/>
      <c r="N173" s="45"/>
      <c r="O173" s="45"/>
      <c r="P173" s="45"/>
      <c r="Q173" s="56"/>
      <c r="R173" s="45"/>
      <c r="S173" s="45"/>
      <c r="T173" s="45"/>
      <c r="U173" s="45"/>
      <c r="V173" s="45"/>
      <c r="W173" s="45"/>
      <c r="X173" s="45"/>
      <c r="Y173" s="45"/>
      <c r="Z173" s="45"/>
      <c r="AA173" s="45"/>
      <c r="AB173" s="45"/>
      <c r="AC173" s="45"/>
      <c r="AD173" s="45"/>
      <c r="AE173" s="45"/>
      <c r="AF173" s="45"/>
      <c r="AG173" s="45"/>
      <c r="AH173" s="45"/>
      <c r="AI173" s="45"/>
      <c r="AJ173" s="45"/>
      <c r="AK173" s="45"/>
      <c r="AL173" s="45"/>
      <c r="AM173" s="45"/>
      <c r="AN173" s="45"/>
      <c r="AO173" s="45"/>
      <c r="AP173" s="45"/>
      <c r="AQ173" s="45"/>
      <c r="AR173" s="45"/>
      <c r="AS173" s="45"/>
      <c r="AT173" s="45"/>
      <c r="AU173" s="45"/>
      <c r="AV173" s="45"/>
      <c r="AW173" s="45"/>
      <c r="AX173" s="45"/>
      <c r="AY173" s="45"/>
    </row>
    <row r="174" spans="4:51" ht="15" customHeight="1" x14ac:dyDescent="0.35">
      <c r="D174" s="45"/>
      <c r="E174" s="45"/>
      <c r="F174" s="45"/>
      <c r="G174" s="45"/>
      <c r="H174" s="45"/>
      <c r="I174" s="45"/>
      <c r="J174" s="45"/>
      <c r="K174" s="45"/>
      <c r="L174" s="45"/>
      <c r="M174" s="45"/>
      <c r="N174" s="45"/>
      <c r="O174" s="45"/>
      <c r="P174" s="45"/>
      <c r="Q174" s="56"/>
      <c r="R174" s="45"/>
      <c r="S174" s="45"/>
      <c r="T174" s="45"/>
      <c r="U174" s="45"/>
      <c r="V174" s="45"/>
      <c r="W174" s="45"/>
      <c r="X174" s="45"/>
      <c r="Y174" s="45"/>
      <c r="Z174" s="45"/>
      <c r="AA174" s="45"/>
      <c r="AB174" s="45"/>
      <c r="AC174" s="45"/>
      <c r="AD174" s="45"/>
      <c r="AE174" s="45"/>
      <c r="AF174" s="45"/>
      <c r="AG174" s="45"/>
      <c r="AH174" s="45"/>
      <c r="AI174" s="45"/>
      <c r="AJ174" s="45"/>
      <c r="AK174" s="45"/>
      <c r="AL174" s="45"/>
      <c r="AM174" s="45"/>
      <c r="AN174" s="45"/>
      <c r="AO174" s="45"/>
      <c r="AP174" s="45"/>
      <c r="AQ174" s="45"/>
      <c r="AR174" s="45"/>
      <c r="AS174" s="45"/>
      <c r="AT174" s="45"/>
      <c r="AU174" s="45"/>
      <c r="AV174" s="45"/>
      <c r="AW174" s="45"/>
      <c r="AX174" s="45"/>
      <c r="AY174" s="45"/>
    </row>
    <row r="175" spans="4:51" ht="15" customHeight="1" x14ac:dyDescent="0.35">
      <c r="D175" s="45"/>
      <c r="E175" s="45"/>
      <c r="F175" s="45"/>
      <c r="G175" s="45"/>
      <c r="H175" s="45"/>
      <c r="I175" s="45"/>
      <c r="J175" s="45"/>
      <c r="K175" s="45"/>
      <c r="L175" s="45"/>
      <c r="M175" s="45"/>
      <c r="N175" s="45"/>
      <c r="O175" s="45"/>
      <c r="P175" s="45"/>
      <c r="Q175" s="56"/>
      <c r="R175" s="45"/>
      <c r="S175" s="45"/>
      <c r="T175" s="45"/>
      <c r="U175" s="45"/>
      <c r="V175" s="45"/>
      <c r="W175" s="45"/>
      <c r="X175" s="45"/>
      <c r="Y175" s="45"/>
      <c r="Z175" s="45"/>
      <c r="AA175" s="45"/>
      <c r="AB175" s="45"/>
      <c r="AC175" s="45"/>
      <c r="AD175" s="45"/>
      <c r="AE175" s="45"/>
      <c r="AF175" s="45"/>
      <c r="AG175" s="45"/>
      <c r="AH175" s="45"/>
      <c r="AI175" s="45"/>
      <c r="AJ175" s="45"/>
      <c r="AK175" s="45"/>
      <c r="AL175" s="45"/>
      <c r="AM175" s="45"/>
      <c r="AN175" s="45"/>
      <c r="AO175" s="45"/>
      <c r="AP175" s="45"/>
      <c r="AQ175" s="45"/>
      <c r="AR175" s="45"/>
      <c r="AS175" s="45"/>
      <c r="AT175" s="45"/>
      <c r="AU175" s="45"/>
      <c r="AV175" s="45"/>
      <c r="AW175" s="45"/>
      <c r="AX175" s="45"/>
      <c r="AY175" s="45"/>
    </row>
    <row r="176" spans="4:51" ht="15" customHeight="1" x14ac:dyDescent="0.35">
      <c r="D176" s="45"/>
      <c r="E176" s="45"/>
      <c r="F176" s="45"/>
      <c r="G176" s="45"/>
      <c r="H176" s="45"/>
      <c r="I176" s="45"/>
      <c r="J176" s="45"/>
      <c r="K176" s="45"/>
      <c r="L176" s="45"/>
      <c r="M176" s="45"/>
      <c r="N176" s="45"/>
      <c r="O176" s="45"/>
      <c r="P176" s="45"/>
      <c r="Q176" s="56"/>
      <c r="R176" s="45"/>
      <c r="S176" s="45"/>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row>
    <row r="177" spans="4:51" ht="15" customHeight="1" x14ac:dyDescent="0.35">
      <c r="D177" s="45"/>
      <c r="E177" s="45"/>
      <c r="F177" s="45"/>
      <c r="G177" s="45"/>
      <c r="H177" s="45"/>
      <c r="I177" s="45"/>
      <c r="J177" s="45"/>
      <c r="K177" s="45"/>
      <c r="L177" s="45"/>
      <c r="M177" s="45"/>
      <c r="N177" s="45"/>
      <c r="O177" s="45"/>
      <c r="P177" s="45"/>
      <c r="Q177" s="56"/>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row>
    <row r="178" spans="4:51" ht="15" customHeight="1" x14ac:dyDescent="0.35">
      <c r="D178" s="45"/>
      <c r="E178" s="45"/>
      <c r="F178" s="45"/>
      <c r="G178" s="45"/>
      <c r="H178" s="45"/>
      <c r="I178" s="45"/>
      <c r="J178" s="45"/>
      <c r="K178" s="45"/>
      <c r="L178" s="45"/>
      <c r="M178" s="45"/>
      <c r="N178" s="45"/>
      <c r="O178" s="45"/>
      <c r="P178" s="45"/>
      <c r="Q178" s="56"/>
      <c r="R178" s="45"/>
      <c r="S178" s="45"/>
      <c r="T178" s="45"/>
      <c r="U178" s="45"/>
      <c r="V178" s="45"/>
      <c r="W178" s="45"/>
      <c r="X178" s="45"/>
      <c r="Y178" s="45"/>
      <c r="Z178" s="45"/>
      <c r="AA178" s="45"/>
      <c r="AB178" s="45"/>
      <c r="AC178" s="45"/>
      <c r="AD178" s="45"/>
      <c r="AE178" s="45"/>
      <c r="AF178" s="45"/>
      <c r="AG178" s="45"/>
      <c r="AH178" s="45"/>
      <c r="AI178" s="45"/>
      <c r="AJ178" s="45"/>
      <c r="AK178" s="45"/>
      <c r="AL178" s="45"/>
      <c r="AM178" s="45"/>
      <c r="AN178" s="45"/>
      <c r="AO178" s="45"/>
      <c r="AP178" s="45"/>
      <c r="AQ178" s="45"/>
      <c r="AR178" s="45"/>
      <c r="AS178" s="45"/>
      <c r="AT178" s="45"/>
      <c r="AU178" s="45"/>
      <c r="AV178" s="45"/>
      <c r="AW178" s="45"/>
      <c r="AX178" s="45"/>
      <c r="AY178" s="45"/>
    </row>
    <row r="179" spans="4:51" ht="15" customHeight="1" x14ac:dyDescent="0.35">
      <c r="D179" s="45"/>
      <c r="E179" s="45"/>
      <c r="F179" s="45"/>
      <c r="G179" s="45"/>
      <c r="H179" s="45"/>
      <c r="I179" s="45"/>
      <c r="J179" s="45"/>
      <c r="K179" s="45"/>
      <c r="L179" s="45"/>
      <c r="M179" s="45"/>
      <c r="N179" s="45"/>
      <c r="O179" s="45"/>
      <c r="P179" s="45"/>
      <c r="Q179" s="56"/>
      <c r="R179" s="45"/>
      <c r="S179" s="45"/>
      <c r="T179" s="45"/>
      <c r="U179" s="45"/>
      <c r="V179" s="45"/>
      <c r="W179" s="45"/>
      <c r="X179" s="45"/>
      <c r="Y179" s="45"/>
      <c r="Z179" s="45"/>
      <c r="AA179" s="45"/>
      <c r="AB179" s="45"/>
      <c r="AC179" s="45"/>
      <c r="AD179" s="45"/>
      <c r="AE179" s="45"/>
      <c r="AF179" s="45"/>
      <c r="AG179" s="45"/>
      <c r="AH179" s="45"/>
      <c r="AI179" s="45"/>
      <c r="AJ179" s="45"/>
      <c r="AK179" s="45"/>
      <c r="AL179" s="45"/>
      <c r="AM179" s="45"/>
      <c r="AN179" s="45"/>
      <c r="AO179" s="45"/>
      <c r="AP179" s="45"/>
      <c r="AQ179" s="45"/>
      <c r="AR179" s="45"/>
      <c r="AS179" s="45"/>
      <c r="AT179" s="45"/>
      <c r="AU179" s="45"/>
      <c r="AV179" s="45"/>
      <c r="AW179" s="45"/>
      <c r="AX179" s="45"/>
      <c r="AY179" s="45"/>
    </row>
    <row r="180" spans="4:51" ht="15" customHeight="1" x14ac:dyDescent="0.35">
      <c r="D180" s="45"/>
      <c r="E180" s="45"/>
      <c r="F180" s="45"/>
      <c r="G180" s="45"/>
      <c r="H180" s="45"/>
      <c r="I180" s="45"/>
      <c r="J180" s="45"/>
      <c r="K180" s="45"/>
      <c r="L180" s="45"/>
      <c r="M180" s="45"/>
      <c r="N180" s="45"/>
      <c r="O180" s="45"/>
      <c r="P180" s="45"/>
      <c r="Q180" s="56"/>
      <c r="R180" s="45"/>
      <c r="S180" s="45"/>
      <c r="T180" s="45"/>
      <c r="U180" s="45"/>
      <c r="V180" s="45"/>
      <c r="W180" s="45"/>
      <c r="X180" s="45"/>
      <c r="Y180" s="45"/>
      <c r="Z180" s="45"/>
      <c r="AA180" s="45"/>
      <c r="AB180" s="45"/>
      <c r="AC180" s="45"/>
      <c r="AD180" s="45"/>
      <c r="AE180" s="45"/>
      <c r="AF180" s="45"/>
      <c r="AG180" s="45"/>
      <c r="AH180" s="45"/>
      <c r="AI180" s="45"/>
      <c r="AJ180" s="45"/>
      <c r="AK180" s="45"/>
      <c r="AL180" s="45"/>
      <c r="AM180" s="45"/>
      <c r="AN180" s="45"/>
      <c r="AO180" s="45"/>
      <c r="AP180" s="45"/>
      <c r="AQ180" s="45"/>
      <c r="AR180" s="45"/>
      <c r="AS180" s="45"/>
      <c r="AT180" s="45"/>
      <c r="AU180" s="45"/>
      <c r="AV180" s="45"/>
      <c r="AW180" s="45"/>
      <c r="AX180" s="45"/>
      <c r="AY180" s="45"/>
    </row>
    <row r="181" spans="4:51" ht="15" customHeight="1" x14ac:dyDescent="0.35">
      <c r="D181" s="45"/>
      <c r="E181" s="45"/>
      <c r="F181" s="45"/>
      <c r="G181" s="45"/>
      <c r="H181" s="45"/>
      <c r="I181" s="45"/>
      <c r="J181" s="45"/>
      <c r="K181" s="45"/>
      <c r="L181" s="45"/>
      <c r="M181" s="45"/>
      <c r="N181" s="45"/>
      <c r="O181" s="45"/>
      <c r="P181" s="45"/>
      <c r="Q181" s="56"/>
      <c r="R181" s="45"/>
      <c r="S181" s="45"/>
      <c r="T181" s="45"/>
      <c r="U181" s="45"/>
      <c r="V181" s="45"/>
      <c r="W181" s="45"/>
      <c r="X181" s="45"/>
      <c r="Y181" s="45"/>
      <c r="Z181" s="45"/>
      <c r="AA181" s="45"/>
      <c r="AB181" s="45"/>
      <c r="AC181" s="45"/>
      <c r="AD181" s="45"/>
      <c r="AE181" s="45"/>
      <c r="AF181" s="45"/>
      <c r="AG181" s="45"/>
      <c r="AH181" s="45"/>
      <c r="AI181" s="45"/>
      <c r="AJ181" s="45"/>
      <c r="AK181" s="45"/>
      <c r="AL181" s="45"/>
      <c r="AM181" s="45"/>
      <c r="AN181" s="45"/>
      <c r="AO181" s="45"/>
      <c r="AP181" s="45"/>
      <c r="AQ181" s="45"/>
      <c r="AR181" s="45"/>
      <c r="AS181" s="45"/>
      <c r="AT181" s="45"/>
      <c r="AU181" s="45"/>
      <c r="AV181" s="45"/>
      <c r="AW181" s="45"/>
      <c r="AX181" s="45"/>
      <c r="AY181" s="45"/>
    </row>
    <row r="182" spans="4:51" ht="15" customHeight="1" x14ac:dyDescent="0.35">
      <c r="D182" s="45"/>
      <c r="E182" s="45"/>
      <c r="F182" s="45"/>
      <c r="G182" s="45"/>
      <c r="H182" s="45"/>
      <c r="I182" s="45"/>
      <c r="J182" s="45"/>
      <c r="K182" s="45"/>
      <c r="L182" s="45"/>
      <c r="M182" s="45"/>
      <c r="N182" s="45"/>
      <c r="O182" s="45"/>
      <c r="P182" s="45"/>
      <c r="Q182" s="56"/>
      <c r="R182" s="45"/>
      <c r="S182" s="45"/>
      <c r="T182" s="45"/>
      <c r="U182" s="45"/>
      <c r="V182" s="45"/>
      <c r="W182" s="45"/>
      <c r="X182" s="45"/>
      <c r="Y182" s="45"/>
      <c r="Z182" s="45"/>
      <c r="AA182" s="45"/>
      <c r="AB182" s="45"/>
      <c r="AC182" s="45"/>
      <c r="AD182" s="45"/>
      <c r="AE182" s="45"/>
      <c r="AF182" s="45"/>
      <c r="AG182" s="45"/>
      <c r="AH182" s="45"/>
      <c r="AI182" s="45"/>
      <c r="AJ182" s="45"/>
      <c r="AK182" s="45"/>
      <c r="AL182" s="45"/>
      <c r="AM182" s="45"/>
      <c r="AN182" s="45"/>
      <c r="AO182" s="45"/>
      <c r="AP182" s="45"/>
      <c r="AQ182" s="45"/>
      <c r="AR182" s="45"/>
      <c r="AS182" s="45"/>
      <c r="AT182" s="45"/>
      <c r="AU182" s="45"/>
      <c r="AV182" s="45"/>
      <c r="AW182" s="45"/>
      <c r="AX182" s="45"/>
      <c r="AY182" s="45"/>
    </row>
    <row r="183" spans="4:51" ht="15" customHeight="1" x14ac:dyDescent="0.35">
      <c r="D183" s="45"/>
      <c r="E183" s="45"/>
      <c r="F183" s="45"/>
      <c r="G183" s="45"/>
      <c r="H183" s="45"/>
      <c r="I183" s="45"/>
      <c r="J183" s="45"/>
      <c r="K183" s="45"/>
      <c r="L183" s="45"/>
      <c r="M183" s="45"/>
      <c r="N183" s="45"/>
      <c r="O183" s="45"/>
      <c r="P183" s="45"/>
      <c r="Q183" s="56"/>
      <c r="R183" s="45"/>
      <c r="S183" s="45"/>
      <c r="T183" s="45"/>
      <c r="U183" s="45"/>
      <c r="V183" s="45"/>
      <c r="W183" s="45"/>
      <c r="X183" s="45"/>
      <c r="Y183" s="45"/>
      <c r="Z183" s="45"/>
      <c r="AA183" s="45"/>
      <c r="AB183" s="45"/>
      <c r="AC183" s="45"/>
      <c r="AD183" s="45"/>
      <c r="AE183" s="45"/>
      <c r="AF183" s="45"/>
      <c r="AG183" s="45"/>
      <c r="AH183" s="45"/>
      <c r="AI183" s="45"/>
      <c r="AJ183" s="45"/>
      <c r="AK183" s="45"/>
      <c r="AL183" s="45"/>
      <c r="AM183" s="45"/>
      <c r="AN183" s="45"/>
      <c r="AO183" s="45"/>
      <c r="AP183" s="45"/>
      <c r="AQ183" s="45"/>
      <c r="AR183" s="45"/>
      <c r="AS183" s="45"/>
      <c r="AT183" s="45"/>
      <c r="AU183" s="45"/>
      <c r="AV183" s="45"/>
      <c r="AW183" s="45"/>
      <c r="AX183" s="45"/>
      <c r="AY183" s="45"/>
    </row>
    <row r="184" spans="4:51" ht="15" customHeight="1" x14ac:dyDescent="0.35">
      <c r="D184" s="45"/>
      <c r="E184" s="45"/>
      <c r="F184" s="45"/>
      <c r="G184" s="45"/>
      <c r="H184" s="45"/>
      <c r="I184" s="45"/>
      <c r="J184" s="45"/>
      <c r="K184" s="45"/>
      <c r="L184" s="45"/>
      <c r="M184" s="45"/>
      <c r="N184" s="45"/>
      <c r="O184" s="45"/>
      <c r="P184" s="45"/>
      <c r="Q184" s="56"/>
      <c r="R184" s="45"/>
      <c r="S184" s="45"/>
      <c r="T184" s="45"/>
      <c r="U184" s="45"/>
      <c r="V184" s="45"/>
      <c r="W184" s="45"/>
      <c r="X184" s="45"/>
      <c r="Y184" s="45"/>
      <c r="Z184" s="45"/>
      <c r="AA184" s="45"/>
      <c r="AB184" s="45"/>
      <c r="AC184" s="45"/>
      <c r="AD184" s="45"/>
      <c r="AE184" s="45"/>
      <c r="AF184" s="45"/>
      <c r="AG184" s="45"/>
      <c r="AH184" s="45"/>
      <c r="AI184" s="45"/>
      <c r="AJ184" s="45"/>
      <c r="AK184" s="45"/>
      <c r="AL184" s="45"/>
      <c r="AM184" s="45"/>
      <c r="AN184" s="45"/>
      <c r="AO184" s="45"/>
      <c r="AP184" s="45"/>
      <c r="AQ184" s="45"/>
      <c r="AR184" s="45"/>
      <c r="AS184" s="45"/>
      <c r="AT184" s="45"/>
      <c r="AU184" s="45"/>
      <c r="AV184" s="45"/>
      <c r="AW184" s="45"/>
      <c r="AX184" s="45"/>
      <c r="AY184" s="45"/>
    </row>
    <row r="185" spans="4:51" ht="15" customHeight="1" x14ac:dyDescent="0.35">
      <c r="D185" s="45"/>
      <c r="E185" s="45"/>
      <c r="F185" s="45"/>
      <c r="G185" s="45"/>
      <c r="H185" s="45"/>
      <c r="I185" s="45"/>
      <c r="J185" s="45"/>
      <c r="K185" s="45"/>
      <c r="L185" s="45"/>
      <c r="M185" s="45"/>
      <c r="N185" s="45"/>
      <c r="O185" s="45"/>
      <c r="P185" s="45"/>
      <c r="Q185" s="56"/>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c r="AX185" s="45"/>
      <c r="AY185" s="45"/>
    </row>
    <row r="186" spans="4:51" ht="15" customHeight="1" x14ac:dyDescent="0.35">
      <c r="D186" s="45"/>
      <c r="E186" s="45"/>
      <c r="F186" s="45"/>
      <c r="G186" s="45"/>
      <c r="H186" s="45"/>
      <c r="I186" s="45"/>
      <c r="J186" s="45"/>
      <c r="K186" s="45"/>
      <c r="L186" s="45"/>
      <c r="M186" s="45"/>
      <c r="N186" s="45"/>
      <c r="O186" s="45"/>
      <c r="P186" s="45"/>
      <c r="Q186" s="56"/>
      <c r="R186" s="45"/>
      <c r="S186" s="45"/>
      <c r="T186" s="45"/>
      <c r="U186" s="45"/>
      <c r="V186" s="45"/>
      <c r="W186" s="45"/>
      <c r="X186" s="45"/>
      <c r="Y186" s="45"/>
      <c r="Z186" s="45"/>
      <c r="AA186" s="45"/>
      <c r="AB186" s="45"/>
      <c r="AC186" s="45"/>
      <c r="AD186" s="45"/>
      <c r="AE186" s="45"/>
      <c r="AF186" s="45"/>
      <c r="AG186" s="45"/>
      <c r="AH186" s="45"/>
      <c r="AI186" s="45"/>
      <c r="AJ186" s="45"/>
      <c r="AK186" s="45"/>
      <c r="AL186" s="45"/>
      <c r="AM186" s="45"/>
      <c r="AN186" s="45"/>
      <c r="AO186" s="45"/>
      <c r="AP186" s="45"/>
      <c r="AQ186" s="45"/>
      <c r="AR186" s="45"/>
      <c r="AS186" s="45"/>
      <c r="AT186" s="45"/>
      <c r="AU186" s="45"/>
      <c r="AV186" s="45"/>
      <c r="AW186" s="45"/>
      <c r="AX186" s="45"/>
      <c r="AY186" s="45"/>
    </row>
    <row r="187" spans="4:51" ht="15" customHeight="1" x14ac:dyDescent="0.35">
      <c r="D187" s="45"/>
      <c r="E187" s="45"/>
      <c r="F187" s="45"/>
      <c r="G187" s="45"/>
      <c r="H187" s="45"/>
      <c r="I187" s="45"/>
      <c r="J187" s="45"/>
      <c r="K187" s="45"/>
      <c r="L187" s="45"/>
      <c r="M187" s="45"/>
      <c r="N187" s="45"/>
      <c r="O187" s="45"/>
      <c r="P187" s="45"/>
      <c r="Q187" s="56"/>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c r="AP187" s="45"/>
      <c r="AQ187" s="45"/>
      <c r="AR187" s="45"/>
      <c r="AS187" s="45"/>
      <c r="AT187" s="45"/>
      <c r="AU187" s="45"/>
      <c r="AV187" s="45"/>
      <c r="AW187" s="45"/>
      <c r="AX187" s="45"/>
      <c r="AY187" s="45"/>
    </row>
    <row r="188" spans="4:51" ht="15" customHeight="1" x14ac:dyDescent="0.35">
      <c r="D188" s="45"/>
      <c r="E188" s="45"/>
      <c r="F188" s="45"/>
      <c r="G188" s="45"/>
      <c r="H188" s="45"/>
      <c r="I188" s="45"/>
      <c r="J188" s="45"/>
      <c r="K188" s="45"/>
      <c r="L188" s="45"/>
      <c r="M188" s="45"/>
      <c r="N188" s="45"/>
      <c r="O188" s="45"/>
      <c r="P188" s="45"/>
      <c r="Q188" s="56"/>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45"/>
      <c r="AP188" s="45"/>
      <c r="AQ188" s="45"/>
      <c r="AR188" s="45"/>
      <c r="AS188" s="45"/>
      <c r="AT188" s="45"/>
      <c r="AU188" s="45"/>
      <c r="AV188" s="45"/>
      <c r="AW188" s="45"/>
      <c r="AX188" s="45"/>
      <c r="AY188" s="45"/>
    </row>
    <row r="189" spans="4:51" ht="15" customHeight="1" x14ac:dyDescent="0.35">
      <c r="D189" s="45"/>
      <c r="E189" s="45"/>
      <c r="F189" s="45"/>
      <c r="G189" s="45"/>
      <c r="H189" s="45"/>
      <c r="I189" s="45"/>
      <c r="J189" s="45"/>
      <c r="K189" s="45"/>
      <c r="L189" s="45"/>
      <c r="M189" s="45"/>
      <c r="N189" s="45"/>
      <c r="O189" s="45"/>
      <c r="P189" s="45"/>
      <c r="Q189" s="56"/>
      <c r="R189" s="45"/>
      <c r="S189" s="45"/>
      <c r="T189" s="45"/>
      <c r="U189" s="45"/>
      <c r="V189" s="45"/>
      <c r="W189" s="45"/>
      <c r="X189" s="45"/>
      <c r="Y189" s="45"/>
      <c r="Z189" s="45"/>
      <c r="AA189" s="45"/>
      <c r="AB189" s="45"/>
      <c r="AC189" s="45"/>
      <c r="AD189" s="45"/>
      <c r="AE189" s="45"/>
      <c r="AF189" s="45"/>
      <c r="AG189" s="45"/>
      <c r="AH189" s="45"/>
      <c r="AI189" s="45"/>
      <c r="AJ189" s="45"/>
      <c r="AK189" s="45"/>
      <c r="AL189" s="45"/>
      <c r="AM189" s="45"/>
      <c r="AN189" s="45"/>
      <c r="AO189" s="45"/>
      <c r="AP189" s="45"/>
      <c r="AQ189" s="45"/>
      <c r="AR189" s="45"/>
      <c r="AS189" s="45"/>
      <c r="AT189" s="45"/>
      <c r="AU189" s="45"/>
      <c r="AV189" s="45"/>
      <c r="AW189" s="45"/>
      <c r="AX189" s="45"/>
      <c r="AY189" s="45"/>
    </row>
    <row r="190" spans="4:51" ht="15" customHeight="1" x14ac:dyDescent="0.35">
      <c r="D190" s="45"/>
      <c r="E190" s="45"/>
      <c r="F190" s="45"/>
      <c r="G190" s="45"/>
      <c r="H190" s="45"/>
      <c r="I190" s="45"/>
      <c r="J190" s="45"/>
      <c r="K190" s="45"/>
      <c r="L190" s="45"/>
      <c r="M190" s="45"/>
      <c r="N190" s="45"/>
      <c r="O190" s="45"/>
      <c r="P190" s="45"/>
      <c r="Q190" s="56"/>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row>
    <row r="191" spans="4:51" ht="15" customHeight="1" x14ac:dyDescent="0.35">
      <c r="D191" s="45"/>
      <c r="E191" s="45"/>
      <c r="F191" s="45"/>
      <c r="G191" s="45"/>
      <c r="H191" s="45"/>
      <c r="I191" s="45"/>
      <c r="J191" s="45"/>
      <c r="K191" s="45"/>
      <c r="L191" s="45"/>
      <c r="M191" s="45"/>
      <c r="N191" s="45"/>
      <c r="O191" s="45"/>
      <c r="P191" s="45"/>
      <c r="Q191" s="56"/>
      <c r="R191" s="45"/>
      <c r="S191" s="45"/>
      <c r="T191" s="45"/>
      <c r="U191" s="45"/>
      <c r="V191" s="45"/>
      <c r="W191" s="45"/>
      <c r="X191" s="45"/>
      <c r="Y191" s="45"/>
      <c r="Z191" s="45"/>
      <c r="AA191" s="45"/>
      <c r="AB191" s="45"/>
      <c r="AC191" s="45"/>
      <c r="AD191" s="45"/>
      <c r="AE191" s="45"/>
      <c r="AF191" s="45"/>
      <c r="AG191" s="45"/>
      <c r="AH191" s="45"/>
      <c r="AI191" s="45"/>
      <c r="AJ191" s="45"/>
      <c r="AK191" s="45"/>
      <c r="AL191" s="45"/>
      <c r="AM191" s="45"/>
      <c r="AN191" s="45"/>
      <c r="AO191" s="45"/>
      <c r="AP191" s="45"/>
      <c r="AQ191" s="45"/>
      <c r="AR191" s="45"/>
      <c r="AS191" s="45"/>
      <c r="AT191" s="45"/>
      <c r="AU191" s="45"/>
      <c r="AV191" s="45"/>
      <c r="AW191" s="45"/>
      <c r="AX191" s="45"/>
      <c r="AY191" s="45"/>
    </row>
    <row r="192" spans="4:51" ht="15" customHeight="1" x14ac:dyDescent="0.35">
      <c r="D192" s="45"/>
      <c r="E192" s="45"/>
      <c r="F192" s="45"/>
      <c r="G192" s="45"/>
      <c r="H192" s="45"/>
      <c r="I192" s="45"/>
      <c r="J192" s="45"/>
      <c r="K192" s="45"/>
      <c r="L192" s="45"/>
      <c r="M192" s="45"/>
      <c r="N192" s="45"/>
      <c r="O192" s="45"/>
      <c r="P192" s="45"/>
      <c r="Q192" s="56"/>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c r="AP192" s="45"/>
      <c r="AQ192" s="45"/>
      <c r="AR192" s="45"/>
      <c r="AS192" s="45"/>
      <c r="AT192" s="45"/>
      <c r="AU192" s="45"/>
      <c r="AV192" s="45"/>
      <c r="AW192" s="45"/>
      <c r="AX192" s="45"/>
      <c r="AY192" s="45"/>
    </row>
    <row r="193" spans="4:51" ht="15" customHeight="1" x14ac:dyDescent="0.35">
      <c r="D193" s="45"/>
      <c r="E193" s="45"/>
      <c r="F193" s="45"/>
      <c r="G193" s="45"/>
      <c r="H193" s="45"/>
      <c r="I193" s="45"/>
      <c r="J193" s="45"/>
      <c r="K193" s="45"/>
      <c r="L193" s="45"/>
      <c r="M193" s="45"/>
      <c r="N193" s="45"/>
      <c r="O193" s="45"/>
      <c r="P193" s="45"/>
      <c r="Q193" s="56"/>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c r="AP193" s="45"/>
      <c r="AQ193" s="45"/>
      <c r="AR193" s="45"/>
      <c r="AS193" s="45"/>
      <c r="AT193" s="45"/>
      <c r="AU193" s="45"/>
      <c r="AV193" s="45"/>
      <c r="AW193" s="45"/>
      <c r="AX193" s="45"/>
      <c r="AY193" s="45"/>
    </row>
    <row r="194" spans="4:51" ht="15" customHeight="1" x14ac:dyDescent="0.35">
      <c r="D194" s="45"/>
      <c r="E194" s="45"/>
      <c r="F194" s="45"/>
      <c r="G194" s="45"/>
      <c r="H194" s="45"/>
      <c r="I194" s="45"/>
      <c r="J194" s="45"/>
      <c r="K194" s="45"/>
      <c r="L194" s="45"/>
      <c r="M194" s="45"/>
      <c r="N194" s="45"/>
      <c r="O194" s="45"/>
      <c r="P194" s="45"/>
      <c r="Q194" s="56"/>
      <c r="R194" s="45"/>
      <c r="S194" s="45"/>
      <c r="T194" s="45"/>
      <c r="U194" s="45"/>
      <c r="V194" s="45"/>
      <c r="W194" s="45"/>
      <c r="X194" s="45"/>
      <c r="Y194" s="45"/>
      <c r="Z194" s="45"/>
      <c r="AA194" s="45"/>
      <c r="AB194" s="45"/>
      <c r="AC194" s="45"/>
      <c r="AD194" s="45"/>
      <c r="AE194" s="45"/>
      <c r="AF194" s="45"/>
      <c r="AG194" s="45"/>
      <c r="AH194" s="45"/>
      <c r="AI194" s="45"/>
      <c r="AJ194" s="45"/>
      <c r="AK194" s="45"/>
      <c r="AL194" s="45"/>
      <c r="AM194" s="45"/>
      <c r="AN194" s="45"/>
      <c r="AO194" s="45"/>
      <c r="AP194" s="45"/>
      <c r="AQ194" s="45"/>
      <c r="AR194" s="45"/>
      <c r="AS194" s="45"/>
      <c r="AT194" s="45"/>
      <c r="AU194" s="45"/>
      <c r="AV194" s="45"/>
      <c r="AW194" s="45"/>
      <c r="AX194" s="45"/>
      <c r="AY194" s="45"/>
    </row>
    <row r="195" spans="4:51" ht="15" customHeight="1" x14ac:dyDescent="0.35">
      <c r="D195" s="45"/>
      <c r="E195" s="45"/>
      <c r="F195" s="45"/>
      <c r="G195" s="45"/>
      <c r="H195" s="45"/>
      <c r="I195" s="45"/>
      <c r="J195" s="45"/>
      <c r="K195" s="45"/>
      <c r="L195" s="45"/>
      <c r="M195" s="45"/>
      <c r="N195" s="45"/>
      <c r="O195" s="45"/>
      <c r="P195" s="45"/>
      <c r="Q195" s="56"/>
      <c r="R195" s="45"/>
      <c r="S195" s="45"/>
      <c r="T195" s="45"/>
      <c r="U195" s="45"/>
      <c r="V195" s="45"/>
      <c r="W195" s="45"/>
      <c r="X195" s="45"/>
      <c r="Y195" s="45"/>
      <c r="Z195" s="45"/>
      <c r="AA195" s="45"/>
      <c r="AB195" s="45"/>
      <c r="AC195" s="45"/>
      <c r="AD195" s="45"/>
      <c r="AE195" s="45"/>
      <c r="AF195" s="45"/>
      <c r="AG195" s="45"/>
      <c r="AH195" s="45"/>
      <c r="AI195" s="45"/>
      <c r="AJ195" s="45"/>
      <c r="AK195" s="45"/>
      <c r="AL195" s="45"/>
      <c r="AM195" s="45"/>
      <c r="AN195" s="45"/>
      <c r="AO195" s="45"/>
      <c r="AP195" s="45"/>
      <c r="AQ195" s="45"/>
      <c r="AR195" s="45"/>
      <c r="AS195" s="45"/>
      <c r="AT195" s="45"/>
      <c r="AU195" s="45"/>
      <c r="AV195" s="45"/>
      <c r="AW195" s="45"/>
      <c r="AX195" s="45"/>
      <c r="AY195" s="45"/>
    </row>
    <row r="196" spans="4:51" ht="15" customHeight="1" x14ac:dyDescent="0.35">
      <c r="D196" s="45"/>
      <c r="E196" s="45"/>
      <c r="F196" s="45"/>
      <c r="G196" s="45"/>
      <c r="H196" s="45"/>
      <c r="I196" s="45"/>
      <c r="J196" s="45"/>
      <c r="K196" s="45"/>
      <c r="L196" s="45"/>
      <c r="M196" s="45"/>
      <c r="N196" s="45"/>
      <c r="O196" s="45"/>
      <c r="P196" s="45"/>
      <c r="Q196" s="56"/>
      <c r="R196" s="45"/>
      <c r="S196" s="45"/>
      <c r="T196" s="45"/>
      <c r="U196" s="45"/>
      <c r="V196" s="45"/>
      <c r="W196" s="45"/>
      <c r="X196" s="45"/>
      <c r="Y196" s="45"/>
      <c r="Z196" s="45"/>
      <c r="AA196" s="45"/>
      <c r="AB196" s="45"/>
      <c r="AC196" s="45"/>
      <c r="AD196" s="45"/>
      <c r="AE196" s="45"/>
      <c r="AF196" s="45"/>
      <c r="AG196" s="45"/>
      <c r="AH196" s="45"/>
      <c r="AI196" s="45"/>
      <c r="AJ196" s="45"/>
      <c r="AK196" s="45"/>
      <c r="AL196" s="45"/>
      <c r="AM196" s="45"/>
      <c r="AN196" s="45"/>
      <c r="AO196" s="45"/>
      <c r="AP196" s="45"/>
      <c r="AQ196" s="45"/>
      <c r="AR196" s="45"/>
      <c r="AS196" s="45"/>
      <c r="AT196" s="45"/>
      <c r="AU196" s="45"/>
      <c r="AV196" s="45"/>
      <c r="AW196" s="45"/>
      <c r="AX196" s="45"/>
      <c r="AY196" s="45"/>
    </row>
    <row r="197" spans="4:51" ht="15" customHeight="1" x14ac:dyDescent="0.35">
      <c r="D197" s="45"/>
      <c r="E197" s="45"/>
      <c r="F197" s="45"/>
      <c r="G197" s="45"/>
      <c r="H197" s="45"/>
      <c r="I197" s="45"/>
      <c r="J197" s="45"/>
      <c r="K197" s="45"/>
      <c r="L197" s="45"/>
      <c r="M197" s="45"/>
      <c r="N197" s="45"/>
      <c r="O197" s="45"/>
      <c r="P197" s="45"/>
      <c r="Q197" s="56"/>
      <c r="R197" s="45"/>
      <c r="S197" s="45"/>
      <c r="T197" s="45"/>
      <c r="U197" s="45"/>
      <c r="V197" s="45"/>
      <c r="W197" s="45"/>
      <c r="X197" s="45"/>
      <c r="Y197" s="45"/>
      <c r="Z197" s="45"/>
      <c r="AA197" s="45"/>
      <c r="AB197" s="45"/>
      <c r="AC197" s="45"/>
      <c r="AD197" s="45"/>
      <c r="AE197" s="45"/>
      <c r="AF197" s="45"/>
      <c r="AG197" s="45"/>
      <c r="AH197" s="45"/>
      <c r="AI197" s="45"/>
      <c r="AJ197" s="45"/>
      <c r="AK197" s="45"/>
      <c r="AL197" s="45"/>
      <c r="AM197" s="45"/>
      <c r="AN197" s="45"/>
      <c r="AO197" s="45"/>
      <c r="AP197" s="45"/>
      <c r="AQ197" s="45"/>
      <c r="AR197" s="45"/>
      <c r="AS197" s="45"/>
      <c r="AT197" s="45"/>
      <c r="AU197" s="45"/>
      <c r="AV197" s="45"/>
      <c r="AW197" s="45"/>
      <c r="AX197" s="45"/>
      <c r="AY197" s="45"/>
    </row>
    <row r="198" spans="4:51" ht="15" customHeight="1" x14ac:dyDescent="0.35">
      <c r="D198" s="45"/>
      <c r="E198" s="45"/>
      <c r="F198" s="45"/>
      <c r="G198" s="45"/>
      <c r="H198" s="45"/>
      <c r="I198" s="45"/>
      <c r="J198" s="45"/>
      <c r="K198" s="45"/>
      <c r="L198" s="45"/>
      <c r="M198" s="45"/>
      <c r="N198" s="45"/>
      <c r="O198" s="45"/>
      <c r="P198" s="45"/>
      <c r="Q198" s="56"/>
      <c r="R198" s="45"/>
      <c r="S198" s="45"/>
      <c r="T198" s="45"/>
      <c r="U198" s="45"/>
      <c r="V198" s="45"/>
      <c r="W198" s="45"/>
      <c r="X198" s="45"/>
      <c r="Y198" s="45"/>
      <c r="Z198" s="45"/>
      <c r="AA198" s="45"/>
      <c r="AB198" s="45"/>
      <c r="AC198" s="45"/>
      <c r="AD198" s="45"/>
      <c r="AE198" s="45"/>
      <c r="AF198" s="45"/>
      <c r="AG198" s="45"/>
      <c r="AH198" s="45"/>
      <c r="AI198" s="45"/>
      <c r="AJ198" s="45"/>
      <c r="AK198" s="45"/>
      <c r="AL198" s="45"/>
      <c r="AM198" s="45"/>
      <c r="AN198" s="45"/>
      <c r="AO198" s="45"/>
      <c r="AP198" s="45"/>
      <c r="AQ198" s="45"/>
      <c r="AR198" s="45"/>
      <c r="AS198" s="45"/>
      <c r="AT198" s="45"/>
      <c r="AU198" s="45"/>
      <c r="AV198" s="45"/>
      <c r="AW198" s="45"/>
      <c r="AX198" s="45"/>
      <c r="AY198" s="45"/>
    </row>
    <row r="199" spans="4:51" ht="15" customHeight="1" x14ac:dyDescent="0.35">
      <c r="D199" s="45"/>
      <c r="E199" s="45"/>
      <c r="F199" s="45"/>
      <c r="G199" s="45"/>
      <c r="H199" s="45"/>
      <c r="I199" s="45"/>
      <c r="J199" s="45"/>
      <c r="K199" s="45"/>
      <c r="L199" s="45"/>
      <c r="M199" s="45"/>
      <c r="N199" s="45"/>
      <c r="O199" s="45"/>
      <c r="P199" s="45"/>
      <c r="Q199" s="56"/>
      <c r="R199" s="45"/>
      <c r="S199" s="45"/>
      <c r="T199" s="45"/>
      <c r="U199" s="45"/>
      <c r="V199" s="45"/>
      <c r="W199" s="45"/>
      <c r="X199" s="45"/>
      <c r="Y199" s="45"/>
      <c r="Z199" s="45"/>
      <c r="AA199" s="45"/>
      <c r="AB199" s="45"/>
      <c r="AC199" s="45"/>
      <c r="AD199" s="45"/>
      <c r="AE199" s="45"/>
      <c r="AF199" s="45"/>
      <c r="AG199" s="45"/>
      <c r="AH199" s="45"/>
      <c r="AI199" s="45"/>
      <c r="AJ199" s="45"/>
      <c r="AK199" s="45"/>
      <c r="AL199" s="45"/>
      <c r="AM199" s="45"/>
      <c r="AN199" s="45"/>
      <c r="AO199" s="45"/>
      <c r="AP199" s="45"/>
      <c r="AQ199" s="45"/>
      <c r="AR199" s="45"/>
      <c r="AS199" s="45"/>
      <c r="AT199" s="45"/>
      <c r="AU199" s="45"/>
      <c r="AV199" s="45"/>
      <c r="AW199" s="45"/>
      <c r="AX199" s="45"/>
      <c r="AY199" s="45"/>
    </row>
    <row r="200" spans="4:51" ht="15" customHeight="1" x14ac:dyDescent="0.35">
      <c r="D200" s="45"/>
      <c r="E200" s="45"/>
      <c r="F200" s="45"/>
      <c r="G200" s="45"/>
      <c r="H200" s="45"/>
      <c r="I200" s="45"/>
      <c r="J200" s="45"/>
      <c r="K200" s="45"/>
      <c r="L200" s="45"/>
      <c r="M200" s="45"/>
      <c r="N200" s="45"/>
      <c r="O200" s="45"/>
      <c r="P200" s="45"/>
      <c r="Q200" s="56"/>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45"/>
      <c r="AV200" s="45"/>
      <c r="AW200" s="45"/>
      <c r="AX200" s="45"/>
      <c r="AY200" s="45"/>
    </row>
    <row r="201" spans="4:51" ht="15" customHeight="1" x14ac:dyDescent="0.35">
      <c r="D201" s="45"/>
      <c r="E201" s="45"/>
      <c r="F201" s="45"/>
      <c r="G201" s="45"/>
      <c r="H201" s="45"/>
      <c r="I201" s="45"/>
      <c r="J201" s="45"/>
      <c r="K201" s="45"/>
      <c r="L201" s="45"/>
      <c r="M201" s="45"/>
      <c r="N201" s="45"/>
      <c r="O201" s="45"/>
      <c r="P201" s="45"/>
      <c r="Q201" s="56"/>
      <c r="R201" s="45"/>
      <c r="S201" s="45"/>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row>
    <row r="202" spans="4:51" ht="15" customHeight="1" x14ac:dyDescent="0.35">
      <c r="D202" s="45"/>
      <c r="E202" s="45"/>
      <c r="F202" s="45"/>
      <c r="G202" s="45"/>
      <c r="H202" s="45"/>
      <c r="I202" s="45"/>
      <c r="J202" s="45"/>
      <c r="K202" s="45"/>
      <c r="L202" s="45"/>
      <c r="M202" s="45"/>
      <c r="N202" s="45"/>
      <c r="O202" s="45"/>
      <c r="P202" s="45"/>
      <c r="Q202" s="56"/>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c r="AP202" s="45"/>
      <c r="AQ202" s="45"/>
      <c r="AR202" s="45"/>
      <c r="AS202" s="45"/>
      <c r="AT202" s="45"/>
      <c r="AU202" s="45"/>
      <c r="AV202" s="45"/>
      <c r="AW202" s="45"/>
      <c r="AX202" s="45"/>
      <c r="AY202" s="45"/>
    </row>
    <row r="203" spans="4:51" ht="15" customHeight="1" x14ac:dyDescent="0.35">
      <c r="D203" s="45"/>
      <c r="E203" s="45"/>
      <c r="F203" s="45"/>
      <c r="G203" s="45"/>
      <c r="H203" s="45"/>
      <c r="I203" s="45"/>
      <c r="J203" s="45"/>
      <c r="K203" s="45"/>
      <c r="L203" s="45"/>
      <c r="M203" s="45"/>
      <c r="N203" s="45"/>
      <c r="O203" s="45"/>
      <c r="P203" s="45"/>
      <c r="Q203" s="56"/>
      <c r="R203" s="45"/>
      <c r="S203" s="45"/>
      <c r="T203" s="45"/>
      <c r="U203" s="45"/>
      <c r="V203" s="45"/>
      <c r="W203" s="45"/>
      <c r="X203" s="45"/>
      <c r="Y203" s="45"/>
      <c r="Z203" s="45"/>
      <c r="AA203" s="45"/>
      <c r="AB203" s="45"/>
      <c r="AC203" s="45"/>
      <c r="AD203" s="45"/>
      <c r="AE203" s="45"/>
      <c r="AF203" s="45"/>
      <c r="AG203" s="45"/>
      <c r="AH203" s="45"/>
      <c r="AI203" s="45"/>
      <c r="AJ203" s="45"/>
      <c r="AK203" s="45"/>
      <c r="AL203" s="45"/>
      <c r="AM203" s="45"/>
      <c r="AN203" s="45"/>
      <c r="AO203" s="45"/>
      <c r="AP203" s="45"/>
      <c r="AQ203" s="45"/>
      <c r="AR203" s="45"/>
      <c r="AS203" s="45"/>
      <c r="AT203" s="45"/>
      <c r="AU203" s="45"/>
      <c r="AV203" s="45"/>
      <c r="AW203" s="45"/>
      <c r="AX203" s="45"/>
      <c r="AY203" s="45"/>
    </row>
    <row r="204" spans="4:51" ht="15" customHeight="1" x14ac:dyDescent="0.35">
      <c r="D204" s="45"/>
      <c r="E204" s="45"/>
      <c r="F204" s="45"/>
      <c r="G204" s="45"/>
      <c r="H204" s="45"/>
      <c r="I204" s="45"/>
      <c r="J204" s="45"/>
      <c r="K204" s="45"/>
      <c r="L204" s="45"/>
      <c r="M204" s="45"/>
      <c r="N204" s="45"/>
      <c r="O204" s="45"/>
      <c r="P204" s="45"/>
      <c r="Q204" s="56"/>
      <c r="R204" s="45"/>
      <c r="S204" s="45"/>
      <c r="T204" s="45"/>
      <c r="U204" s="45"/>
      <c r="V204" s="45"/>
      <c r="W204" s="45"/>
      <c r="X204" s="45"/>
      <c r="Y204" s="45"/>
      <c r="Z204" s="45"/>
      <c r="AA204" s="45"/>
      <c r="AB204" s="45"/>
      <c r="AC204" s="45"/>
      <c r="AD204" s="45"/>
      <c r="AE204" s="45"/>
      <c r="AF204" s="45"/>
      <c r="AG204" s="45"/>
      <c r="AH204" s="45"/>
      <c r="AI204" s="45"/>
      <c r="AJ204" s="45"/>
      <c r="AK204" s="45"/>
      <c r="AL204" s="45"/>
      <c r="AM204" s="45"/>
      <c r="AN204" s="45"/>
      <c r="AO204" s="45"/>
      <c r="AP204" s="45"/>
      <c r="AQ204" s="45"/>
      <c r="AR204" s="45"/>
      <c r="AS204" s="45"/>
      <c r="AT204" s="45"/>
      <c r="AU204" s="45"/>
      <c r="AV204" s="45"/>
      <c r="AW204" s="45"/>
      <c r="AX204" s="45"/>
      <c r="AY204" s="45"/>
    </row>
    <row r="205" spans="4:51" ht="15" customHeight="1" x14ac:dyDescent="0.35">
      <c r="D205" s="45"/>
      <c r="E205" s="45"/>
      <c r="F205" s="45"/>
      <c r="G205" s="45"/>
      <c r="H205" s="45"/>
      <c r="I205" s="45"/>
      <c r="J205" s="45"/>
      <c r="K205" s="45"/>
      <c r="L205" s="45"/>
      <c r="M205" s="45"/>
      <c r="N205" s="45"/>
      <c r="O205" s="45"/>
      <c r="P205" s="45"/>
      <c r="Q205" s="56"/>
      <c r="R205" s="45"/>
      <c r="S205" s="45"/>
      <c r="T205" s="45"/>
      <c r="U205" s="45"/>
      <c r="V205" s="45"/>
      <c r="W205" s="45"/>
      <c r="X205" s="45"/>
      <c r="Y205" s="45"/>
      <c r="Z205" s="45"/>
      <c r="AA205" s="45"/>
      <c r="AB205" s="45"/>
      <c r="AC205" s="45"/>
      <c r="AD205" s="45"/>
      <c r="AE205" s="45"/>
      <c r="AF205" s="45"/>
      <c r="AG205" s="45"/>
      <c r="AH205" s="45"/>
      <c r="AI205" s="45"/>
      <c r="AJ205" s="45"/>
      <c r="AK205" s="45"/>
      <c r="AL205" s="45"/>
      <c r="AM205" s="45"/>
      <c r="AN205" s="45"/>
      <c r="AO205" s="45"/>
      <c r="AP205" s="45"/>
      <c r="AQ205" s="45"/>
      <c r="AR205" s="45"/>
      <c r="AS205" s="45"/>
      <c r="AT205" s="45"/>
      <c r="AU205" s="45"/>
      <c r="AV205" s="45"/>
      <c r="AW205" s="45"/>
      <c r="AX205" s="45"/>
      <c r="AY205" s="45"/>
    </row>
    <row r="206" spans="4:51" ht="15" customHeight="1" x14ac:dyDescent="0.35">
      <c r="D206" s="45"/>
      <c r="E206" s="45"/>
      <c r="F206" s="45"/>
      <c r="G206" s="45"/>
      <c r="H206" s="45"/>
      <c r="I206" s="45"/>
      <c r="J206" s="45"/>
      <c r="K206" s="45"/>
      <c r="L206" s="45"/>
      <c r="M206" s="45"/>
      <c r="N206" s="45"/>
      <c r="O206" s="45"/>
      <c r="P206" s="45"/>
      <c r="Q206" s="56"/>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c r="AP206" s="45"/>
      <c r="AQ206" s="45"/>
      <c r="AR206" s="45"/>
      <c r="AS206" s="45"/>
      <c r="AT206" s="45"/>
      <c r="AU206" s="45"/>
      <c r="AV206" s="45"/>
      <c r="AW206" s="45"/>
      <c r="AX206" s="45"/>
      <c r="AY206" s="45"/>
    </row>
    <row r="207" spans="4:51" ht="15" customHeight="1" x14ac:dyDescent="0.35">
      <c r="D207" s="45"/>
      <c r="E207" s="45"/>
      <c r="F207" s="45"/>
      <c r="G207" s="45"/>
      <c r="H207" s="45"/>
      <c r="I207" s="45"/>
      <c r="J207" s="45"/>
      <c r="K207" s="45"/>
      <c r="L207" s="45"/>
      <c r="M207" s="45"/>
      <c r="N207" s="45"/>
      <c r="O207" s="45"/>
      <c r="P207" s="45"/>
      <c r="Q207" s="56"/>
      <c r="R207" s="45"/>
      <c r="S207" s="45"/>
      <c r="T207" s="45"/>
      <c r="U207" s="45"/>
      <c r="V207" s="45"/>
      <c r="W207" s="45"/>
      <c r="X207" s="45"/>
      <c r="Y207" s="45"/>
      <c r="Z207" s="45"/>
      <c r="AA207" s="45"/>
      <c r="AB207" s="45"/>
      <c r="AC207" s="45"/>
      <c r="AD207" s="45"/>
      <c r="AE207" s="45"/>
      <c r="AF207" s="45"/>
      <c r="AG207" s="45"/>
      <c r="AH207" s="45"/>
      <c r="AI207" s="45"/>
      <c r="AJ207" s="45"/>
      <c r="AK207" s="45"/>
      <c r="AL207" s="45"/>
      <c r="AM207" s="45"/>
      <c r="AN207" s="45"/>
      <c r="AO207" s="45"/>
      <c r="AP207" s="45"/>
      <c r="AQ207" s="45"/>
      <c r="AR207" s="45"/>
      <c r="AS207" s="45"/>
      <c r="AT207" s="45"/>
      <c r="AU207" s="45"/>
      <c r="AV207" s="45"/>
      <c r="AW207" s="45"/>
      <c r="AX207" s="45"/>
      <c r="AY207" s="45"/>
    </row>
    <row r="208" spans="4:51" ht="15" customHeight="1" x14ac:dyDescent="0.35">
      <c r="D208" s="45"/>
      <c r="E208" s="45"/>
      <c r="F208" s="45"/>
      <c r="G208" s="45"/>
      <c r="H208" s="45"/>
      <c r="I208" s="45"/>
      <c r="J208" s="45"/>
      <c r="K208" s="45"/>
      <c r="L208" s="45"/>
      <c r="M208" s="45"/>
      <c r="N208" s="45"/>
      <c r="O208" s="45"/>
      <c r="P208" s="45"/>
      <c r="Q208" s="56"/>
      <c r="R208" s="45"/>
      <c r="S208" s="45"/>
      <c r="T208" s="45"/>
      <c r="U208" s="45"/>
      <c r="V208" s="45"/>
      <c r="W208" s="45"/>
      <c r="X208" s="45"/>
      <c r="Y208" s="45"/>
      <c r="Z208" s="45"/>
      <c r="AA208" s="45"/>
      <c r="AB208" s="45"/>
      <c r="AC208" s="45"/>
      <c r="AD208" s="45"/>
      <c r="AE208" s="45"/>
      <c r="AF208" s="45"/>
      <c r="AG208" s="45"/>
      <c r="AH208" s="45"/>
      <c r="AI208" s="45"/>
      <c r="AJ208" s="45"/>
      <c r="AK208" s="45"/>
      <c r="AL208" s="45"/>
      <c r="AM208" s="45"/>
      <c r="AN208" s="45"/>
      <c r="AO208" s="45"/>
      <c r="AP208" s="45"/>
      <c r="AQ208" s="45"/>
      <c r="AR208" s="45"/>
      <c r="AS208" s="45"/>
      <c r="AT208" s="45"/>
      <c r="AU208" s="45"/>
      <c r="AV208" s="45"/>
      <c r="AW208" s="45"/>
      <c r="AX208" s="45"/>
      <c r="AY208" s="45"/>
    </row>
    <row r="209" spans="4:51" ht="15" customHeight="1" x14ac:dyDescent="0.35">
      <c r="D209" s="45"/>
      <c r="E209" s="45"/>
      <c r="F209" s="45"/>
      <c r="G209" s="45"/>
      <c r="H209" s="45"/>
      <c r="I209" s="45"/>
      <c r="J209" s="45"/>
      <c r="K209" s="45"/>
      <c r="L209" s="45"/>
      <c r="M209" s="45"/>
      <c r="N209" s="45"/>
      <c r="O209" s="45"/>
      <c r="P209" s="45"/>
      <c r="Q209" s="56"/>
      <c r="R209" s="45"/>
      <c r="S209" s="45"/>
      <c r="T209" s="45"/>
      <c r="U209" s="45"/>
      <c r="V209" s="45"/>
      <c r="W209" s="45"/>
      <c r="X209" s="45"/>
      <c r="Y209" s="45"/>
      <c r="Z209" s="45"/>
      <c r="AA209" s="45"/>
      <c r="AB209" s="45"/>
      <c r="AC209" s="45"/>
      <c r="AD209" s="45"/>
      <c r="AE209" s="45"/>
      <c r="AF209" s="45"/>
      <c r="AG209" s="45"/>
      <c r="AH209" s="45"/>
      <c r="AI209" s="45"/>
      <c r="AJ209" s="45"/>
      <c r="AK209" s="45"/>
      <c r="AL209" s="45"/>
      <c r="AM209" s="45"/>
      <c r="AN209" s="45"/>
      <c r="AO209" s="45"/>
      <c r="AP209" s="45"/>
      <c r="AQ209" s="45"/>
      <c r="AR209" s="45"/>
      <c r="AS209" s="45"/>
      <c r="AT209" s="45"/>
      <c r="AU209" s="45"/>
      <c r="AV209" s="45"/>
      <c r="AW209" s="45"/>
      <c r="AX209" s="45"/>
      <c r="AY209" s="45"/>
    </row>
    <row r="210" spans="4:51" ht="15" customHeight="1" x14ac:dyDescent="0.35">
      <c r="D210" s="45"/>
      <c r="E210" s="45"/>
      <c r="F210" s="45"/>
      <c r="G210" s="45"/>
      <c r="H210" s="45"/>
      <c r="I210" s="45"/>
      <c r="J210" s="45"/>
      <c r="K210" s="45"/>
      <c r="L210" s="45"/>
      <c r="M210" s="45"/>
      <c r="N210" s="45"/>
      <c r="O210" s="45"/>
      <c r="P210" s="45"/>
      <c r="Q210" s="56"/>
      <c r="R210" s="45"/>
      <c r="S210" s="45"/>
      <c r="T210" s="45"/>
      <c r="U210" s="45"/>
      <c r="V210" s="45"/>
      <c r="W210" s="45"/>
      <c r="X210" s="45"/>
      <c r="Y210" s="45"/>
      <c r="Z210" s="45"/>
      <c r="AA210" s="45"/>
      <c r="AB210" s="45"/>
      <c r="AC210" s="45"/>
      <c r="AD210" s="45"/>
      <c r="AE210" s="45"/>
      <c r="AF210" s="45"/>
      <c r="AG210" s="45"/>
      <c r="AH210" s="45"/>
      <c r="AI210" s="45"/>
      <c r="AJ210" s="45"/>
      <c r="AK210" s="45"/>
      <c r="AL210" s="45"/>
      <c r="AM210" s="45"/>
      <c r="AN210" s="45"/>
      <c r="AO210" s="45"/>
      <c r="AP210" s="45"/>
      <c r="AQ210" s="45"/>
      <c r="AR210" s="45"/>
      <c r="AS210" s="45"/>
      <c r="AT210" s="45"/>
      <c r="AU210" s="45"/>
      <c r="AV210" s="45"/>
      <c r="AW210" s="45"/>
      <c r="AX210" s="45"/>
      <c r="AY210" s="45"/>
    </row>
    <row r="211" spans="4:51" ht="15" customHeight="1" x14ac:dyDescent="0.35">
      <c r="D211" s="45"/>
      <c r="E211" s="45"/>
      <c r="F211" s="45"/>
      <c r="G211" s="45"/>
      <c r="H211" s="45"/>
      <c r="I211" s="45"/>
      <c r="J211" s="45"/>
      <c r="K211" s="45"/>
      <c r="L211" s="45"/>
      <c r="M211" s="45"/>
      <c r="N211" s="45"/>
      <c r="O211" s="45"/>
      <c r="P211" s="45"/>
      <c r="Q211" s="56"/>
      <c r="R211" s="45"/>
      <c r="S211" s="45"/>
      <c r="T211" s="45"/>
      <c r="U211" s="45"/>
      <c r="V211" s="45"/>
      <c r="W211" s="45"/>
      <c r="X211" s="45"/>
      <c r="Y211" s="45"/>
      <c r="Z211" s="45"/>
      <c r="AA211" s="45"/>
      <c r="AB211" s="45"/>
      <c r="AC211" s="45"/>
      <c r="AD211" s="45"/>
      <c r="AE211" s="45"/>
      <c r="AF211" s="45"/>
      <c r="AG211" s="45"/>
      <c r="AH211" s="45"/>
      <c r="AI211" s="45"/>
      <c r="AJ211" s="45"/>
      <c r="AK211" s="45"/>
      <c r="AL211" s="45"/>
      <c r="AM211" s="45"/>
      <c r="AN211" s="45"/>
      <c r="AO211" s="45"/>
      <c r="AP211" s="45"/>
      <c r="AQ211" s="45"/>
      <c r="AR211" s="45"/>
      <c r="AS211" s="45"/>
      <c r="AT211" s="45"/>
      <c r="AU211" s="45"/>
      <c r="AV211" s="45"/>
      <c r="AW211" s="45"/>
      <c r="AX211" s="45"/>
      <c r="AY211" s="45"/>
    </row>
    <row r="212" spans="4:51" ht="15" customHeight="1" x14ac:dyDescent="0.35">
      <c r="D212" s="45"/>
      <c r="E212" s="45"/>
      <c r="F212" s="45"/>
      <c r="G212" s="45"/>
      <c r="H212" s="45"/>
      <c r="I212" s="45"/>
      <c r="J212" s="45"/>
      <c r="K212" s="45"/>
      <c r="L212" s="45"/>
      <c r="M212" s="45"/>
      <c r="N212" s="45"/>
      <c r="O212" s="45"/>
      <c r="P212" s="45"/>
      <c r="Q212" s="56"/>
      <c r="R212" s="45"/>
      <c r="S212" s="45"/>
      <c r="T212" s="45"/>
      <c r="U212" s="45"/>
      <c r="V212" s="45"/>
      <c r="W212" s="45"/>
      <c r="X212" s="45"/>
      <c r="Y212" s="45"/>
      <c r="Z212" s="45"/>
      <c r="AA212" s="45"/>
      <c r="AB212" s="45"/>
      <c r="AC212" s="45"/>
      <c r="AD212" s="45"/>
      <c r="AE212" s="45"/>
      <c r="AF212" s="45"/>
      <c r="AG212" s="45"/>
      <c r="AH212" s="45"/>
      <c r="AI212" s="45"/>
      <c r="AJ212" s="45"/>
      <c r="AK212" s="45"/>
      <c r="AL212" s="45"/>
      <c r="AM212" s="45"/>
      <c r="AN212" s="45"/>
      <c r="AO212" s="45"/>
      <c r="AP212" s="45"/>
      <c r="AQ212" s="45"/>
      <c r="AR212" s="45"/>
      <c r="AS212" s="45"/>
      <c r="AT212" s="45"/>
      <c r="AU212" s="45"/>
      <c r="AV212" s="45"/>
      <c r="AW212" s="45"/>
      <c r="AX212" s="45"/>
      <c r="AY212" s="45"/>
    </row>
    <row r="213" spans="4:51" ht="15" customHeight="1" x14ac:dyDescent="0.35">
      <c r="D213" s="45"/>
      <c r="E213" s="45"/>
      <c r="F213" s="45"/>
      <c r="G213" s="45"/>
      <c r="H213" s="45"/>
      <c r="I213" s="45"/>
      <c r="J213" s="45"/>
      <c r="K213" s="45"/>
      <c r="L213" s="45"/>
      <c r="M213" s="45"/>
      <c r="N213" s="45"/>
      <c r="O213" s="45"/>
      <c r="P213" s="45"/>
      <c r="Q213" s="56"/>
      <c r="R213" s="45"/>
      <c r="S213" s="45"/>
      <c r="T213" s="45"/>
      <c r="U213" s="45"/>
      <c r="V213" s="45"/>
      <c r="W213" s="45"/>
      <c r="X213" s="45"/>
      <c r="Y213" s="45"/>
      <c r="Z213" s="45"/>
      <c r="AA213" s="45"/>
      <c r="AB213" s="45"/>
      <c r="AC213" s="45"/>
      <c r="AD213" s="45"/>
      <c r="AE213" s="45"/>
      <c r="AF213" s="45"/>
      <c r="AG213" s="45"/>
      <c r="AH213" s="45"/>
      <c r="AI213" s="45"/>
      <c r="AJ213" s="45"/>
      <c r="AK213" s="45"/>
      <c r="AL213" s="45"/>
      <c r="AM213" s="45"/>
      <c r="AN213" s="45"/>
      <c r="AO213" s="45"/>
      <c r="AP213" s="45"/>
      <c r="AQ213" s="45"/>
      <c r="AR213" s="45"/>
      <c r="AS213" s="45"/>
      <c r="AT213" s="45"/>
      <c r="AU213" s="45"/>
      <c r="AV213" s="45"/>
      <c r="AW213" s="45"/>
      <c r="AX213" s="45"/>
      <c r="AY213" s="45"/>
    </row>
    <row r="214" spans="4:51" ht="15" customHeight="1" x14ac:dyDescent="0.35">
      <c r="D214" s="45"/>
      <c r="E214" s="45"/>
      <c r="F214" s="45"/>
      <c r="G214" s="45"/>
      <c r="H214" s="45"/>
      <c r="I214" s="45"/>
      <c r="J214" s="45"/>
      <c r="K214" s="45"/>
      <c r="L214" s="45"/>
      <c r="M214" s="45"/>
      <c r="N214" s="45"/>
      <c r="O214" s="45"/>
      <c r="P214" s="45"/>
      <c r="Q214" s="56"/>
      <c r="R214" s="45"/>
      <c r="S214" s="45"/>
      <c r="T214" s="45"/>
      <c r="U214" s="45"/>
      <c r="V214" s="45"/>
      <c r="W214" s="45"/>
      <c r="X214" s="45"/>
      <c r="Y214" s="45"/>
      <c r="Z214" s="45"/>
      <c r="AA214" s="45"/>
      <c r="AB214" s="45"/>
      <c r="AC214" s="45"/>
      <c r="AD214" s="45"/>
      <c r="AE214" s="45"/>
      <c r="AF214" s="45"/>
      <c r="AG214" s="45"/>
      <c r="AH214" s="45"/>
      <c r="AI214" s="45"/>
      <c r="AJ214" s="45"/>
      <c r="AK214" s="45"/>
      <c r="AL214" s="45"/>
      <c r="AM214" s="45"/>
      <c r="AN214" s="45"/>
      <c r="AO214" s="45"/>
      <c r="AP214" s="45"/>
      <c r="AQ214" s="45"/>
      <c r="AR214" s="45"/>
      <c r="AS214" s="45"/>
      <c r="AT214" s="45"/>
      <c r="AU214" s="45"/>
      <c r="AV214" s="45"/>
      <c r="AW214" s="45"/>
      <c r="AX214" s="45"/>
      <c r="AY214" s="45"/>
    </row>
    <row r="215" spans="4:51" ht="15" customHeight="1" x14ac:dyDescent="0.35">
      <c r="D215" s="45"/>
      <c r="E215" s="45"/>
      <c r="F215" s="45"/>
      <c r="G215" s="45"/>
      <c r="H215" s="45"/>
      <c r="I215" s="45"/>
      <c r="J215" s="45"/>
      <c r="K215" s="45"/>
      <c r="L215" s="45"/>
      <c r="M215" s="45"/>
      <c r="N215" s="45"/>
      <c r="O215" s="45"/>
      <c r="P215" s="45"/>
      <c r="Q215" s="56"/>
      <c r="R215" s="45"/>
      <c r="S215" s="45"/>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row>
    <row r="216" spans="4:51" ht="15" customHeight="1" x14ac:dyDescent="0.35">
      <c r="D216" s="45"/>
      <c r="E216" s="45"/>
      <c r="F216" s="45"/>
      <c r="G216" s="45"/>
      <c r="H216" s="45"/>
      <c r="I216" s="45"/>
      <c r="J216" s="45"/>
      <c r="K216" s="45"/>
      <c r="L216" s="45"/>
      <c r="M216" s="45"/>
      <c r="N216" s="45"/>
      <c r="O216" s="45"/>
      <c r="P216" s="45"/>
      <c r="Q216" s="56"/>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row>
    <row r="217" spans="4:51" ht="15" customHeight="1" x14ac:dyDescent="0.35">
      <c r="D217" s="45"/>
      <c r="E217" s="45"/>
      <c r="F217" s="45"/>
      <c r="G217" s="45"/>
      <c r="H217" s="45"/>
      <c r="I217" s="45"/>
      <c r="J217" s="45"/>
      <c r="K217" s="45"/>
      <c r="L217" s="45"/>
      <c r="M217" s="45"/>
      <c r="N217" s="45"/>
      <c r="O217" s="45"/>
      <c r="P217" s="45"/>
      <c r="Q217" s="56"/>
      <c r="R217" s="45"/>
      <c r="S217" s="45"/>
      <c r="T217" s="45"/>
      <c r="U217" s="45"/>
      <c r="V217" s="45"/>
      <c r="W217" s="45"/>
      <c r="X217" s="45"/>
      <c r="Y217" s="45"/>
      <c r="Z217" s="45"/>
      <c r="AA217" s="45"/>
      <c r="AB217" s="45"/>
      <c r="AC217" s="45"/>
      <c r="AD217" s="45"/>
      <c r="AE217" s="45"/>
      <c r="AF217" s="45"/>
      <c r="AG217" s="45"/>
      <c r="AH217" s="45"/>
      <c r="AI217" s="45"/>
      <c r="AJ217" s="45"/>
      <c r="AK217" s="45"/>
      <c r="AL217" s="45"/>
      <c r="AM217" s="45"/>
      <c r="AN217" s="45"/>
      <c r="AO217" s="45"/>
      <c r="AP217" s="45"/>
      <c r="AQ217" s="45"/>
      <c r="AR217" s="45"/>
      <c r="AS217" s="45"/>
      <c r="AT217" s="45"/>
      <c r="AU217" s="45"/>
      <c r="AV217" s="45"/>
      <c r="AW217" s="45"/>
      <c r="AX217" s="45"/>
      <c r="AY217" s="45"/>
    </row>
    <row r="218" spans="4:51" ht="15" customHeight="1" x14ac:dyDescent="0.35">
      <c r="D218" s="45"/>
      <c r="E218" s="45"/>
      <c r="F218" s="45"/>
      <c r="G218" s="45"/>
      <c r="H218" s="45"/>
      <c r="I218" s="45"/>
      <c r="J218" s="45"/>
      <c r="K218" s="45"/>
      <c r="L218" s="45"/>
      <c r="M218" s="45"/>
      <c r="N218" s="45"/>
      <c r="O218" s="45"/>
      <c r="P218" s="45"/>
      <c r="Q218" s="56"/>
      <c r="R218" s="45"/>
      <c r="S218" s="45"/>
      <c r="T218" s="45"/>
      <c r="U218" s="45"/>
      <c r="V218" s="45"/>
      <c r="W218" s="45"/>
      <c r="X218" s="45"/>
      <c r="Y218" s="45"/>
      <c r="Z218" s="45"/>
      <c r="AA218" s="45"/>
      <c r="AB218" s="45"/>
      <c r="AC218" s="45"/>
      <c r="AD218" s="45"/>
      <c r="AE218" s="45"/>
      <c r="AF218" s="45"/>
      <c r="AG218" s="45"/>
      <c r="AH218" s="45"/>
      <c r="AI218" s="45"/>
      <c r="AJ218" s="45"/>
      <c r="AK218" s="45"/>
      <c r="AL218" s="45"/>
      <c r="AM218" s="45"/>
      <c r="AN218" s="45"/>
      <c r="AO218" s="45"/>
      <c r="AP218" s="45"/>
      <c r="AQ218" s="45"/>
      <c r="AR218" s="45"/>
      <c r="AS218" s="45"/>
      <c r="AT218" s="45"/>
      <c r="AU218" s="45"/>
      <c r="AV218" s="45"/>
      <c r="AW218" s="45"/>
      <c r="AX218" s="45"/>
      <c r="AY218" s="45"/>
    </row>
    <row r="219" spans="4:51" ht="15" customHeight="1" x14ac:dyDescent="0.35">
      <c r="D219" s="45"/>
      <c r="E219" s="45"/>
      <c r="F219" s="45"/>
      <c r="G219" s="45"/>
      <c r="H219" s="45"/>
      <c r="I219" s="45"/>
      <c r="J219" s="45"/>
      <c r="K219" s="45"/>
      <c r="L219" s="45"/>
      <c r="M219" s="45"/>
      <c r="N219" s="45"/>
      <c r="O219" s="45"/>
      <c r="P219" s="45"/>
      <c r="Q219" s="56"/>
      <c r="R219" s="45"/>
      <c r="S219" s="45"/>
      <c r="T219" s="45"/>
      <c r="U219" s="45"/>
      <c r="V219" s="45"/>
      <c r="W219" s="45"/>
      <c r="X219" s="45"/>
      <c r="Y219" s="45"/>
      <c r="Z219" s="45"/>
      <c r="AA219" s="45"/>
      <c r="AB219" s="45"/>
      <c r="AC219" s="45"/>
      <c r="AD219" s="45"/>
      <c r="AE219" s="45"/>
      <c r="AF219" s="45"/>
      <c r="AG219" s="45"/>
      <c r="AH219" s="45"/>
      <c r="AI219" s="45"/>
      <c r="AJ219" s="45"/>
      <c r="AK219" s="45"/>
      <c r="AL219" s="45"/>
      <c r="AM219" s="45"/>
      <c r="AN219" s="45"/>
      <c r="AO219" s="45"/>
      <c r="AP219" s="45"/>
      <c r="AQ219" s="45"/>
      <c r="AR219" s="45"/>
      <c r="AS219" s="45"/>
      <c r="AT219" s="45"/>
      <c r="AU219" s="45"/>
      <c r="AV219" s="45"/>
      <c r="AW219" s="45"/>
      <c r="AX219" s="45"/>
      <c r="AY219" s="45"/>
    </row>
    <row r="220" spans="4:51" ht="15" customHeight="1" x14ac:dyDescent="0.35">
      <c r="D220" s="45"/>
      <c r="E220" s="45"/>
      <c r="F220" s="45"/>
      <c r="G220" s="45"/>
      <c r="H220" s="45"/>
      <c r="I220" s="45"/>
      <c r="J220" s="45"/>
      <c r="K220" s="45"/>
      <c r="L220" s="45"/>
      <c r="M220" s="45"/>
      <c r="N220" s="45"/>
      <c r="O220" s="45"/>
      <c r="P220" s="45"/>
      <c r="Q220" s="56"/>
      <c r="R220" s="45"/>
      <c r="S220" s="45"/>
      <c r="T220" s="45"/>
      <c r="U220" s="45"/>
      <c r="V220" s="45"/>
      <c r="W220" s="45"/>
      <c r="X220" s="45"/>
      <c r="Y220" s="45"/>
      <c r="Z220" s="45"/>
      <c r="AA220" s="45"/>
      <c r="AB220" s="45"/>
      <c r="AC220" s="45"/>
      <c r="AD220" s="45"/>
      <c r="AE220" s="45"/>
      <c r="AF220" s="45"/>
      <c r="AG220" s="45"/>
      <c r="AH220" s="45"/>
      <c r="AI220" s="45"/>
      <c r="AJ220" s="45"/>
      <c r="AK220" s="45"/>
      <c r="AL220" s="45"/>
      <c r="AM220" s="45"/>
      <c r="AN220" s="45"/>
      <c r="AO220" s="45"/>
      <c r="AP220" s="45"/>
      <c r="AQ220" s="45"/>
      <c r="AR220" s="45"/>
      <c r="AS220" s="45"/>
      <c r="AT220" s="45"/>
      <c r="AU220" s="45"/>
      <c r="AV220" s="45"/>
      <c r="AW220" s="45"/>
      <c r="AX220" s="45"/>
      <c r="AY220" s="45"/>
    </row>
    <row r="221" spans="4:51" ht="15" customHeight="1" x14ac:dyDescent="0.35">
      <c r="D221" s="45"/>
      <c r="E221" s="45"/>
      <c r="F221" s="45"/>
      <c r="G221" s="45"/>
      <c r="H221" s="45"/>
      <c r="I221" s="45"/>
      <c r="J221" s="45"/>
      <c r="K221" s="45"/>
      <c r="L221" s="45"/>
      <c r="M221" s="45"/>
      <c r="N221" s="45"/>
      <c r="O221" s="45"/>
      <c r="P221" s="45"/>
      <c r="Q221" s="56"/>
      <c r="R221" s="45"/>
      <c r="S221" s="45"/>
      <c r="T221" s="45"/>
      <c r="U221" s="45"/>
      <c r="V221" s="45"/>
      <c r="W221" s="45"/>
      <c r="X221" s="45"/>
      <c r="Y221" s="45"/>
      <c r="Z221" s="45"/>
      <c r="AA221" s="45"/>
      <c r="AB221" s="45"/>
      <c r="AC221" s="45"/>
      <c r="AD221" s="45"/>
      <c r="AE221" s="45"/>
      <c r="AF221" s="45"/>
      <c r="AG221" s="45"/>
      <c r="AH221" s="45"/>
      <c r="AI221" s="45"/>
      <c r="AJ221" s="45"/>
      <c r="AK221" s="45"/>
      <c r="AL221" s="45"/>
      <c r="AM221" s="45"/>
      <c r="AN221" s="45"/>
      <c r="AO221" s="45"/>
      <c r="AP221" s="45"/>
      <c r="AQ221" s="45"/>
      <c r="AR221" s="45"/>
      <c r="AS221" s="45"/>
      <c r="AT221" s="45"/>
      <c r="AU221" s="45"/>
      <c r="AV221" s="45"/>
      <c r="AW221" s="45"/>
      <c r="AX221" s="45"/>
      <c r="AY221" s="45"/>
    </row>
    <row r="222" spans="4:51" ht="15" customHeight="1" x14ac:dyDescent="0.35">
      <c r="D222" s="45"/>
      <c r="E222" s="45"/>
      <c r="F222" s="45"/>
      <c r="G222" s="45"/>
      <c r="H222" s="45"/>
      <c r="I222" s="45"/>
      <c r="J222" s="45"/>
      <c r="K222" s="45"/>
      <c r="L222" s="45"/>
      <c r="M222" s="45"/>
      <c r="N222" s="45"/>
      <c r="O222" s="45"/>
      <c r="P222" s="45"/>
      <c r="Q222" s="56"/>
      <c r="R222" s="45"/>
      <c r="S222" s="45"/>
      <c r="T222" s="45"/>
      <c r="U222" s="45"/>
      <c r="V222" s="45"/>
      <c r="W222" s="45"/>
      <c r="X222" s="45"/>
      <c r="Y222" s="45"/>
      <c r="Z222" s="45"/>
      <c r="AA222" s="45"/>
      <c r="AB222" s="45"/>
      <c r="AC222" s="45"/>
      <c r="AD222" s="45"/>
      <c r="AE222" s="45"/>
      <c r="AF222" s="45"/>
      <c r="AG222" s="45"/>
      <c r="AH222" s="45"/>
      <c r="AI222" s="45"/>
      <c r="AJ222" s="45"/>
      <c r="AK222" s="45"/>
      <c r="AL222" s="45"/>
      <c r="AM222" s="45"/>
      <c r="AN222" s="45"/>
      <c r="AO222" s="45"/>
      <c r="AP222" s="45"/>
      <c r="AQ222" s="45"/>
      <c r="AR222" s="45"/>
      <c r="AS222" s="45"/>
      <c r="AT222" s="45"/>
      <c r="AU222" s="45"/>
      <c r="AV222" s="45"/>
      <c r="AW222" s="45"/>
      <c r="AX222" s="45"/>
      <c r="AY222" s="45"/>
    </row>
    <row r="223" spans="4:51" ht="15" customHeight="1" x14ac:dyDescent="0.35">
      <c r="D223" s="45"/>
      <c r="E223" s="45"/>
      <c r="F223" s="45"/>
      <c r="G223" s="45"/>
      <c r="H223" s="45"/>
      <c r="I223" s="45"/>
      <c r="J223" s="45"/>
      <c r="K223" s="45"/>
      <c r="L223" s="45"/>
      <c r="M223" s="45"/>
      <c r="N223" s="45"/>
      <c r="O223" s="45"/>
      <c r="P223" s="45"/>
      <c r="Q223" s="56"/>
      <c r="R223" s="45"/>
      <c r="S223" s="45"/>
      <c r="T223" s="45"/>
      <c r="U223" s="45"/>
      <c r="V223" s="45"/>
      <c r="W223" s="45"/>
      <c r="X223" s="45"/>
      <c r="Y223" s="45"/>
      <c r="Z223" s="45"/>
      <c r="AA223" s="45"/>
      <c r="AB223" s="45"/>
      <c r="AC223" s="45"/>
      <c r="AD223" s="45"/>
      <c r="AE223" s="45"/>
      <c r="AF223" s="45"/>
      <c r="AG223" s="45"/>
      <c r="AH223" s="45"/>
      <c r="AI223" s="45"/>
      <c r="AJ223" s="45"/>
      <c r="AK223" s="45"/>
      <c r="AL223" s="45"/>
      <c r="AM223" s="45"/>
      <c r="AN223" s="45"/>
      <c r="AO223" s="45"/>
      <c r="AP223" s="45"/>
      <c r="AQ223" s="45"/>
      <c r="AR223" s="45"/>
      <c r="AS223" s="45"/>
      <c r="AT223" s="45"/>
      <c r="AU223" s="45"/>
      <c r="AV223" s="45"/>
      <c r="AW223" s="45"/>
      <c r="AX223" s="45"/>
      <c r="AY223" s="45"/>
    </row>
    <row r="224" spans="4:51" ht="15" customHeight="1" x14ac:dyDescent="0.35">
      <c r="D224" s="45"/>
      <c r="E224" s="45"/>
      <c r="F224" s="45"/>
      <c r="G224" s="45"/>
      <c r="H224" s="45"/>
      <c r="I224" s="45"/>
      <c r="J224" s="45"/>
      <c r="K224" s="45"/>
      <c r="L224" s="45"/>
      <c r="M224" s="45"/>
      <c r="N224" s="45"/>
      <c r="O224" s="45"/>
      <c r="P224" s="45"/>
      <c r="Q224" s="56"/>
      <c r="R224" s="45"/>
      <c r="S224" s="45"/>
      <c r="T224" s="45"/>
      <c r="U224" s="45"/>
      <c r="V224" s="45"/>
      <c r="W224" s="45"/>
      <c r="X224" s="45"/>
      <c r="Y224" s="45"/>
      <c r="Z224" s="45"/>
      <c r="AA224" s="45"/>
      <c r="AB224" s="45"/>
      <c r="AC224" s="45"/>
      <c r="AD224" s="45"/>
      <c r="AE224" s="45"/>
      <c r="AF224" s="45"/>
      <c r="AG224" s="45"/>
      <c r="AH224" s="45"/>
      <c r="AI224" s="45"/>
      <c r="AJ224" s="45"/>
      <c r="AK224" s="45"/>
      <c r="AL224" s="45"/>
      <c r="AM224" s="45"/>
      <c r="AN224" s="45"/>
      <c r="AO224" s="45"/>
      <c r="AP224" s="45"/>
      <c r="AQ224" s="45"/>
      <c r="AR224" s="45"/>
      <c r="AS224" s="45"/>
      <c r="AT224" s="45"/>
      <c r="AU224" s="45"/>
      <c r="AV224" s="45"/>
      <c r="AW224" s="45"/>
      <c r="AX224" s="45"/>
      <c r="AY224" s="45"/>
    </row>
    <row r="225" spans="4:51" ht="15" customHeight="1" x14ac:dyDescent="0.35">
      <c r="D225" s="45"/>
      <c r="E225" s="45"/>
      <c r="F225" s="45"/>
      <c r="G225" s="45"/>
      <c r="H225" s="45"/>
      <c r="I225" s="45"/>
      <c r="J225" s="45"/>
      <c r="K225" s="45"/>
      <c r="L225" s="45"/>
      <c r="M225" s="45"/>
      <c r="N225" s="45"/>
      <c r="O225" s="45"/>
      <c r="P225" s="45"/>
      <c r="Q225" s="56"/>
      <c r="R225" s="45"/>
      <c r="S225" s="45"/>
      <c r="T225" s="45"/>
      <c r="U225" s="45"/>
      <c r="V225" s="45"/>
      <c r="W225" s="45"/>
      <c r="X225" s="45"/>
      <c r="Y225" s="45"/>
      <c r="Z225" s="45"/>
      <c r="AA225" s="45"/>
      <c r="AB225" s="45"/>
      <c r="AC225" s="45"/>
      <c r="AD225" s="45"/>
      <c r="AE225" s="45"/>
      <c r="AF225" s="45"/>
      <c r="AG225" s="45"/>
      <c r="AH225" s="45"/>
      <c r="AI225" s="45"/>
      <c r="AJ225" s="45"/>
      <c r="AK225" s="45"/>
      <c r="AL225" s="45"/>
      <c r="AM225" s="45"/>
      <c r="AN225" s="45"/>
      <c r="AO225" s="45"/>
      <c r="AP225" s="45"/>
      <c r="AQ225" s="45"/>
      <c r="AR225" s="45"/>
      <c r="AS225" s="45"/>
      <c r="AT225" s="45"/>
      <c r="AU225" s="45"/>
      <c r="AV225" s="45"/>
      <c r="AW225" s="45"/>
      <c r="AX225" s="45"/>
      <c r="AY225" s="45"/>
    </row>
    <row r="226" spans="4:51" ht="15" customHeight="1" x14ac:dyDescent="0.35">
      <c r="D226" s="45"/>
      <c r="E226" s="45"/>
      <c r="F226" s="45"/>
      <c r="G226" s="45"/>
      <c r="H226" s="45"/>
      <c r="I226" s="45"/>
      <c r="J226" s="45"/>
      <c r="K226" s="45"/>
      <c r="L226" s="45"/>
      <c r="M226" s="45"/>
      <c r="N226" s="45"/>
      <c r="O226" s="45"/>
      <c r="P226" s="45"/>
      <c r="Q226" s="56"/>
      <c r="R226" s="45"/>
      <c r="S226" s="45"/>
      <c r="T226" s="45"/>
      <c r="U226" s="45"/>
      <c r="V226" s="45"/>
      <c r="W226" s="45"/>
      <c r="X226" s="45"/>
      <c r="Y226" s="45"/>
      <c r="Z226" s="45"/>
      <c r="AA226" s="45"/>
      <c r="AB226" s="45"/>
      <c r="AC226" s="45"/>
      <c r="AD226" s="45"/>
      <c r="AE226" s="45"/>
      <c r="AF226" s="45"/>
      <c r="AG226" s="45"/>
      <c r="AH226" s="45"/>
      <c r="AI226" s="45"/>
      <c r="AJ226" s="45"/>
      <c r="AK226" s="45"/>
      <c r="AL226" s="45"/>
      <c r="AM226" s="45"/>
      <c r="AN226" s="45"/>
      <c r="AO226" s="45"/>
      <c r="AP226" s="45"/>
      <c r="AQ226" s="45"/>
      <c r="AR226" s="45"/>
      <c r="AS226" s="45"/>
      <c r="AT226" s="45"/>
      <c r="AU226" s="45"/>
      <c r="AV226" s="45"/>
      <c r="AW226" s="45"/>
      <c r="AX226" s="45"/>
      <c r="AY226" s="45"/>
    </row>
    <row r="227" spans="4:51" ht="15" customHeight="1" x14ac:dyDescent="0.35">
      <c r="D227" s="45"/>
      <c r="E227" s="45"/>
      <c r="F227" s="45"/>
      <c r="G227" s="45"/>
      <c r="H227" s="45"/>
      <c r="I227" s="45"/>
      <c r="J227" s="45"/>
      <c r="K227" s="45"/>
      <c r="L227" s="45"/>
      <c r="M227" s="45"/>
      <c r="N227" s="45"/>
      <c r="O227" s="45"/>
      <c r="P227" s="45"/>
      <c r="Q227" s="56"/>
      <c r="R227" s="45"/>
      <c r="S227" s="45"/>
      <c r="T227" s="45"/>
      <c r="U227" s="45"/>
      <c r="V227" s="45"/>
      <c r="W227" s="45"/>
      <c r="X227" s="45"/>
      <c r="Y227" s="45"/>
      <c r="Z227" s="45"/>
      <c r="AA227" s="45"/>
      <c r="AB227" s="45"/>
      <c r="AC227" s="45"/>
      <c r="AD227" s="45"/>
      <c r="AE227" s="45"/>
      <c r="AF227" s="45"/>
      <c r="AG227" s="45"/>
      <c r="AH227" s="45"/>
      <c r="AI227" s="45"/>
      <c r="AJ227" s="45"/>
      <c r="AK227" s="45"/>
      <c r="AL227" s="45"/>
      <c r="AM227" s="45"/>
      <c r="AN227" s="45"/>
      <c r="AO227" s="45"/>
      <c r="AP227" s="45"/>
      <c r="AQ227" s="45"/>
      <c r="AR227" s="45"/>
      <c r="AS227" s="45"/>
      <c r="AT227" s="45"/>
      <c r="AU227" s="45"/>
      <c r="AV227" s="45"/>
      <c r="AW227" s="45"/>
      <c r="AX227" s="45"/>
      <c r="AY227" s="45"/>
    </row>
    <row r="228" spans="4:51" ht="15" customHeight="1" x14ac:dyDescent="0.35">
      <c r="D228" s="45"/>
      <c r="E228" s="45"/>
      <c r="F228" s="45"/>
      <c r="G228" s="45"/>
      <c r="H228" s="45"/>
      <c r="I228" s="45"/>
      <c r="J228" s="45"/>
      <c r="K228" s="45"/>
      <c r="L228" s="45"/>
      <c r="M228" s="45"/>
      <c r="N228" s="45"/>
      <c r="O228" s="45"/>
      <c r="P228" s="45"/>
      <c r="Q228" s="56"/>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row>
    <row r="229" spans="4:51" ht="15" customHeight="1" x14ac:dyDescent="0.35">
      <c r="D229" s="45"/>
      <c r="E229" s="45"/>
      <c r="F229" s="45"/>
      <c r="G229" s="45"/>
      <c r="H229" s="45"/>
      <c r="I229" s="45"/>
      <c r="J229" s="45"/>
      <c r="K229" s="45"/>
      <c r="L229" s="45"/>
      <c r="M229" s="45"/>
      <c r="N229" s="45"/>
      <c r="O229" s="45"/>
      <c r="P229" s="45"/>
      <c r="Q229" s="56"/>
      <c r="R229" s="45"/>
      <c r="S229" s="45"/>
      <c r="T229" s="45"/>
      <c r="U229" s="45"/>
      <c r="V229" s="45"/>
      <c r="W229" s="45"/>
      <c r="X229" s="45"/>
      <c r="Y229" s="45"/>
      <c r="Z229" s="45"/>
      <c r="AA229" s="45"/>
      <c r="AB229" s="45"/>
      <c r="AC229" s="45"/>
      <c r="AD229" s="45"/>
      <c r="AE229" s="45"/>
      <c r="AF229" s="45"/>
      <c r="AG229" s="45"/>
      <c r="AH229" s="45"/>
      <c r="AI229" s="45"/>
      <c r="AJ229" s="45"/>
      <c r="AK229" s="45"/>
      <c r="AL229" s="45"/>
      <c r="AM229" s="45"/>
      <c r="AN229" s="45"/>
      <c r="AO229" s="45"/>
      <c r="AP229" s="45"/>
      <c r="AQ229" s="45"/>
      <c r="AR229" s="45"/>
      <c r="AS229" s="45"/>
      <c r="AT229" s="45"/>
      <c r="AU229" s="45"/>
      <c r="AV229" s="45"/>
      <c r="AW229" s="45"/>
      <c r="AX229" s="45"/>
      <c r="AY229" s="45"/>
    </row>
    <row r="230" spans="4:51" ht="15" customHeight="1" x14ac:dyDescent="0.35">
      <c r="D230" s="45"/>
      <c r="E230" s="45"/>
      <c r="F230" s="45"/>
      <c r="G230" s="45"/>
      <c r="H230" s="45"/>
      <c r="I230" s="45"/>
      <c r="J230" s="45"/>
      <c r="K230" s="45"/>
      <c r="L230" s="45"/>
      <c r="M230" s="45"/>
      <c r="N230" s="45"/>
      <c r="O230" s="45"/>
      <c r="P230" s="45"/>
      <c r="Q230" s="56"/>
      <c r="R230" s="45"/>
      <c r="S230" s="45"/>
      <c r="T230" s="45"/>
      <c r="U230" s="45"/>
      <c r="V230" s="45"/>
      <c r="W230" s="45"/>
      <c r="X230" s="45"/>
      <c r="Y230" s="45"/>
      <c r="Z230" s="45"/>
      <c r="AA230" s="45"/>
      <c r="AB230" s="45"/>
      <c r="AC230" s="45"/>
      <c r="AD230" s="45"/>
      <c r="AE230" s="45"/>
      <c r="AF230" s="45"/>
      <c r="AG230" s="45"/>
      <c r="AH230" s="45"/>
      <c r="AI230" s="45"/>
      <c r="AJ230" s="45"/>
      <c r="AK230" s="45"/>
      <c r="AL230" s="45"/>
      <c r="AM230" s="45"/>
      <c r="AN230" s="45"/>
      <c r="AO230" s="45"/>
      <c r="AP230" s="45"/>
      <c r="AQ230" s="45"/>
      <c r="AR230" s="45"/>
      <c r="AS230" s="45"/>
      <c r="AT230" s="45"/>
      <c r="AU230" s="45"/>
      <c r="AV230" s="45"/>
      <c r="AW230" s="45"/>
      <c r="AX230" s="45"/>
      <c r="AY230" s="45"/>
    </row>
    <row r="231" spans="4:51" ht="15" customHeight="1" x14ac:dyDescent="0.35">
      <c r="D231" s="45"/>
      <c r="E231" s="45"/>
      <c r="F231" s="45"/>
      <c r="G231" s="45"/>
      <c r="H231" s="45"/>
      <c r="I231" s="45"/>
      <c r="J231" s="45"/>
      <c r="K231" s="45"/>
      <c r="L231" s="45"/>
      <c r="M231" s="45"/>
      <c r="N231" s="45"/>
      <c r="O231" s="45"/>
      <c r="P231" s="45"/>
      <c r="Q231" s="56"/>
      <c r="R231" s="45"/>
      <c r="S231" s="45"/>
      <c r="T231" s="45"/>
      <c r="U231" s="45"/>
      <c r="V231" s="45"/>
      <c r="W231" s="45"/>
      <c r="X231" s="45"/>
      <c r="Y231" s="45"/>
      <c r="Z231" s="45"/>
      <c r="AA231" s="45"/>
      <c r="AB231" s="45"/>
      <c r="AC231" s="45"/>
      <c r="AD231" s="45"/>
      <c r="AE231" s="45"/>
      <c r="AF231" s="45"/>
      <c r="AG231" s="45"/>
      <c r="AH231" s="45"/>
      <c r="AI231" s="45"/>
      <c r="AJ231" s="45"/>
      <c r="AK231" s="45"/>
      <c r="AL231" s="45"/>
      <c r="AM231" s="45"/>
      <c r="AN231" s="45"/>
      <c r="AO231" s="45"/>
      <c r="AP231" s="45"/>
      <c r="AQ231" s="45"/>
      <c r="AR231" s="45"/>
      <c r="AS231" s="45"/>
      <c r="AT231" s="45"/>
      <c r="AU231" s="45"/>
      <c r="AV231" s="45"/>
      <c r="AW231" s="45"/>
      <c r="AX231" s="45"/>
      <c r="AY231" s="45"/>
    </row>
    <row r="232" spans="4:51" ht="15" customHeight="1" x14ac:dyDescent="0.35">
      <c r="D232" s="45"/>
      <c r="E232" s="45"/>
      <c r="F232" s="45"/>
      <c r="G232" s="45"/>
      <c r="H232" s="45"/>
      <c r="I232" s="45"/>
      <c r="J232" s="45"/>
      <c r="K232" s="45"/>
      <c r="L232" s="45"/>
      <c r="M232" s="45"/>
      <c r="N232" s="45"/>
      <c r="O232" s="45"/>
      <c r="P232" s="45"/>
      <c r="Q232" s="56"/>
      <c r="R232" s="45"/>
      <c r="S232" s="45"/>
      <c r="T232" s="45"/>
      <c r="U232" s="45"/>
      <c r="V232" s="45"/>
      <c r="W232" s="45"/>
      <c r="X232" s="45"/>
      <c r="Y232" s="45"/>
      <c r="Z232" s="45"/>
      <c r="AA232" s="45"/>
      <c r="AB232" s="45"/>
      <c r="AC232" s="45"/>
      <c r="AD232" s="45"/>
      <c r="AE232" s="45"/>
      <c r="AF232" s="45"/>
      <c r="AG232" s="45"/>
      <c r="AH232" s="45"/>
      <c r="AI232" s="45"/>
      <c r="AJ232" s="45"/>
      <c r="AK232" s="45"/>
      <c r="AL232" s="45"/>
      <c r="AM232" s="45"/>
      <c r="AN232" s="45"/>
      <c r="AO232" s="45"/>
      <c r="AP232" s="45"/>
      <c r="AQ232" s="45"/>
      <c r="AR232" s="45"/>
      <c r="AS232" s="45"/>
      <c r="AT232" s="45"/>
      <c r="AU232" s="45"/>
      <c r="AV232" s="45"/>
      <c r="AW232" s="45"/>
      <c r="AX232" s="45"/>
      <c r="AY232" s="45"/>
    </row>
    <row r="233" spans="4:51" ht="15" customHeight="1" x14ac:dyDescent="0.35">
      <c r="D233" s="45"/>
      <c r="E233" s="45"/>
      <c r="F233" s="45"/>
      <c r="G233" s="45"/>
      <c r="H233" s="45"/>
      <c r="I233" s="45"/>
      <c r="J233" s="45"/>
      <c r="K233" s="45"/>
      <c r="L233" s="45"/>
      <c r="M233" s="45"/>
      <c r="N233" s="45"/>
      <c r="O233" s="45"/>
      <c r="P233" s="45"/>
      <c r="Q233" s="56"/>
      <c r="R233" s="45"/>
      <c r="S233" s="45"/>
      <c r="T233" s="45"/>
      <c r="U233" s="45"/>
      <c r="V233" s="45"/>
      <c r="W233" s="45"/>
      <c r="X233" s="45"/>
      <c r="Y233" s="45"/>
      <c r="Z233" s="45"/>
      <c r="AA233" s="45"/>
      <c r="AB233" s="45"/>
      <c r="AC233" s="45"/>
      <c r="AD233" s="45"/>
      <c r="AE233" s="45"/>
      <c r="AF233" s="45"/>
      <c r="AG233" s="45"/>
      <c r="AH233" s="45"/>
      <c r="AI233" s="45"/>
      <c r="AJ233" s="45"/>
      <c r="AK233" s="45"/>
      <c r="AL233" s="45"/>
      <c r="AM233" s="45"/>
      <c r="AN233" s="45"/>
      <c r="AO233" s="45"/>
      <c r="AP233" s="45"/>
      <c r="AQ233" s="45"/>
      <c r="AR233" s="45"/>
      <c r="AS233" s="45"/>
      <c r="AT233" s="45"/>
      <c r="AU233" s="45"/>
      <c r="AV233" s="45"/>
      <c r="AW233" s="45"/>
      <c r="AX233" s="45"/>
      <c r="AY233" s="45"/>
    </row>
    <row r="234" spans="4:51" ht="15" customHeight="1" x14ac:dyDescent="0.35">
      <c r="D234" s="45"/>
      <c r="E234" s="45"/>
      <c r="F234" s="45"/>
      <c r="G234" s="45"/>
      <c r="H234" s="45"/>
      <c r="I234" s="45"/>
      <c r="J234" s="45"/>
      <c r="K234" s="45"/>
      <c r="L234" s="45"/>
      <c r="M234" s="45"/>
      <c r="N234" s="45"/>
      <c r="O234" s="45"/>
      <c r="P234" s="45"/>
      <c r="Q234" s="56"/>
      <c r="R234" s="45"/>
      <c r="S234" s="45"/>
      <c r="T234" s="45"/>
      <c r="U234" s="45"/>
      <c r="V234" s="45"/>
      <c r="W234" s="45"/>
      <c r="X234" s="45"/>
      <c r="Y234" s="45"/>
      <c r="Z234" s="45"/>
      <c r="AA234" s="45"/>
      <c r="AB234" s="45"/>
      <c r="AC234" s="45"/>
      <c r="AD234" s="45"/>
      <c r="AE234" s="45"/>
      <c r="AF234" s="45"/>
      <c r="AG234" s="45"/>
      <c r="AH234" s="45"/>
      <c r="AI234" s="45"/>
      <c r="AJ234" s="45"/>
      <c r="AK234" s="45"/>
      <c r="AL234" s="45"/>
      <c r="AM234" s="45"/>
      <c r="AN234" s="45"/>
      <c r="AO234" s="45"/>
      <c r="AP234" s="45"/>
      <c r="AQ234" s="45"/>
      <c r="AR234" s="45"/>
      <c r="AS234" s="45"/>
      <c r="AT234" s="45"/>
      <c r="AU234" s="45"/>
      <c r="AV234" s="45"/>
      <c r="AW234" s="45"/>
      <c r="AX234" s="45"/>
      <c r="AY234" s="45"/>
    </row>
    <row r="235" spans="4:51" ht="15" customHeight="1" x14ac:dyDescent="0.35">
      <c r="D235" s="45"/>
      <c r="E235" s="45"/>
      <c r="F235" s="45"/>
      <c r="G235" s="45"/>
      <c r="H235" s="45"/>
      <c r="I235" s="45"/>
      <c r="J235" s="45"/>
      <c r="K235" s="45"/>
      <c r="L235" s="45"/>
      <c r="M235" s="45"/>
      <c r="N235" s="45"/>
      <c r="O235" s="45"/>
      <c r="P235" s="45"/>
      <c r="Q235" s="56"/>
      <c r="R235" s="45"/>
      <c r="S235" s="45"/>
      <c r="T235" s="45"/>
      <c r="U235" s="45"/>
      <c r="V235" s="45"/>
      <c r="W235" s="45"/>
      <c r="X235" s="45"/>
      <c r="Y235" s="45"/>
      <c r="Z235" s="45"/>
      <c r="AA235" s="45"/>
      <c r="AB235" s="45"/>
      <c r="AC235" s="45"/>
      <c r="AD235" s="45"/>
      <c r="AE235" s="45"/>
      <c r="AF235" s="45"/>
      <c r="AG235" s="45"/>
      <c r="AH235" s="45"/>
      <c r="AI235" s="45"/>
      <c r="AJ235" s="45"/>
      <c r="AK235" s="45"/>
      <c r="AL235" s="45"/>
      <c r="AM235" s="45"/>
      <c r="AN235" s="45"/>
      <c r="AO235" s="45"/>
      <c r="AP235" s="45"/>
      <c r="AQ235" s="45"/>
      <c r="AR235" s="45"/>
      <c r="AS235" s="45"/>
      <c r="AT235" s="45"/>
      <c r="AU235" s="45"/>
      <c r="AV235" s="45"/>
      <c r="AW235" s="45"/>
      <c r="AX235" s="45"/>
      <c r="AY235" s="45"/>
    </row>
    <row r="236" spans="4:51" ht="15" customHeight="1" x14ac:dyDescent="0.35">
      <c r="D236" s="45"/>
      <c r="E236" s="45"/>
      <c r="F236" s="45"/>
      <c r="G236" s="45"/>
      <c r="H236" s="45"/>
      <c r="I236" s="45"/>
      <c r="J236" s="45"/>
      <c r="K236" s="45"/>
      <c r="L236" s="45"/>
      <c r="M236" s="45"/>
      <c r="N236" s="45"/>
      <c r="O236" s="45"/>
      <c r="P236" s="45"/>
      <c r="Q236" s="56"/>
      <c r="R236" s="45"/>
      <c r="S236" s="45"/>
      <c r="T236" s="45"/>
      <c r="U236" s="45"/>
      <c r="V236" s="45"/>
      <c r="W236" s="45"/>
      <c r="X236" s="45"/>
      <c r="Y236" s="45"/>
      <c r="Z236" s="45"/>
      <c r="AA236" s="45"/>
      <c r="AB236" s="45"/>
      <c r="AC236" s="45"/>
      <c r="AD236" s="45"/>
      <c r="AE236" s="45"/>
      <c r="AF236" s="45"/>
      <c r="AG236" s="45"/>
      <c r="AH236" s="45"/>
      <c r="AI236" s="45"/>
      <c r="AJ236" s="45"/>
      <c r="AK236" s="45"/>
      <c r="AL236" s="45"/>
      <c r="AM236" s="45"/>
      <c r="AN236" s="45"/>
      <c r="AO236" s="45"/>
      <c r="AP236" s="45"/>
      <c r="AQ236" s="45"/>
      <c r="AR236" s="45"/>
      <c r="AS236" s="45"/>
      <c r="AT236" s="45"/>
      <c r="AU236" s="45"/>
      <c r="AV236" s="45"/>
      <c r="AW236" s="45"/>
      <c r="AX236" s="45"/>
      <c r="AY236" s="45"/>
    </row>
    <row r="237" spans="4:51" ht="15" customHeight="1" x14ac:dyDescent="0.35">
      <c r="D237" s="45"/>
      <c r="E237" s="45"/>
      <c r="F237" s="45"/>
      <c r="G237" s="45"/>
      <c r="H237" s="45"/>
      <c r="I237" s="45"/>
      <c r="J237" s="45"/>
      <c r="K237" s="45"/>
      <c r="L237" s="45"/>
      <c r="M237" s="45"/>
      <c r="N237" s="45"/>
      <c r="O237" s="45"/>
      <c r="P237" s="45"/>
      <c r="Q237" s="56"/>
      <c r="R237" s="45"/>
      <c r="S237" s="45"/>
      <c r="T237" s="45"/>
      <c r="U237" s="45"/>
      <c r="V237" s="45"/>
      <c r="W237" s="45"/>
      <c r="X237" s="45"/>
      <c r="Y237" s="45"/>
      <c r="Z237" s="45"/>
      <c r="AA237" s="45"/>
      <c r="AB237" s="45"/>
      <c r="AC237" s="45"/>
      <c r="AD237" s="45"/>
      <c r="AE237" s="45"/>
      <c r="AF237" s="45"/>
      <c r="AG237" s="45"/>
      <c r="AH237" s="45"/>
      <c r="AI237" s="45"/>
      <c r="AJ237" s="45"/>
      <c r="AK237" s="45"/>
      <c r="AL237" s="45"/>
      <c r="AM237" s="45"/>
      <c r="AN237" s="45"/>
      <c r="AO237" s="45"/>
      <c r="AP237" s="45"/>
      <c r="AQ237" s="45"/>
      <c r="AR237" s="45"/>
      <c r="AS237" s="45"/>
      <c r="AT237" s="45"/>
      <c r="AU237" s="45"/>
      <c r="AV237" s="45"/>
      <c r="AW237" s="45"/>
      <c r="AX237" s="45"/>
      <c r="AY237" s="45"/>
    </row>
    <row r="238" spans="4:51" ht="15" customHeight="1" x14ac:dyDescent="0.35">
      <c r="D238" s="45"/>
      <c r="E238" s="45"/>
      <c r="F238" s="45"/>
      <c r="G238" s="45"/>
      <c r="H238" s="45"/>
      <c r="I238" s="45"/>
      <c r="J238" s="45"/>
      <c r="K238" s="45"/>
      <c r="L238" s="45"/>
      <c r="M238" s="45"/>
      <c r="N238" s="45"/>
      <c r="O238" s="45"/>
      <c r="P238" s="45"/>
      <c r="Q238" s="56"/>
      <c r="R238" s="45"/>
      <c r="S238" s="45"/>
      <c r="T238" s="45"/>
      <c r="U238" s="45"/>
      <c r="V238" s="45"/>
      <c r="W238" s="45"/>
      <c r="X238" s="45"/>
      <c r="Y238" s="45"/>
      <c r="Z238" s="45"/>
      <c r="AA238" s="45"/>
      <c r="AB238" s="45"/>
      <c r="AC238" s="45"/>
      <c r="AD238" s="45"/>
      <c r="AE238" s="45"/>
      <c r="AF238" s="45"/>
      <c r="AG238" s="45"/>
      <c r="AH238" s="45"/>
      <c r="AI238" s="45"/>
      <c r="AJ238" s="45"/>
      <c r="AK238" s="45"/>
      <c r="AL238" s="45"/>
      <c r="AM238" s="45"/>
      <c r="AN238" s="45"/>
      <c r="AO238" s="45"/>
      <c r="AP238" s="45"/>
      <c r="AQ238" s="45"/>
      <c r="AR238" s="45"/>
      <c r="AS238" s="45"/>
      <c r="AT238" s="45"/>
      <c r="AU238" s="45"/>
      <c r="AV238" s="45"/>
      <c r="AW238" s="45"/>
      <c r="AX238" s="45"/>
      <c r="AY238" s="45"/>
    </row>
    <row r="239" spans="4:51" ht="15" customHeight="1" x14ac:dyDescent="0.35">
      <c r="D239" s="45"/>
      <c r="E239" s="45"/>
      <c r="F239" s="45"/>
      <c r="G239" s="45"/>
      <c r="H239" s="45"/>
      <c r="I239" s="45"/>
      <c r="J239" s="45"/>
      <c r="K239" s="45"/>
      <c r="L239" s="45"/>
      <c r="M239" s="45"/>
      <c r="N239" s="45"/>
      <c r="O239" s="45"/>
      <c r="P239" s="45"/>
      <c r="Q239" s="56"/>
      <c r="R239" s="45"/>
      <c r="S239" s="45"/>
      <c r="T239" s="45"/>
      <c r="U239" s="45"/>
      <c r="V239" s="45"/>
      <c r="W239" s="45"/>
      <c r="X239" s="45"/>
      <c r="Y239" s="45"/>
      <c r="Z239" s="45"/>
      <c r="AA239" s="45"/>
      <c r="AB239" s="45"/>
      <c r="AC239" s="45"/>
      <c r="AD239" s="45"/>
      <c r="AE239" s="45"/>
      <c r="AF239" s="45"/>
      <c r="AG239" s="45"/>
      <c r="AH239" s="45"/>
      <c r="AI239" s="45"/>
      <c r="AJ239" s="45"/>
      <c r="AK239" s="45"/>
      <c r="AL239" s="45"/>
      <c r="AM239" s="45"/>
      <c r="AN239" s="45"/>
      <c r="AO239" s="45"/>
      <c r="AP239" s="45"/>
      <c r="AQ239" s="45"/>
      <c r="AR239" s="45"/>
      <c r="AS239" s="45"/>
      <c r="AT239" s="45"/>
      <c r="AU239" s="45"/>
      <c r="AV239" s="45"/>
      <c r="AW239" s="45"/>
      <c r="AX239" s="45"/>
      <c r="AY239" s="45"/>
    </row>
    <row r="240" spans="4:51" ht="15" customHeight="1" x14ac:dyDescent="0.35">
      <c r="D240" s="45"/>
      <c r="E240" s="45"/>
      <c r="F240" s="45"/>
      <c r="G240" s="45"/>
      <c r="H240" s="45"/>
      <c r="I240" s="45"/>
      <c r="J240" s="45"/>
      <c r="K240" s="45"/>
      <c r="L240" s="45"/>
      <c r="M240" s="45"/>
      <c r="N240" s="45"/>
      <c r="O240" s="45"/>
      <c r="P240" s="45"/>
      <c r="Q240" s="56"/>
      <c r="R240" s="45"/>
      <c r="S240" s="45"/>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c r="AP240" s="45"/>
      <c r="AQ240" s="45"/>
      <c r="AR240" s="45"/>
      <c r="AS240" s="45"/>
      <c r="AT240" s="45"/>
      <c r="AU240" s="45"/>
      <c r="AV240" s="45"/>
      <c r="AW240" s="45"/>
      <c r="AX240" s="45"/>
      <c r="AY240" s="45"/>
    </row>
    <row r="241" spans="4:51" ht="15" customHeight="1" x14ac:dyDescent="0.35">
      <c r="D241" s="45"/>
      <c r="E241" s="45"/>
      <c r="F241" s="45"/>
      <c r="G241" s="45"/>
      <c r="H241" s="45"/>
      <c r="I241" s="45"/>
      <c r="J241" s="45"/>
      <c r="K241" s="45"/>
      <c r="L241" s="45"/>
      <c r="M241" s="45"/>
      <c r="N241" s="45"/>
      <c r="O241" s="45"/>
      <c r="P241" s="45"/>
      <c r="Q241" s="56"/>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45"/>
      <c r="AP241" s="45"/>
      <c r="AQ241" s="45"/>
      <c r="AR241" s="45"/>
      <c r="AS241" s="45"/>
      <c r="AT241" s="45"/>
      <c r="AU241" s="45"/>
      <c r="AV241" s="45"/>
      <c r="AW241" s="45"/>
      <c r="AX241" s="45"/>
      <c r="AY241" s="45"/>
    </row>
    <row r="242" spans="4:51" ht="15" customHeight="1" x14ac:dyDescent="0.35">
      <c r="D242" s="45"/>
      <c r="E242" s="45"/>
      <c r="F242" s="45"/>
      <c r="G242" s="45"/>
      <c r="H242" s="45"/>
      <c r="I242" s="45"/>
      <c r="J242" s="45"/>
      <c r="K242" s="45"/>
      <c r="L242" s="45"/>
      <c r="M242" s="45"/>
      <c r="N242" s="45"/>
      <c r="O242" s="45"/>
      <c r="P242" s="45"/>
      <c r="Q242" s="56"/>
      <c r="R242" s="45"/>
      <c r="S242" s="45"/>
      <c r="T242" s="45"/>
      <c r="U242" s="45"/>
      <c r="V242" s="45"/>
      <c r="W242" s="45"/>
      <c r="X242" s="45"/>
      <c r="Y242" s="45"/>
      <c r="Z242" s="45"/>
      <c r="AA242" s="45"/>
      <c r="AB242" s="45"/>
      <c r="AC242" s="45"/>
      <c r="AD242" s="45"/>
      <c r="AE242" s="45"/>
      <c r="AF242" s="45"/>
      <c r="AG242" s="45"/>
      <c r="AH242" s="45"/>
      <c r="AI242" s="45"/>
      <c r="AJ242" s="45"/>
      <c r="AK242" s="45"/>
      <c r="AL242" s="45"/>
      <c r="AM242" s="45"/>
      <c r="AN242" s="45"/>
      <c r="AO242" s="45"/>
      <c r="AP242" s="45"/>
      <c r="AQ242" s="45"/>
      <c r="AR242" s="45"/>
      <c r="AS242" s="45"/>
      <c r="AT242" s="45"/>
      <c r="AU242" s="45"/>
      <c r="AV242" s="45"/>
      <c r="AW242" s="45"/>
      <c r="AX242" s="45"/>
      <c r="AY242" s="45"/>
    </row>
    <row r="243" spans="4:51" ht="15" customHeight="1" x14ac:dyDescent="0.35">
      <c r="D243" s="45"/>
      <c r="E243" s="45"/>
      <c r="F243" s="45"/>
      <c r="G243" s="45"/>
      <c r="H243" s="45"/>
      <c r="I243" s="45"/>
      <c r="J243" s="45"/>
      <c r="K243" s="45"/>
      <c r="L243" s="45"/>
      <c r="M243" s="45"/>
      <c r="N243" s="45"/>
      <c r="O243" s="45"/>
      <c r="P243" s="45"/>
      <c r="Q243" s="56"/>
      <c r="R243" s="45"/>
      <c r="S243" s="45"/>
      <c r="T243" s="45"/>
      <c r="U243" s="45"/>
      <c r="V243" s="45"/>
      <c r="W243" s="45"/>
      <c r="X243" s="45"/>
      <c r="Y243" s="45"/>
      <c r="Z243" s="45"/>
      <c r="AA243" s="45"/>
      <c r="AB243" s="45"/>
      <c r="AC243" s="45"/>
      <c r="AD243" s="45"/>
      <c r="AE243" s="45"/>
      <c r="AF243" s="45"/>
      <c r="AG243" s="45"/>
      <c r="AH243" s="45"/>
      <c r="AI243" s="45"/>
      <c r="AJ243" s="45"/>
      <c r="AK243" s="45"/>
      <c r="AL243" s="45"/>
      <c r="AM243" s="45"/>
      <c r="AN243" s="45"/>
      <c r="AO243" s="45"/>
      <c r="AP243" s="45"/>
      <c r="AQ243" s="45"/>
      <c r="AR243" s="45"/>
      <c r="AS243" s="45"/>
      <c r="AT243" s="45"/>
      <c r="AU243" s="45"/>
      <c r="AV243" s="45"/>
      <c r="AW243" s="45"/>
      <c r="AX243" s="45"/>
      <c r="AY243" s="45"/>
    </row>
    <row r="244" spans="4:51" ht="15" customHeight="1" x14ac:dyDescent="0.35">
      <c r="D244" s="45"/>
      <c r="E244" s="45"/>
      <c r="F244" s="45"/>
      <c r="G244" s="45"/>
      <c r="H244" s="45"/>
      <c r="I244" s="45"/>
      <c r="J244" s="45"/>
      <c r="K244" s="45"/>
      <c r="L244" s="45"/>
      <c r="M244" s="45"/>
      <c r="N244" s="45"/>
      <c r="O244" s="45"/>
      <c r="P244" s="45"/>
      <c r="Q244" s="56"/>
      <c r="R244" s="45"/>
      <c r="S244" s="45"/>
      <c r="T244" s="45"/>
      <c r="U244" s="45"/>
      <c r="V244" s="45"/>
      <c r="W244" s="45"/>
      <c r="X244" s="45"/>
      <c r="Y244" s="45"/>
      <c r="Z244" s="45"/>
      <c r="AA244" s="45"/>
      <c r="AB244" s="45"/>
      <c r="AC244" s="45"/>
      <c r="AD244" s="45"/>
      <c r="AE244" s="45"/>
      <c r="AF244" s="45"/>
      <c r="AG244" s="45"/>
      <c r="AH244" s="45"/>
      <c r="AI244" s="45"/>
      <c r="AJ244" s="45"/>
      <c r="AK244" s="45"/>
      <c r="AL244" s="45"/>
      <c r="AM244" s="45"/>
      <c r="AN244" s="45"/>
      <c r="AO244" s="45"/>
      <c r="AP244" s="45"/>
      <c r="AQ244" s="45"/>
      <c r="AR244" s="45"/>
      <c r="AS244" s="45"/>
      <c r="AT244" s="45"/>
      <c r="AU244" s="45"/>
      <c r="AV244" s="45"/>
      <c r="AW244" s="45"/>
      <c r="AX244" s="45"/>
      <c r="AY244" s="45"/>
    </row>
    <row r="245" spans="4:51" ht="15" customHeight="1" x14ac:dyDescent="0.35">
      <c r="D245" s="45"/>
      <c r="E245" s="45"/>
      <c r="F245" s="45"/>
      <c r="G245" s="45"/>
      <c r="H245" s="45"/>
      <c r="I245" s="45"/>
      <c r="J245" s="45"/>
      <c r="K245" s="45"/>
      <c r="L245" s="45"/>
      <c r="M245" s="45"/>
      <c r="N245" s="45"/>
      <c r="O245" s="45"/>
      <c r="P245" s="45"/>
      <c r="Q245" s="56"/>
      <c r="R245" s="45"/>
      <c r="S245" s="45"/>
      <c r="T245" s="45"/>
      <c r="U245" s="45"/>
      <c r="V245" s="45"/>
      <c r="W245" s="45"/>
      <c r="X245" s="45"/>
      <c r="Y245" s="45"/>
      <c r="Z245" s="45"/>
      <c r="AA245" s="45"/>
      <c r="AB245" s="45"/>
      <c r="AC245" s="45"/>
      <c r="AD245" s="45"/>
      <c r="AE245" s="45"/>
      <c r="AF245" s="45"/>
      <c r="AG245" s="45"/>
      <c r="AH245" s="45"/>
      <c r="AI245" s="45"/>
      <c r="AJ245" s="45"/>
      <c r="AK245" s="45"/>
      <c r="AL245" s="45"/>
      <c r="AM245" s="45"/>
      <c r="AN245" s="45"/>
      <c r="AO245" s="45"/>
      <c r="AP245" s="45"/>
      <c r="AQ245" s="45"/>
      <c r="AR245" s="45"/>
      <c r="AS245" s="45"/>
      <c r="AT245" s="45"/>
      <c r="AU245" s="45"/>
      <c r="AV245" s="45"/>
      <c r="AW245" s="45"/>
      <c r="AX245" s="45"/>
      <c r="AY245" s="45"/>
    </row>
    <row r="246" spans="4:51" ht="15" customHeight="1" x14ac:dyDescent="0.35">
      <c r="D246" s="45"/>
      <c r="E246" s="45"/>
      <c r="F246" s="45"/>
      <c r="G246" s="45"/>
      <c r="H246" s="45"/>
      <c r="I246" s="45"/>
      <c r="J246" s="45"/>
      <c r="K246" s="45"/>
      <c r="L246" s="45"/>
      <c r="M246" s="45"/>
      <c r="N246" s="45"/>
      <c r="O246" s="45"/>
      <c r="P246" s="45"/>
      <c r="Q246" s="56"/>
      <c r="R246" s="45"/>
      <c r="S246" s="45"/>
      <c r="T246" s="45"/>
      <c r="U246" s="45"/>
      <c r="V246" s="45"/>
      <c r="W246" s="45"/>
      <c r="X246" s="45"/>
      <c r="Y246" s="45"/>
      <c r="Z246" s="45"/>
      <c r="AA246" s="45"/>
      <c r="AB246" s="45"/>
      <c r="AC246" s="45"/>
      <c r="AD246" s="45"/>
      <c r="AE246" s="45"/>
      <c r="AF246" s="45"/>
      <c r="AG246" s="45"/>
      <c r="AH246" s="45"/>
      <c r="AI246" s="45"/>
      <c r="AJ246" s="45"/>
      <c r="AK246" s="45"/>
      <c r="AL246" s="45"/>
      <c r="AM246" s="45"/>
      <c r="AN246" s="45"/>
      <c r="AO246" s="45"/>
      <c r="AP246" s="45"/>
      <c r="AQ246" s="45"/>
      <c r="AR246" s="45"/>
      <c r="AS246" s="45"/>
      <c r="AT246" s="45"/>
      <c r="AU246" s="45"/>
      <c r="AV246" s="45"/>
      <c r="AW246" s="45"/>
      <c r="AX246" s="45"/>
      <c r="AY246" s="45"/>
    </row>
    <row r="247" spans="4:51" ht="15" customHeight="1" x14ac:dyDescent="0.35">
      <c r="D247" s="45"/>
      <c r="E247" s="45"/>
      <c r="F247" s="45"/>
      <c r="G247" s="45"/>
      <c r="H247" s="45"/>
      <c r="I247" s="45"/>
      <c r="J247" s="45"/>
      <c r="K247" s="45"/>
      <c r="L247" s="45"/>
      <c r="M247" s="45"/>
      <c r="N247" s="45"/>
      <c r="O247" s="45"/>
      <c r="P247" s="45"/>
      <c r="Q247" s="56"/>
      <c r="R247" s="45"/>
      <c r="S247" s="45"/>
      <c r="T247" s="45"/>
      <c r="U247" s="45"/>
      <c r="V247" s="45"/>
      <c r="W247" s="45"/>
      <c r="X247" s="45"/>
      <c r="Y247" s="45"/>
      <c r="Z247" s="45"/>
      <c r="AA247" s="45"/>
      <c r="AB247" s="45"/>
      <c r="AC247" s="45"/>
      <c r="AD247" s="45"/>
      <c r="AE247" s="45"/>
      <c r="AF247" s="45"/>
      <c r="AG247" s="45"/>
      <c r="AH247" s="45"/>
      <c r="AI247" s="45"/>
      <c r="AJ247" s="45"/>
      <c r="AK247" s="45"/>
      <c r="AL247" s="45"/>
      <c r="AM247" s="45"/>
      <c r="AN247" s="45"/>
      <c r="AO247" s="45"/>
      <c r="AP247" s="45"/>
      <c r="AQ247" s="45"/>
      <c r="AR247" s="45"/>
      <c r="AS247" s="45"/>
      <c r="AT247" s="45"/>
      <c r="AU247" s="45"/>
      <c r="AV247" s="45"/>
      <c r="AW247" s="45"/>
      <c r="AX247" s="45"/>
      <c r="AY247" s="45"/>
    </row>
    <row r="248" spans="4:51" ht="15" customHeight="1" x14ac:dyDescent="0.35">
      <c r="D248" s="45"/>
      <c r="E248" s="45"/>
      <c r="F248" s="45"/>
      <c r="G248" s="45"/>
      <c r="H248" s="45"/>
      <c r="I248" s="45"/>
      <c r="J248" s="45"/>
      <c r="K248" s="45"/>
      <c r="L248" s="45"/>
      <c r="M248" s="45"/>
      <c r="N248" s="45"/>
      <c r="O248" s="45"/>
      <c r="P248" s="45"/>
      <c r="Q248" s="56"/>
      <c r="R248" s="45"/>
      <c r="S248" s="45"/>
      <c r="T248" s="45"/>
      <c r="U248" s="45"/>
      <c r="V248" s="45"/>
      <c r="W248" s="45"/>
      <c r="X248" s="45"/>
      <c r="Y248" s="45"/>
      <c r="Z248" s="45"/>
      <c r="AA248" s="45"/>
      <c r="AB248" s="45"/>
      <c r="AC248" s="45"/>
      <c r="AD248" s="45"/>
      <c r="AE248" s="45"/>
      <c r="AF248" s="45"/>
      <c r="AG248" s="45"/>
      <c r="AH248" s="45"/>
      <c r="AI248" s="45"/>
      <c r="AJ248" s="45"/>
      <c r="AK248" s="45"/>
      <c r="AL248" s="45"/>
      <c r="AM248" s="45"/>
      <c r="AN248" s="45"/>
      <c r="AO248" s="45"/>
      <c r="AP248" s="45"/>
      <c r="AQ248" s="45"/>
      <c r="AR248" s="45"/>
      <c r="AS248" s="45"/>
      <c r="AT248" s="45"/>
      <c r="AU248" s="45"/>
      <c r="AV248" s="45"/>
      <c r="AW248" s="45"/>
      <c r="AX248" s="45"/>
      <c r="AY248" s="45"/>
    </row>
    <row r="249" spans="4:51" ht="15" customHeight="1" x14ac:dyDescent="0.35">
      <c r="D249" s="45"/>
      <c r="E249" s="45"/>
      <c r="F249" s="45"/>
      <c r="G249" s="45"/>
      <c r="H249" s="45"/>
      <c r="I249" s="45"/>
      <c r="J249" s="45"/>
      <c r="K249" s="45"/>
      <c r="L249" s="45"/>
      <c r="M249" s="45"/>
      <c r="N249" s="45"/>
      <c r="O249" s="45"/>
      <c r="P249" s="45"/>
      <c r="Q249" s="56"/>
      <c r="R249" s="45"/>
      <c r="S249" s="45"/>
      <c r="T249" s="45"/>
      <c r="U249" s="45"/>
      <c r="V249" s="45"/>
      <c r="W249" s="45"/>
      <c r="X249" s="45"/>
      <c r="Y249" s="45"/>
      <c r="Z249" s="45"/>
      <c r="AA249" s="45"/>
      <c r="AB249" s="45"/>
      <c r="AC249" s="45"/>
      <c r="AD249" s="45"/>
      <c r="AE249" s="45"/>
      <c r="AF249" s="45"/>
      <c r="AG249" s="45"/>
      <c r="AH249" s="45"/>
      <c r="AI249" s="45"/>
      <c r="AJ249" s="45"/>
      <c r="AK249" s="45"/>
      <c r="AL249" s="45"/>
      <c r="AM249" s="45"/>
      <c r="AN249" s="45"/>
      <c r="AO249" s="45"/>
      <c r="AP249" s="45"/>
      <c r="AQ249" s="45"/>
      <c r="AR249" s="45"/>
      <c r="AS249" s="45"/>
      <c r="AT249" s="45"/>
      <c r="AU249" s="45"/>
      <c r="AV249" s="45"/>
      <c r="AW249" s="45"/>
      <c r="AX249" s="45"/>
      <c r="AY249" s="45"/>
    </row>
    <row r="250" spans="4:51" ht="15" customHeight="1" x14ac:dyDescent="0.35">
      <c r="D250" s="45"/>
      <c r="E250" s="45"/>
      <c r="F250" s="45"/>
      <c r="G250" s="45"/>
      <c r="H250" s="45"/>
      <c r="I250" s="45"/>
      <c r="J250" s="45"/>
      <c r="K250" s="45"/>
      <c r="L250" s="45"/>
      <c r="M250" s="45"/>
      <c r="N250" s="45"/>
      <c r="O250" s="45"/>
      <c r="P250" s="45"/>
      <c r="Q250" s="56"/>
      <c r="R250" s="45"/>
      <c r="S250" s="45"/>
      <c r="T250" s="45"/>
      <c r="U250" s="45"/>
      <c r="V250" s="45"/>
      <c r="W250" s="45"/>
      <c r="X250" s="45"/>
      <c r="Y250" s="45"/>
      <c r="Z250" s="45"/>
      <c r="AA250" s="45"/>
      <c r="AB250" s="45"/>
      <c r="AC250" s="45"/>
      <c r="AD250" s="45"/>
      <c r="AE250" s="45"/>
      <c r="AF250" s="45"/>
      <c r="AG250" s="45"/>
      <c r="AH250" s="45"/>
      <c r="AI250" s="45"/>
      <c r="AJ250" s="45"/>
      <c r="AK250" s="45"/>
      <c r="AL250" s="45"/>
      <c r="AM250" s="45"/>
      <c r="AN250" s="45"/>
      <c r="AO250" s="45"/>
      <c r="AP250" s="45"/>
      <c r="AQ250" s="45"/>
      <c r="AR250" s="45"/>
      <c r="AS250" s="45"/>
      <c r="AT250" s="45"/>
      <c r="AU250" s="45"/>
      <c r="AV250" s="45"/>
      <c r="AW250" s="45"/>
      <c r="AX250" s="45"/>
      <c r="AY250" s="45"/>
    </row>
    <row r="251" spans="4:51" ht="15" customHeight="1" x14ac:dyDescent="0.35">
      <c r="D251" s="45"/>
      <c r="E251" s="45"/>
      <c r="F251" s="45"/>
      <c r="G251" s="45"/>
      <c r="H251" s="45"/>
      <c r="I251" s="45"/>
      <c r="J251" s="45"/>
      <c r="K251" s="45"/>
      <c r="L251" s="45"/>
      <c r="M251" s="45"/>
      <c r="N251" s="45"/>
      <c r="O251" s="45"/>
      <c r="P251" s="45"/>
      <c r="Q251" s="56"/>
      <c r="R251" s="45"/>
      <c r="S251" s="45"/>
      <c r="T251" s="45"/>
      <c r="U251" s="45"/>
      <c r="V251" s="45"/>
      <c r="W251" s="45"/>
      <c r="X251" s="45"/>
      <c r="Y251" s="45"/>
      <c r="Z251" s="45"/>
      <c r="AA251" s="45"/>
      <c r="AB251" s="45"/>
      <c r="AC251" s="45"/>
      <c r="AD251" s="45"/>
      <c r="AE251" s="45"/>
      <c r="AF251" s="45"/>
      <c r="AG251" s="45"/>
      <c r="AH251" s="45"/>
      <c r="AI251" s="45"/>
      <c r="AJ251" s="45"/>
      <c r="AK251" s="45"/>
      <c r="AL251" s="45"/>
      <c r="AM251" s="45"/>
      <c r="AN251" s="45"/>
      <c r="AO251" s="45"/>
      <c r="AP251" s="45"/>
      <c r="AQ251" s="45"/>
      <c r="AR251" s="45"/>
      <c r="AS251" s="45"/>
      <c r="AT251" s="45"/>
      <c r="AU251" s="45"/>
      <c r="AV251" s="45"/>
      <c r="AW251" s="45"/>
      <c r="AX251" s="45"/>
      <c r="AY251" s="45"/>
    </row>
    <row r="252" spans="4:51" ht="15" customHeight="1" x14ac:dyDescent="0.35">
      <c r="D252" s="45"/>
      <c r="E252" s="45"/>
      <c r="F252" s="45"/>
      <c r="G252" s="45"/>
      <c r="H252" s="45"/>
      <c r="I252" s="45"/>
      <c r="J252" s="45"/>
      <c r="K252" s="45"/>
      <c r="L252" s="45"/>
      <c r="M252" s="45"/>
      <c r="N252" s="45"/>
      <c r="O252" s="45"/>
      <c r="P252" s="45"/>
      <c r="Q252" s="56"/>
      <c r="R252" s="45"/>
      <c r="S252" s="45"/>
      <c r="T252" s="45"/>
      <c r="U252" s="45"/>
      <c r="V252" s="45"/>
      <c r="W252" s="45"/>
      <c r="X252" s="45"/>
      <c r="Y252" s="45"/>
      <c r="Z252" s="45"/>
      <c r="AA252" s="45"/>
      <c r="AB252" s="45"/>
      <c r="AC252" s="45"/>
      <c r="AD252" s="45"/>
      <c r="AE252" s="45"/>
      <c r="AF252" s="45"/>
      <c r="AG252" s="45"/>
      <c r="AH252" s="45"/>
      <c r="AI252" s="45"/>
      <c r="AJ252" s="45"/>
      <c r="AK252" s="45"/>
      <c r="AL252" s="45"/>
      <c r="AM252" s="45"/>
      <c r="AN252" s="45"/>
      <c r="AO252" s="45"/>
      <c r="AP252" s="45"/>
      <c r="AQ252" s="45"/>
      <c r="AR252" s="45"/>
      <c r="AS252" s="45"/>
      <c r="AT252" s="45"/>
      <c r="AU252" s="45"/>
      <c r="AV252" s="45"/>
      <c r="AW252" s="45"/>
      <c r="AX252" s="45"/>
      <c r="AY252" s="45"/>
    </row>
    <row r="253" spans="4:51" ht="15" customHeight="1" x14ac:dyDescent="0.35">
      <c r="D253" s="45"/>
      <c r="E253" s="45"/>
      <c r="F253" s="45"/>
      <c r="G253" s="45"/>
      <c r="H253" s="45"/>
      <c r="I253" s="45"/>
      <c r="J253" s="45"/>
      <c r="K253" s="45"/>
      <c r="L253" s="45"/>
      <c r="M253" s="45"/>
      <c r="N253" s="45"/>
      <c r="O253" s="45"/>
      <c r="P253" s="45"/>
      <c r="Q253" s="56"/>
      <c r="R253" s="45"/>
      <c r="S253" s="45"/>
      <c r="T253" s="45"/>
      <c r="U253" s="45"/>
      <c r="V253" s="45"/>
      <c r="W253" s="45"/>
      <c r="X253" s="45"/>
      <c r="Y253" s="45"/>
      <c r="Z253" s="45"/>
      <c r="AA253" s="45"/>
      <c r="AB253" s="45"/>
      <c r="AC253" s="45"/>
      <c r="AD253" s="45"/>
      <c r="AE253" s="45"/>
      <c r="AF253" s="45"/>
      <c r="AG253" s="45"/>
      <c r="AH253" s="45"/>
      <c r="AI253" s="45"/>
      <c r="AJ253" s="45"/>
      <c r="AK253" s="45"/>
      <c r="AL253" s="45"/>
      <c r="AM253" s="45"/>
      <c r="AN253" s="45"/>
      <c r="AO253" s="45"/>
      <c r="AP253" s="45"/>
      <c r="AQ253" s="45"/>
      <c r="AR253" s="45"/>
      <c r="AS253" s="45"/>
      <c r="AT253" s="45"/>
      <c r="AU253" s="45"/>
      <c r="AV253" s="45"/>
      <c r="AW253" s="45"/>
      <c r="AX253" s="45"/>
      <c r="AY253" s="45"/>
    </row>
    <row r="254" spans="4:51" ht="15" customHeight="1" x14ac:dyDescent="0.35">
      <c r="D254" s="45"/>
      <c r="E254" s="45"/>
      <c r="F254" s="45"/>
      <c r="G254" s="45"/>
      <c r="H254" s="45"/>
      <c r="I254" s="45"/>
      <c r="J254" s="45"/>
      <c r="K254" s="45"/>
      <c r="L254" s="45"/>
      <c r="M254" s="45"/>
      <c r="N254" s="45"/>
      <c r="O254" s="45"/>
      <c r="P254" s="45"/>
      <c r="Q254" s="56"/>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AX254" s="45"/>
      <c r="AY254" s="45"/>
    </row>
    <row r="255" spans="4:51" ht="15" customHeight="1" x14ac:dyDescent="0.35">
      <c r="D255" s="45"/>
      <c r="E255" s="45"/>
      <c r="F255" s="45"/>
      <c r="G255" s="45"/>
      <c r="H255" s="45"/>
      <c r="I255" s="45"/>
      <c r="J255" s="45"/>
      <c r="K255" s="45"/>
      <c r="L255" s="45"/>
      <c r="M255" s="45"/>
      <c r="N255" s="45"/>
      <c r="O255" s="45"/>
      <c r="P255" s="45"/>
      <c r="Q255" s="56"/>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c r="AP255" s="45"/>
      <c r="AQ255" s="45"/>
      <c r="AR255" s="45"/>
      <c r="AS255" s="45"/>
      <c r="AT255" s="45"/>
      <c r="AU255" s="45"/>
      <c r="AV255" s="45"/>
      <c r="AW255" s="45"/>
      <c r="AX255" s="45"/>
      <c r="AY255" s="45"/>
    </row>
    <row r="256" spans="4:51" ht="15" customHeight="1" x14ac:dyDescent="0.35">
      <c r="D256" s="45"/>
      <c r="E256" s="45"/>
      <c r="F256" s="45"/>
      <c r="G256" s="45"/>
      <c r="H256" s="45"/>
      <c r="I256" s="45"/>
      <c r="J256" s="45"/>
      <c r="K256" s="45"/>
      <c r="L256" s="45"/>
      <c r="M256" s="45"/>
      <c r="N256" s="45"/>
      <c r="O256" s="45"/>
      <c r="P256" s="45"/>
      <c r="Q256" s="56"/>
      <c r="R256" s="45"/>
      <c r="S256" s="45"/>
      <c r="T256" s="45"/>
      <c r="U256" s="45"/>
      <c r="V256" s="45"/>
      <c r="W256" s="45"/>
      <c r="X256" s="45"/>
      <c r="Y256" s="45"/>
      <c r="Z256" s="45"/>
      <c r="AA256" s="45"/>
      <c r="AB256" s="45"/>
      <c r="AC256" s="45"/>
      <c r="AD256" s="45"/>
      <c r="AE256" s="45"/>
      <c r="AF256" s="45"/>
      <c r="AG256" s="45"/>
      <c r="AH256" s="45"/>
      <c r="AI256" s="45"/>
      <c r="AJ256" s="45"/>
      <c r="AK256" s="45"/>
      <c r="AL256" s="45"/>
      <c r="AM256" s="45"/>
      <c r="AN256" s="45"/>
      <c r="AO256" s="45"/>
      <c r="AP256" s="45"/>
      <c r="AQ256" s="45"/>
      <c r="AR256" s="45"/>
      <c r="AS256" s="45"/>
      <c r="AT256" s="45"/>
      <c r="AU256" s="45"/>
      <c r="AV256" s="45"/>
      <c r="AW256" s="45"/>
      <c r="AX256" s="45"/>
      <c r="AY256" s="45"/>
    </row>
    <row r="257" spans="4:51" ht="15" customHeight="1" x14ac:dyDescent="0.35">
      <c r="D257" s="45"/>
      <c r="E257" s="45"/>
      <c r="F257" s="45"/>
      <c r="G257" s="45"/>
      <c r="H257" s="45"/>
      <c r="I257" s="45"/>
      <c r="J257" s="45"/>
      <c r="K257" s="45"/>
      <c r="L257" s="45"/>
      <c r="M257" s="45"/>
      <c r="N257" s="45"/>
      <c r="O257" s="45"/>
      <c r="P257" s="45"/>
      <c r="Q257" s="56"/>
      <c r="R257" s="45"/>
      <c r="S257" s="45"/>
      <c r="T257" s="45"/>
      <c r="U257" s="45"/>
      <c r="V257" s="45"/>
      <c r="W257" s="45"/>
      <c r="X257" s="45"/>
      <c r="Y257" s="45"/>
      <c r="Z257" s="45"/>
      <c r="AA257" s="45"/>
      <c r="AB257" s="45"/>
      <c r="AC257" s="45"/>
      <c r="AD257" s="45"/>
      <c r="AE257" s="45"/>
      <c r="AF257" s="45"/>
      <c r="AG257" s="45"/>
      <c r="AH257" s="45"/>
      <c r="AI257" s="45"/>
      <c r="AJ257" s="45"/>
      <c r="AK257" s="45"/>
      <c r="AL257" s="45"/>
      <c r="AM257" s="45"/>
      <c r="AN257" s="45"/>
      <c r="AO257" s="45"/>
      <c r="AP257" s="45"/>
      <c r="AQ257" s="45"/>
      <c r="AR257" s="45"/>
      <c r="AS257" s="45"/>
      <c r="AT257" s="45"/>
      <c r="AU257" s="45"/>
      <c r="AV257" s="45"/>
      <c r="AW257" s="45"/>
      <c r="AX257" s="45"/>
      <c r="AY257" s="45"/>
    </row>
    <row r="258" spans="4:51" ht="15" customHeight="1" x14ac:dyDescent="0.35">
      <c r="D258" s="45"/>
      <c r="E258" s="45"/>
      <c r="F258" s="45"/>
      <c r="G258" s="45"/>
      <c r="H258" s="45"/>
      <c r="I258" s="45"/>
      <c r="J258" s="45"/>
      <c r="K258" s="45"/>
      <c r="L258" s="45"/>
      <c r="M258" s="45"/>
      <c r="N258" s="45"/>
      <c r="O258" s="45"/>
      <c r="P258" s="45"/>
      <c r="Q258" s="56"/>
      <c r="R258" s="45"/>
      <c r="S258" s="45"/>
      <c r="T258" s="45"/>
      <c r="U258" s="45"/>
      <c r="V258" s="45"/>
      <c r="W258" s="45"/>
      <c r="X258" s="45"/>
      <c r="Y258" s="45"/>
      <c r="Z258" s="45"/>
      <c r="AA258" s="45"/>
      <c r="AB258" s="45"/>
      <c r="AC258" s="45"/>
      <c r="AD258" s="45"/>
      <c r="AE258" s="45"/>
      <c r="AF258" s="45"/>
      <c r="AG258" s="45"/>
      <c r="AH258" s="45"/>
      <c r="AI258" s="45"/>
      <c r="AJ258" s="45"/>
      <c r="AK258" s="45"/>
      <c r="AL258" s="45"/>
      <c r="AM258" s="45"/>
      <c r="AN258" s="45"/>
      <c r="AO258" s="45"/>
      <c r="AP258" s="45"/>
      <c r="AQ258" s="45"/>
      <c r="AR258" s="45"/>
      <c r="AS258" s="45"/>
      <c r="AT258" s="45"/>
      <c r="AU258" s="45"/>
      <c r="AV258" s="45"/>
      <c r="AW258" s="45"/>
      <c r="AX258" s="45"/>
      <c r="AY258" s="45"/>
    </row>
    <row r="259" spans="4:51" ht="15" customHeight="1" x14ac:dyDescent="0.35">
      <c r="D259" s="45"/>
      <c r="E259" s="45"/>
      <c r="F259" s="45"/>
      <c r="G259" s="45"/>
      <c r="H259" s="45"/>
      <c r="I259" s="45"/>
      <c r="J259" s="45"/>
      <c r="K259" s="45"/>
      <c r="L259" s="45"/>
      <c r="M259" s="45"/>
      <c r="N259" s="45"/>
      <c r="O259" s="45"/>
      <c r="P259" s="45"/>
      <c r="Q259" s="56"/>
      <c r="R259" s="45"/>
      <c r="S259" s="45"/>
      <c r="T259" s="45"/>
      <c r="U259" s="45"/>
      <c r="V259" s="45"/>
      <c r="W259" s="45"/>
      <c r="X259" s="45"/>
      <c r="Y259" s="45"/>
      <c r="Z259" s="45"/>
      <c r="AA259" s="45"/>
      <c r="AB259" s="45"/>
      <c r="AC259" s="45"/>
      <c r="AD259" s="45"/>
      <c r="AE259" s="45"/>
      <c r="AF259" s="45"/>
      <c r="AG259" s="45"/>
      <c r="AH259" s="45"/>
      <c r="AI259" s="45"/>
      <c r="AJ259" s="45"/>
      <c r="AK259" s="45"/>
      <c r="AL259" s="45"/>
      <c r="AM259" s="45"/>
      <c r="AN259" s="45"/>
      <c r="AO259" s="45"/>
      <c r="AP259" s="45"/>
      <c r="AQ259" s="45"/>
      <c r="AR259" s="45"/>
      <c r="AS259" s="45"/>
      <c r="AT259" s="45"/>
      <c r="AU259" s="45"/>
      <c r="AV259" s="45"/>
      <c r="AW259" s="45"/>
      <c r="AX259" s="45"/>
      <c r="AY259" s="45"/>
    </row>
    <row r="260" spans="4:51" ht="15" customHeight="1" x14ac:dyDescent="0.35">
      <c r="D260" s="45"/>
      <c r="E260" s="45"/>
      <c r="F260" s="45"/>
      <c r="G260" s="45"/>
      <c r="H260" s="45"/>
      <c r="I260" s="45"/>
      <c r="J260" s="45"/>
      <c r="K260" s="45"/>
      <c r="L260" s="45"/>
      <c r="M260" s="45"/>
      <c r="N260" s="45"/>
      <c r="O260" s="45"/>
      <c r="P260" s="45"/>
      <c r="Q260" s="56"/>
      <c r="R260" s="45"/>
      <c r="S260" s="45"/>
      <c r="T260" s="45"/>
      <c r="U260" s="45"/>
      <c r="V260" s="45"/>
      <c r="W260" s="45"/>
      <c r="X260" s="45"/>
      <c r="Y260" s="45"/>
      <c r="Z260" s="45"/>
      <c r="AA260" s="45"/>
      <c r="AB260" s="45"/>
      <c r="AC260" s="45"/>
      <c r="AD260" s="45"/>
      <c r="AE260" s="45"/>
      <c r="AF260" s="45"/>
      <c r="AG260" s="45"/>
      <c r="AH260" s="45"/>
      <c r="AI260" s="45"/>
      <c r="AJ260" s="45"/>
      <c r="AK260" s="45"/>
      <c r="AL260" s="45"/>
      <c r="AM260" s="45"/>
      <c r="AN260" s="45"/>
      <c r="AO260" s="45"/>
      <c r="AP260" s="45"/>
      <c r="AQ260" s="45"/>
      <c r="AR260" s="45"/>
      <c r="AS260" s="45"/>
      <c r="AT260" s="45"/>
      <c r="AU260" s="45"/>
      <c r="AV260" s="45"/>
      <c r="AW260" s="45"/>
      <c r="AX260" s="45"/>
      <c r="AY260" s="45"/>
    </row>
    <row r="261" spans="4:51" ht="15" customHeight="1" x14ac:dyDescent="0.35">
      <c r="D261" s="45"/>
      <c r="E261" s="45"/>
      <c r="F261" s="45"/>
      <c r="G261" s="45"/>
      <c r="H261" s="45"/>
      <c r="I261" s="45"/>
      <c r="J261" s="45"/>
      <c r="K261" s="45"/>
      <c r="L261" s="45"/>
      <c r="M261" s="45"/>
      <c r="N261" s="45"/>
      <c r="O261" s="45"/>
      <c r="P261" s="45"/>
      <c r="Q261" s="56"/>
      <c r="R261" s="45"/>
      <c r="S261" s="45"/>
      <c r="T261" s="45"/>
      <c r="U261" s="45"/>
      <c r="V261" s="45"/>
      <c r="W261" s="45"/>
      <c r="X261" s="45"/>
      <c r="Y261" s="45"/>
      <c r="Z261" s="45"/>
      <c r="AA261" s="45"/>
      <c r="AB261" s="45"/>
      <c r="AC261" s="45"/>
      <c r="AD261" s="45"/>
      <c r="AE261" s="45"/>
      <c r="AF261" s="45"/>
      <c r="AG261" s="45"/>
      <c r="AH261" s="45"/>
      <c r="AI261" s="45"/>
      <c r="AJ261" s="45"/>
      <c r="AK261" s="45"/>
      <c r="AL261" s="45"/>
      <c r="AM261" s="45"/>
      <c r="AN261" s="45"/>
      <c r="AO261" s="45"/>
      <c r="AP261" s="45"/>
      <c r="AQ261" s="45"/>
      <c r="AR261" s="45"/>
      <c r="AS261" s="45"/>
      <c r="AT261" s="45"/>
      <c r="AU261" s="45"/>
      <c r="AV261" s="45"/>
      <c r="AW261" s="45"/>
      <c r="AX261" s="45"/>
      <c r="AY261" s="45"/>
    </row>
    <row r="262" spans="4:51" ht="15" customHeight="1" x14ac:dyDescent="0.35">
      <c r="D262" s="45"/>
      <c r="E262" s="45"/>
      <c r="F262" s="45"/>
      <c r="G262" s="45"/>
      <c r="H262" s="45"/>
      <c r="I262" s="45"/>
      <c r="J262" s="45"/>
      <c r="K262" s="45"/>
      <c r="L262" s="45"/>
      <c r="M262" s="45"/>
      <c r="N262" s="45"/>
      <c r="O262" s="45"/>
      <c r="P262" s="45"/>
      <c r="Q262" s="56"/>
      <c r="R262" s="45"/>
      <c r="S262" s="45"/>
      <c r="T262" s="45"/>
      <c r="U262" s="45"/>
      <c r="V262" s="45"/>
      <c r="W262" s="45"/>
      <c r="X262" s="45"/>
      <c r="Y262" s="45"/>
      <c r="Z262" s="45"/>
      <c r="AA262" s="45"/>
      <c r="AB262" s="45"/>
      <c r="AC262" s="45"/>
      <c r="AD262" s="45"/>
      <c r="AE262" s="45"/>
      <c r="AF262" s="45"/>
      <c r="AG262" s="45"/>
      <c r="AH262" s="45"/>
      <c r="AI262" s="45"/>
      <c r="AJ262" s="45"/>
      <c r="AK262" s="45"/>
      <c r="AL262" s="45"/>
      <c r="AM262" s="45"/>
      <c r="AN262" s="45"/>
      <c r="AO262" s="45"/>
      <c r="AP262" s="45"/>
      <c r="AQ262" s="45"/>
      <c r="AR262" s="45"/>
      <c r="AS262" s="45"/>
      <c r="AT262" s="45"/>
      <c r="AU262" s="45"/>
      <c r="AV262" s="45"/>
      <c r="AW262" s="45"/>
      <c r="AX262" s="45"/>
      <c r="AY262" s="45"/>
    </row>
    <row r="263" spans="4:51" ht="15" customHeight="1" x14ac:dyDescent="0.35">
      <c r="D263" s="45"/>
      <c r="E263" s="45"/>
      <c r="F263" s="45"/>
      <c r="G263" s="45"/>
      <c r="H263" s="45"/>
      <c r="I263" s="45"/>
      <c r="J263" s="45"/>
      <c r="K263" s="45"/>
      <c r="L263" s="45"/>
      <c r="M263" s="45"/>
      <c r="N263" s="45"/>
      <c r="O263" s="45"/>
      <c r="P263" s="45"/>
      <c r="Q263" s="56"/>
      <c r="R263" s="45"/>
      <c r="S263" s="45"/>
      <c r="T263" s="45"/>
      <c r="U263" s="45"/>
      <c r="V263" s="45"/>
      <c r="W263" s="45"/>
      <c r="X263" s="45"/>
      <c r="Y263" s="45"/>
      <c r="Z263" s="45"/>
      <c r="AA263" s="45"/>
      <c r="AB263" s="45"/>
      <c r="AC263" s="45"/>
      <c r="AD263" s="45"/>
      <c r="AE263" s="45"/>
      <c r="AF263" s="45"/>
      <c r="AG263" s="45"/>
      <c r="AH263" s="45"/>
      <c r="AI263" s="45"/>
      <c r="AJ263" s="45"/>
      <c r="AK263" s="45"/>
      <c r="AL263" s="45"/>
      <c r="AM263" s="45"/>
      <c r="AN263" s="45"/>
      <c r="AO263" s="45"/>
      <c r="AP263" s="45"/>
      <c r="AQ263" s="45"/>
      <c r="AR263" s="45"/>
      <c r="AS263" s="45"/>
      <c r="AT263" s="45"/>
      <c r="AU263" s="45"/>
      <c r="AV263" s="45"/>
      <c r="AW263" s="45"/>
      <c r="AX263" s="45"/>
      <c r="AY263" s="45"/>
    </row>
    <row r="264" spans="4:51" ht="15" customHeight="1" x14ac:dyDescent="0.35">
      <c r="D264" s="45"/>
      <c r="E264" s="45"/>
      <c r="F264" s="45"/>
      <c r="G264" s="45"/>
      <c r="H264" s="45"/>
      <c r="I264" s="45"/>
      <c r="J264" s="45"/>
      <c r="K264" s="45"/>
      <c r="L264" s="45"/>
      <c r="M264" s="45"/>
      <c r="N264" s="45"/>
      <c r="O264" s="45"/>
      <c r="P264" s="45"/>
      <c r="Q264" s="56"/>
      <c r="R264" s="45"/>
      <c r="S264" s="45"/>
      <c r="T264" s="45"/>
      <c r="U264" s="45"/>
      <c r="V264" s="45"/>
      <c r="W264" s="45"/>
      <c r="X264" s="45"/>
      <c r="Y264" s="45"/>
      <c r="Z264" s="45"/>
      <c r="AA264" s="45"/>
      <c r="AB264" s="45"/>
      <c r="AC264" s="45"/>
      <c r="AD264" s="45"/>
      <c r="AE264" s="45"/>
      <c r="AF264" s="45"/>
      <c r="AG264" s="45"/>
      <c r="AH264" s="45"/>
      <c r="AI264" s="45"/>
      <c r="AJ264" s="45"/>
      <c r="AK264" s="45"/>
      <c r="AL264" s="45"/>
      <c r="AM264" s="45"/>
      <c r="AN264" s="45"/>
      <c r="AO264" s="45"/>
      <c r="AP264" s="45"/>
      <c r="AQ264" s="45"/>
      <c r="AR264" s="45"/>
      <c r="AS264" s="45"/>
      <c r="AT264" s="45"/>
      <c r="AU264" s="45"/>
      <c r="AV264" s="45"/>
      <c r="AW264" s="45"/>
      <c r="AX264" s="45"/>
      <c r="AY264" s="45"/>
    </row>
    <row r="265" spans="4:51" ht="15" customHeight="1" x14ac:dyDescent="0.35">
      <c r="D265" s="45"/>
      <c r="E265" s="45"/>
      <c r="F265" s="45"/>
      <c r="G265" s="45"/>
      <c r="H265" s="45"/>
      <c r="I265" s="45"/>
      <c r="J265" s="45"/>
      <c r="K265" s="45"/>
      <c r="L265" s="45"/>
      <c r="M265" s="45"/>
      <c r="N265" s="45"/>
      <c r="O265" s="45"/>
      <c r="P265" s="45"/>
      <c r="Q265" s="56"/>
      <c r="R265" s="45"/>
      <c r="S265" s="45"/>
      <c r="T265" s="45"/>
      <c r="U265" s="45"/>
      <c r="V265" s="45"/>
      <c r="W265" s="45"/>
      <c r="X265" s="45"/>
      <c r="Y265" s="45"/>
      <c r="Z265" s="45"/>
      <c r="AA265" s="45"/>
      <c r="AB265" s="45"/>
      <c r="AC265" s="45"/>
      <c r="AD265" s="45"/>
      <c r="AE265" s="45"/>
      <c r="AF265" s="45"/>
      <c r="AG265" s="45"/>
      <c r="AH265" s="45"/>
      <c r="AI265" s="45"/>
      <c r="AJ265" s="45"/>
      <c r="AK265" s="45"/>
      <c r="AL265" s="45"/>
      <c r="AM265" s="45"/>
      <c r="AN265" s="45"/>
      <c r="AO265" s="45"/>
      <c r="AP265" s="45"/>
      <c r="AQ265" s="45"/>
      <c r="AR265" s="45"/>
      <c r="AS265" s="45"/>
      <c r="AT265" s="45"/>
      <c r="AU265" s="45"/>
      <c r="AV265" s="45"/>
      <c r="AW265" s="45"/>
      <c r="AX265" s="45"/>
      <c r="AY265" s="45"/>
    </row>
    <row r="266" spans="4:51" ht="15" customHeight="1" x14ac:dyDescent="0.35">
      <c r="D266" s="45"/>
      <c r="E266" s="45"/>
      <c r="F266" s="45"/>
      <c r="G266" s="45"/>
      <c r="H266" s="45"/>
      <c r="I266" s="45"/>
      <c r="J266" s="45"/>
      <c r="K266" s="45"/>
      <c r="L266" s="45"/>
      <c r="M266" s="45"/>
      <c r="N266" s="45"/>
      <c r="O266" s="45"/>
      <c r="P266" s="45"/>
      <c r="Q266" s="56"/>
      <c r="R266" s="45"/>
      <c r="S266" s="45"/>
      <c r="T266" s="45"/>
      <c r="U266" s="45"/>
      <c r="V266" s="45"/>
      <c r="W266" s="45"/>
      <c r="X266" s="45"/>
      <c r="Y266" s="45"/>
      <c r="Z266" s="45"/>
      <c r="AA266" s="45"/>
      <c r="AB266" s="45"/>
      <c r="AC266" s="45"/>
      <c r="AD266" s="45"/>
      <c r="AE266" s="45"/>
      <c r="AF266" s="45"/>
      <c r="AG266" s="45"/>
      <c r="AH266" s="45"/>
      <c r="AI266" s="45"/>
      <c r="AJ266" s="45"/>
      <c r="AK266" s="45"/>
      <c r="AL266" s="45"/>
      <c r="AM266" s="45"/>
      <c r="AN266" s="45"/>
      <c r="AO266" s="45"/>
      <c r="AP266" s="45"/>
      <c r="AQ266" s="45"/>
      <c r="AR266" s="45"/>
      <c r="AS266" s="45"/>
      <c r="AT266" s="45"/>
      <c r="AU266" s="45"/>
      <c r="AV266" s="45"/>
      <c r="AW266" s="45"/>
      <c r="AX266" s="45"/>
      <c r="AY266" s="45"/>
    </row>
    <row r="267" spans="4:51" ht="15" customHeight="1" x14ac:dyDescent="0.35">
      <c r="D267" s="45"/>
      <c r="E267" s="45"/>
      <c r="F267" s="45"/>
      <c r="G267" s="45"/>
      <c r="H267" s="45"/>
      <c r="I267" s="45"/>
      <c r="J267" s="45"/>
      <c r="K267" s="45"/>
      <c r="L267" s="45"/>
      <c r="M267" s="45"/>
      <c r="N267" s="45"/>
      <c r="O267" s="45"/>
      <c r="P267" s="45"/>
      <c r="Q267" s="56"/>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row>
    <row r="268" spans="4:51" ht="15" customHeight="1" x14ac:dyDescent="0.35">
      <c r="D268" s="45"/>
      <c r="E268" s="45"/>
      <c r="F268" s="45"/>
      <c r="G268" s="45"/>
      <c r="H268" s="45"/>
      <c r="I268" s="45"/>
      <c r="J268" s="45"/>
      <c r="K268" s="45"/>
      <c r="L268" s="45"/>
      <c r="M268" s="45"/>
      <c r="N268" s="45"/>
      <c r="O268" s="45"/>
      <c r="P268" s="45"/>
      <c r="Q268" s="56"/>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c r="AP268" s="45"/>
      <c r="AQ268" s="45"/>
      <c r="AR268" s="45"/>
      <c r="AS268" s="45"/>
      <c r="AT268" s="45"/>
      <c r="AU268" s="45"/>
      <c r="AV268" s="45"/>
      <c r="AW268" s="45"/>
      <c r="AX268" s="45"/>
      <c r="AY268" s="45"/>
    </row>
    <row r="269" spans="4:51" ht="15" customHeight="1" x14ac:dyDescent="0.35">
      <c r="D269" s="45"/>
      <c r="E269" s="45"/>
      <c r="F269" s="45"/>
      <c r="G269" s="45"/>
      <c r="H269" s="45"/>
      <c r="I269" s="45"/>
      <c r="J269" s="45"/>
      <c r="K269" s="45"/>
      <c r="L269" s="45"/>
      <c r="M269" s="45"/>
      <c r="N269" s="45"/>
      <c r="O269" s="45"/>
      <c r="P269" s="45"/>
      <c r="Q269" s="56"/>
      <c r="R269" s="45"/>
      <c r="S269" s="45"/>
      <c r="T269" s="45"/>
      <c r="U269" s="45"/>
      <c r="V269" s="45"/>
      <c r="W269" s="45"/>
      <c r="X269" s="45"/>
      <c r="Y269" s="45"/>
      <c r="Z269" s="45"/>
      <c r="AA269" s="45"/>
      <c r="AB269" s="45"/>
      <c r="AC269" s="45"/>
      <c r="AD269" s="45"/>
      <c r="AE269" s="45"/>
      <c r="AF269" s="45"/>
      <c r="AG269" s="45"/>
      <c r="AH269" s="45"/>
      <c r="AI269" s="45"/>
      <c r="AJ269" s="45"/>
      <c r="AK269" s="45"/>
      <c r="AL269" s="45"/>
      <c r="AM269" s="45"/>
      <c r="AN269" s="45"/>
      <c r="AO269" s="45"/>
      <c r="AP269" s="45"/>
      <c r="AQ269" s="45"/>
      <c r="AR269" s="45"/>
      <c r="AS269" s="45"/>
      <c r="AT269" s="45"/>
      <c r="AU269" s="45"/>
      <c r="AV269" s="45"/>
      <c r="AW269" s="45"/>
      <c r="AX269" s="45"/>
      <c r="AY269" s="45"/>
    </row>
    <row r="270" spans="4:51" ht="15" customHeight="1" x14ac:dyDescent="0.35">
      <c r="D270" s="45"/>
      <c r="E270" s="45"/>
      <c r="F270" s="45"/>
      <c r="G270" s="45"/>
      <c r="H270" s="45"/>
      <c r="I270" s="45"/>
      <c r="J270" s="45"/>
      <c r="K270" s="45"/>
      <c r="L270" s="45"/>
      <c r="M270" s="45"/>
      <c r="N270" s="45"/>
      <c r="O270" s="45"/>
      <c r="P270" s="45"/>
      <c r="Q270" s="56"/>
      <c r="R270" s="45"/>
      <c r="S270" s="45"/>
      <c r="T270" s="45"/>
      <c r="U270" s="45"/>
      <c r="V270" s="45"/>
      <c r="W270" s="45"/>
      <c r="X270" s="45"/>
      <c r="Y270" s="45"/>
      <c r="Z270" s="45"/>
      <c r="AA270" s="45"/>
      <c r="AB270" s="45"/>
      <c r="AC270" s="45"/>
      <c r="AD270" s="45"/>
      <c r="AE270" s="45"/>
      <c r="AF270" s="45"/>
      <c r="AG270" s="45"/>
      <c r="AH270" s="45"/>
      <c r="AI270" s="45"/>
      <c r="AJ270" s="45"/>
      <c r="AK270" s="45"/>
      <c r="AL270" s="45"/>
      <c r="AM270" s="45"/>
      <c r="AN270" s="45"/>
      <c r="AO270" s="45"/>
      <c r="AP270" s="45"/>
      <c r="AQ270" s="45"/>
      <c r="AR270" s="45"/>
      <c r="AS270" s="45"/>
      <c r="AT270" s="45"/>
      <c r="AU270" s="45"/>
      <c r="AV270" s="45"/>
      <c r="AW270" s="45"/>
      <c r="AX270" s="45"/>
      <c r="AY270" s="45"/>
    </row>
    <row r="271" spans="4:51" ht="15" customHeight="1" x14ac:dyDescent="0.35">
      <c r="D271" s="45"/>
      <c r="E271" s="45"/>
      <c r="F271" s="45"/>
      <c r="G271" s="45"/>
      <c r="H271" s="45"/>
      <c r="I271" s="45"/>
      <c r="J271" s="45"/>
      <c r="K271" s="45"/>
      <c r="L271" s="45"/>
      <c r="M271" s="45"/>
      <c r="N271" s="45"/>
      <c r="O271" s="45"/>
      <c r="P271" s="45"/>
      <c r="Q271" s="56"/>
      <c r="R271" s="45"/>
      <c r="S271" s="45"/>
      <c r="T271" s="45"/>
      <c r="U271" s="45"/>
      <c r="V271" s="45"/>
      <c r="W271" s="45"/>
      <c r="X271" s="45"/>
      <c r="Y271" s="45"/>
      <c r="Z271" s="45"/>
      <c r="AA271" s="45"/>
      <c r="AB271" s="45"/>
      <c r="AC271" s="45"/>
      <c r="AD271" s="45"/>
      <c r="AE271" s="45"/>
      <c r="AF271" s="45"/>
      <c r="AG271" s="45"/>
      <c r="AH271" s="45"/>
      <c r="AI271" s="45"/>
      <c r="AJ271" s="45"/>
      <c r="AK271" s="45"/>
      <c r="AL271" s="45"/>
      <c r="AM271" s="45"/>
      <c r="AN271" s="45"/>
      <c r="AO271" s="45"/>
      <c r="AP271" s="45"/>
      <c r="AQ271" s="45"/>
      <c r="AR271" s="45"/>
      <c r="AS271" s="45"/>
      <c r="AT271" s="45"/>
      <c r="AU271" s="45"/>
      <c r="AV271" s="45"/>
      <c r="AW271" s="45"/>
      <c r="AX271" s="45"/>
      <c r="AY271" s="45"/>
    </row>
    <row r="272" spans="4:51" ht="15" customHeight="1" x14ac:dyDescent="0.35">
      <c r="D272" s="45"/>
      <c r="E272" s="45"/>
      <c r="F272" s="45"/>
      <c r="G272" s="45"/>
      <c r="H272" s="45"/>
      <c r="I272" s="45"/>
      <c r="J272" s="45"/>
      <c r="K272" s="45"/>
      <c r="L272" s="45"/>
      <c r="M272" s="45"/>
      <c r="N272" s="45"/>
      <c r="O272" s="45"/>
      <c r="P272" s="45"/>
      <c r="Q272" s="56"/>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c r="AP272" s="45"/>
      <c r="AQ272" s="45"/>
      <c r="AR272" s="45"/>
      <c r="AS272" s="45"/>
      <c r="AT272" s="45"/>
      <c r="AU272" s="45"/>
      <c r="AV272" s="45"/>
      <c r="AW272" s="45"/>
      <c r="AX272" s="45"/>
      <c r="AY272" s="45"/>
    </row>
    <row r="273" spans="4:51" ht="15" customHeight="1" x14ac:dyDescent="0.35">
      <c r="D273" s="45"/>
      <c r="E273" s="45"/>
      <c r="F273" s="45"/>
      <c r="G273" s="45"/>
      <c r="H273" s="45"/>
      <c r="I273" s="45"/>
      <c r="J273" s="45"/>
      <c r="K273" s="45"/>
      <c r="L273" s="45"/>
      <c r="M273" s="45"/>
      <c r="N273" s="45"/>
      <c r="O273" s="45"/>
      <c r="P273" s="45"/>
      <c r="Q273" s="56"/>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c r="AP273" s="45"/>
      <c r="AQ273" s="45"/>
      <c r="AR273" s="45"/>
      <c r="AS273" s="45"/>
      <c r="AT273" s="45"/>
      <c r="AU273" s="45"/>
      <c r="AV273" s="45"/>
      <c r="AW273" s="45"/>
      <c r="AX273" s="45"/>
      <c r="AY273" s="45"/>
    </row>
    <row r="274" spans="4:51" ht="15" customHeight="1" x14ac:dyDescent="0.35">
      <c r="D274" s="45"/>
      <c r="E274" s="45"/>
      <c r="F274" s="45"/>
      <c r="G274" s="45"/>
      <c r="H274" s="45"/>
      <c r="I274" s="45"/>
      <c r="J274" s="45"/>
      <c r="K274" s="45"/>
      <c r="L274" s="45"/>
      <c r="M274" s="45"/>
      <c r="N274" s="45"/>
      <c r="O274" s="45"/>
      <c r="P274" s="45"/>
      <c r="Q274" s="56"/>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c r="AP274" s="45"/>
      <c r="AQ274" s="45"/>
      <c r="AR274" s="45"/>
      <c r="AS274" s="45"/>
      <c r="AT274" s="45"/>
      <c r="AU274" s="45"/>
      <c r="AV274" s="45"/>
      <c r="AW274" s="45"/>
      <c r="AX274" s="45"/>
      <c r="AY274" s="45"/>
    </row>
    <row r="275" spans="4:51" ht="15" customHeight="1" x14ac:dyDescent="0.35">
      <c r="D275" s="45"/>
      <c r="E275" s="45"/>
      <c r="F275" s="45"/>
      <c r="G275" s="45"/>
      <c r="H275" s="45"/>
      <c r="I275" s="45"/>
      <c r="J275" s="45"/>
      <c r="K275" s="45"/>
      <c r="L275" s="45"/>
      <c r="M275" s="45"/>
      <c r="N275" s="45"/>
      <c r="O275" s="45"/>
      <c r="P275" s="45"/>
      <c r="Q275" s="56"/>
      <c r="R275" s="45"/>
      <c r="S275" s="45"/>
      <c r="T275" s="45"/>
      <c r="U275" s="45"/>
      <c r="V275" s="45"/>
      <c r="W275" s="45"/>
      <c r="X275" s="45"/>
      <c r="Y275" s="45"/>
      <c r="Z275" s="45"/>
      <c r="AA275" s="45"/>
      <c r="AB275" s="45"/>
      <c r="AC275" s="45"/>
      <c r="AD275" s="45"/>
      <c r="AE275" s="45"/>
      <c r="AF275" s="45"/>
      <c r="AG275" s="45"/>
      <c r="AH275" s="45"/>
      <c r="AI275" s="45"/>
      <c r="AJ275" s="45"/>
      <c r="AK275" s="45"/>
      <c r="AL275" s="45"/>
      <c r="AM275" s="45"/>
      <c r="AN275" s="45"/>
      <c r="AO275" s="45"/>
      <c r="AP275" s="45"/>
      <c r="AQ275" s="45"/>
      <c r="AR275" s="45"/>
      <c r="AS275" s="45"/>
      <c r="AT275" s="45"/>
      <c r="AU275" s="45"/>
      <c r="AV275" s="45"/>
      <c r="AW275" s="45"/>
      <c r="AX275" s="45"/>
      <c r="AY275" s="45"/>
    </row>
    <row r="276" spans="4:51" ht="15" customHeight="1" x14ac:dyDescent="0.35">
      <c r="D276" s="45"/>
      <c r="E276" s="45"/>
      <c r="F276" s="45"/>
      <c r="G276" s="45"/>
      <c r="H276" s="45"/>
      <c r="I276" s="45"/>
      <c r="J276" s="45"/>
      <c r="K276" s="45"/>
      <c r="L276" s="45"/>
      <c r="M276" s="45"/>
      <c r="N276" s="45"/>
      <c r="O276" s="45"/>
      <c r="P276" s="45"/>
      <c r="Q276" s="56"/>
      <c r="R276" s="45"/>
      <c r="S276" s="45"/>
      <c r="T276" s="45"/>
      <c r="U276" s="45"/>
      <c r="V276" s="45"/>
      <c r="W276" s="45"/>
      <c r="X276" s="45"/>
      <c r="Y276" s="45"/>
      <c r="Z276" s="45"/>
      <c r="AA276" s="45"/>
      <c r="AB276" s="45"/>
      <c r="AC276" s="45"/>
      <c r="AD276" s="45"/>
      <c r="AE276" s="45"/>
      <c r="AF276" s="45"/>
      <c r="AG276" s="45"/>
      <c r="AH276" s="45"/>
      <c r="AI276" s="45"/>
      <c r="AJ276" s="45"/>
      <c r="AK276" s="45"/>
      <c r="AL276" s="45"/>
      <c r="AM276" s="45"/>
      <c r="AN276" s="45"/>
      <c r="AO276" s="45"/>
      <c r="AP276" s="45"/>
      <c r="AQ276" s="45"/>
      <c r="AR276" s="45"/>
      <c r="AS276" s="45"/>
      <c r="AT276" s="45"/>
      <c r="AU276" s="45"/>
      <c r="AV276" s="45"/>
      <c r="AW276" s="45"/>
      <c r="AX276" s="45"/>
      <c r="AY276" s="45"/>
    </row>
    <row r="277" spans="4:51" ht="15" customHeight="1" x14ac:dyDescent="0.35">
      <c r="D277" s="45"/>
      <c r="E277" s="45"/>
      <c r="F277" s="45"/>
      <c r="G277" s="45"/>
      <c r="H277" s="45"/>
      <c r="I277" s="45"/>
      <c r="J277" s="45"/>
      <c r="K277" s="45"/>
      <c r="L277" s="45"/>
      <c r="M277" s="45"/>
      <c r="N277" s="45"/>
      <c r="O277" s="45"/>
      <c r="P277" s="45"/>
      <c r="Q277" s="56"/>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5"/>
      <c r="AO277" s="45"/>
      <c r="AP277" s="45"/>
      <c r="AQ277" s="45"/>
      <c r="AR277" s="45"/>
      <c r="AS277" s="45"/>
      <c r="AT277" s="45"/>
      <c r="AU277" s="45"/>
      <c r="AV277" s="45"/>
      <c r="AW277" s="45"/>
      <c r="AX277" s="45"/>
      <c r="AY277" s="45"/>
    </row>
    <row r="278" spans="4:51" ht="15" customHeight="1" x14ac:dyDescent="0.35">
      <c r="D278" s="45"/>
      <c r="E278" s="45"/>
      <c r="F278" s="45"/>
      <c r="G278" s="45"/>
      <c r="H278" s="45"/>
      <c r="I278" s="45"/>
      <c r="J278" s="45"/>
      <c r="K278" s="45"/>
      <c r="L278" s="45"/>
      <c r="M278" s="45"/>
      <c r="N278" s="45"/>
      <c r="O278" s="45"/>
      <c r="P278" s="45"/>
      <c r="Q278" s="56"/>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c r="AS278" s="45"/>
      <c r="AT278" s="45"/>
      <c r="AU278" s="45"/>
      <c r="AV278" s="45"/>
      <c r="AW278" s="45"/>
      <c r="AX278" s="45"/>
      <c r="AY278" s="45"/>
    </row>
    <row r="279" spans="4:51" ht="15" customHeight="1" x14ac:dyDescent="0.35">
      <c r="D279" s="45"/>
      <c r="E279" s="45"/>
      <c r="F279" s="45"/>
      <c r="G279" s="45"/>
      <c r="H279" s="45"/>
      <c r="I279" s="45"/>
      <c r="J279" s="45"/>
      <c r="K279" s="45"/>
      <c r="L279" s="45"/>
      <c r="M279" s="45"/>
      <c r="N279" s="45"/>
      <c r="O279" s="45"/>
      <c r="P279" s="45"/>
      <c r="Q279" s="56"/>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AX279" s="45"/>
      <c r="AY279" s="45"/>
    </row>
    <row r="280" spans="4:51" ht="15" customHeight="1" x14ac:dyDescent="0.35">
      <c r="D280" s="45"/>
      <c r="E280" s="45"/>
      <c r="F280" s="45"/>
      <c r="G280" s="45"/>
      <c r="H280" s="45"/>
      <c r="I280" s="45"/>
      <c r="J280" s="45"/>
      <c r="K280" s="45"/>
      <c r="L280" s="45"/>
      <c r="M280" s="45"/>
      <c r="N280" s="45"/>
      <c r="O280" s="45"/>
      <c r="P280" s="45"/>
      <c r="Q280" s="56"/>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c r="AW280" s="45"/>
      <c r="AX280" s="45"/>
      <c r="AY280" s="45"/>
    </row>
    <row r="281" spans="4:51" ht="15" customHeight="1" x14ac:dyDescent="0.35">
      <c r="D281" s="45"/>
      <c r="E281" s="45"/>
      <c r="F281" s="45"/>
      <c r="G281" s="45"/>
      <c r="H281" s="45"/>
      <c r="I281" s="45"/>
      <c r="J281" s="45"/>
      <c r="K281" s="45"/>
      <c r="L281" s="45"/>
      <c r="M281" s="45"/>
      <c r="N281" s="45"/>
      <c r="O281" s="45"/>
      <c r="P281" s="45"/>
      <c r="Q281" s="56"/>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c r="AW281" s="45"/>
      <c r="AX281" s="45"/>
      <c r="AY281" s="45"/>
    </row>
    <row r="282" spans="4:51" ht="15" customHeight="1" x14ac:dyDescent="0.35">
      <c r="D282" s="45"/>
      <c r="E282" s="45"/>
      <c r="F282" s="45"/>
      <c r="G282" s="45"/>
      <c r="H282" s="45"/>
      <c r="I282" s="45"/>
      <c r="J282" s="45"/>
      <c r="K282" s="45"/>
      <c r="L282" s="45"/>
      <c r="M282" s="45"/>
      <c r="N282" s="45"/>
      <c r="O282" s="45"/>
      <c r="P282" s="45"/>
      <c r="Q282" s="56"/>
      <c r="R282" s="45"/>
      <c r="S282" s="45"/>
      <c r="T282" s="45"/>
      <c r="U282" s="45"/>
      <c r="V282" s="45"/>
      <c r="W282" s="45"/>
      <c r="X282" s="45"/>
      <c r="Y282" s="45"/>
      <c r="Z282" s="45"/>
      <c r="AA282" s="45"/>
      <c r="AB282" s="45"/>
      <c r="AC282" s="45"/>
      <c r="AD282" s="45"/>
      <c r="AE282" s="45"/>
      <c r="AF282" s="45"/>
      <c r="AG282" s="45"/>
      <c r="AH282" s="45"/>
      <c r="AI282" s="45"/>
      <c r="AJ282" s="45"/>
      <c r="AK282" s="45"/>
      <c r="AL282" s="45"/>
      <c r="AM282" s="45"/>
      <c r="AN282" s="45"/>
      <c r="AO282" s="45"/>
      <c r="AP282" s="45"/>
      <c r="AQ282" s="45"/>
      <c r="AR282" s="45"/>
      <c r="AS282" s="45"/>
      <c r="AT282" s="45"/>
      <c r="AU282" s="45"/>
      <c r="AV282" s="45"/>
      <c r="AW282" s="45"/>
      <c r="AX282" s="45"/>
      <c r="AY282" s="45"/>
    </row>
    <row r="283" spans="4:51" ht="15" customHeight="1" x14ac:dyDescent="0.35">
      <c r="D283" s="45"/>
      <c r="E283" s="45"/>
      <c r="F283" s="45"/>
      <c r="G283" s="45"/>
      <c r="H283" s="45"/>
      <c r="I283" s="45"/>
      <c r="J283" s="45"/>
      <c r="K283" s="45"/>
      <c r="L283" s="45"/>
      <c r="M283" s="45"/>
      <c r="N283" s="45"/>
      <c r="O283" s="45"/>
      <c r="P283" s="45"/>
      <c r="Q283" s="56"/>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c r="AS283" s="45"/>
      <c r="AT283" s="45"/>
      <c r="AU283" s="45"/>
      <c r="AV283" s="45"/>
      <c r="AW283" s="45"/>
      <c r="AX283" s="45"/>
      <c r="AY283" s="45"/>
    </row>
    <row r="284" spans="4:51" ht="15" customHeight="1" x14ac:dyDescent="0.35">
      <c r="D284" s="45"/>
      <c r="E284" s="45"/>
      <c r="F284" s="45"/>
      <c r="G284" s="45"/>
      <c r="H284" s="45"/>
      <c r="I284" s="45"/>
      <c r="J284" s="45"/>
      <c r="K284" s="45"/>
      <c r="L284" s="45"/>
      <c r="M284" s="45"/>
      <c r="N284" s="45"/>
      <c r="O284" s="45"/>
      <c r="P284" s="45"/>
      <c r="Q284" s="56"/>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c r="AS284" s="45"/>
      <c r="AT284" s="45"/>
      <c r="AU284" s="45"/>
      <c r="AV284" s="45"/>
      <c r="AW284" s="45"/>
      <c r="AX284" s="45"/>
      <c r="AY284" s="45"/>
    </row>
    <row r="285" spans="4:51" ht="15" customHeight="1" x14ac:dyDescent="0.35">
      <c r="D285" s="45"/>
      <c r="E285" s="45"/>
      <c r="F285" s="45"/>
      <c r="G285" s="45"/>
      <c r="H285" s="45"/>
      <c r="I285" s="45"/>
      <c r="J285" s="45"/>
      <c r="K285" s="45"/>
      <c r="L285" s="45"/>
      <c r="M285" s="45"/>
      <c r="N285" s="45"/>
      <c r="O285" s="45"/>
      <c r="P285" s="45"/>
      <c r="Q285" s="56"/>
      <c r="R285" s="45"/>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c r="AP285" s="45"/>
      <c r="AQ285" s="45"/>
      <c r="AR285" s="45"/>
      <c r="AS285" s="45"/>
      <c r="AT285" s="45"/>
      <c r="AU285" s="45"/>
      <c r="AV285" s="45"/>
      <c r="AW285" s="45"/>
      <c r="AX285" s="45"/>
      <c r="AY285" s="45"/>
    </row>
    <row r="286" spans="4:51" ht="15" customHeight="1" x14ac:dyDescent="0.35">
      <c r="D286" s="45"/>
      <c r="E286" s="45"/>
      <c r="F286" s="45"/>
      <c r="G286" s="45"/>
      <c r="H286" s="45"/>
      <c r="I286" s="45"/>
      <c r="J286" s="45"/>
      <c r="K286" s="45"/>
      <c r="L286" s="45"/>
      <c r="M286" s="45"/>
      <c r="N286" s="45"/>
      <c r="O286" s="45"/>
      <c r="P286" s="45"/>
      <c r="Q286" s="56"/>
      <c r="R286" s="45"/>
      <c r="S286" s="45"/>
      <c r="T286" s="45"/>
      <c r="U286" s="45"/>
      <c r="V286" s="45"/>
      <c r="W286" s="45"/>
      <c r="X286" s="45"/>
      <c r="Y286" s="45"/>
      <c r="Z286" s="45"/>
      <c r="AA286" s="45"/>
      <c r="AB286" s="45"/>
      <c r="AC286" s="45"/>
      <c r="AD286" s="45"/>
      <c r="AE286" s="45"/>
      <c r="AF286" s="45"/>
      <c r="AG286" s="45"/>
      <c r="AH286" s="45"/>
      <c r="AI286" s="45"/>
      <c r="AJ286" s="45"/>
      <c r="AK286" s="45"/>
      <c r="AL286" s="45"/>
      <c r="AM286" s="45"/>
      <c r="AN286" s="45"/>
      <c r="AO286" s="45"/>
      <c r="AP286" s="45"/>
      <c r="AQ286" s="45"/>
      <c r="AR286" s="45"/>
      <c r="AS286" s="45"/>
      <c r="AT286" s="45"/>
      <c r="AU286" s="45"/>
      <c r="AV286" s="45"/>
      <c r="AW286" s="45"/>
      <c r="AX286" s="45"/>
      <c r="AY286" s="45"/>
    </row>
    <row r="287" spans="4:51" ht="15" customHeight="1" x14ac:dyDescent="0.35">
      <c r="D287" s="45"/>
      <c r="E287" s="45"/>
      <c r="F287" s="45"/>
      <c r="G287" s="45"/>
      <c r="H287" s="45"/>
      <c r="I287" s="45"/>
      <c r="J287" s="45"/>
      <c r="K287" s="45"/>
      <c r="L287" s="45"/>
      <c r="M287" s="45"/>
      <c r="N287" s="45"/>
      <c r="O287" s="45"/>
      <c r="P287" s="45"/>
      <c r="Q287" s="56"/>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c r="AP287" s="45"/>
      <c r="AQ287" s="45"/>
      <c r="AR287" s="45"/>
      <c r="AS287" s="45"/>
      <c r="AT287" s="45"/>
      <c r="AU287" s="45"/>
      <c r="AV287" s="45"/>
      <c r="AW287" s="45"/>
      <c r="AX287" s="45"/>
      <c r="AY287" s="45"/>
    </row>
    <row r="288" spans="4:51" ht="15" customHeight="1" x14ac:dyDescent="0.35">
      <c r="D288" s="45"/>
      <c r="E288" s="45"/>
      <c r="F288" s="45"/>
      <c r="G288" s="45"/>
      <c r="H288" s="45"/>
      <c r="I288" s="45"/>
      <c r="J288" s="45"/>
      <c r="K288" s="45"/>
      <c r="L288" s="45"/>
      <c r="M288" s="45"/>
      <c r="N288" s="45"/>
      <c r="O288" s="45"/>
      <c r="P288" s="45"/>
      <c r="Q288" s="56"/>
      <c r="R288" s="45"/>
      <c r="S288" s="45"/>
      <c r="T288" s="45"/>
      <c r="U288" s="45"/>
      <c r="V288" s="45"/>
      <c r="W288" s="45"/>
      <c r="X288" s="45"/>
      <c r="Y288" s="45"/>
      <c r="Z288" s="45"/>
      <c r="AA288" s="45"/>
      <c r="AB288" s="45"/>
      <c r="AC288" s="45"/>
      <c r="AD288" s="45"/>
      <c r="AE288" s="45"/>
      <c r="AF288" s="45"/>
      <c r="AG288" s="45"/>
      <c r="AH288" s="45"/>
      <c r="AI288" s="45"/>
      <c r="AJ288" s="45"/>
      <c r="AK288" s="45"/>
      <c r="AL288" s="45"/>
      <c r="AM288" s="45"/>
      <c r="AN288" s="45"/>
      <c r="AO288" s="45"/>
      <c r="AP288" s="45"/>
      <c r="AQ288" s="45"/>
      <c r="AR288" s="45"/>
      <c r="AS288" s="45"/>
      <c r="AT288" s="45"/>
      <c r="AU288" s="45"/>
      <c r="AV288" s="45"/>
      <c r="AW288" s="45"/>
      <c r="AX288" s="45"/>
      <c r="AY288" s="45"/>
    </row>
    <row r="289" spans="4:51" ht="15" customHeight="1" x14ac:dyDescent="0.35">
      <c r="D289" s="45"/>
      <c r="E289" s="45"/>
      <c r="F289" s="45"/>
      <c r="G289" s="45"/>
      <c r="H289" s="45"/>
      <c r="I289" s="45"/>
      <c r="J289" s="45"/>
      <c r="K289" s="45"/>
      <c r="L289" s="45"/>
      <c r="M289" s="45"/>
      <c r="N289" s="45"/>
      <c r="O289" s="45"/>
      <c r="P289" s="45"/>
      <c r="Q289" s="56"/>
      <c r="R289" s="45"/>
      <c r="S289" s="45"/>
      <c r="T289" s="45"/>
      <c r="U289" s="45"/>
      <c r="V289" s="45"/>
      <c r="W289" s="45"/>
      <c r="X289" s="45"/>
      <c r="Y289" s="45"/>
      <c r="Z289" s="45"/>
      <c r="AA289" s="45"/>
      <c r="AB289" s="45"/>
      <c r="AC289" s="45"/>
      <c r="AD289" s="45"/>
      <c r="AE289" s="45"/>
      <c r="AF289" s="45"/>
      <c r="AG289" s="45"/>
      <c r="AH289" s="45"/>
      <c r="AI289" s="45"/>
      <c r="AJ289" s="45"/>
      <c r="AK289" s="45"/>
      <c r="AL289" s="45"/>
      <c r="AM289" s="45"/>
      <c r="AN289" s="45"/>
      <c r="AO289" s="45"/>
      <c r="AP289" s="45"/>
      <c r="AQ289" s="45"/>
      <c r="AR289" s="45"/>
      <c r="AS289" s="45"/>
      <c r="AT289" s="45"/>
      <c r="AU289" s="45"/>
      <c r="AV289" s="45"/>
      <c r="AW289" s="45"/>
      <c r="AX289" s="45"/>
      <c r="AY289" s="45"/>
    </row>
    <row r="290" spans="4:51" ht="15" customHeight="1" x14ac:dyDescent="0.35">
      <c r="D290" s="45"/>
      <c r="E290" s="45"/>
      <c r="F290" s="45"/>
      <c r="G290" s="45"/>
      <c r="H290" s="45"/>
      <c r="I290" s="45"/>
      <c r="J290" s="45"/>
      <c r="K290" s="45"/>
      <c r="L290" s="45"/>
      <c r="M290" s="45"/>
      <c r="N290" s="45"/>
      <c r="O290" s="45"/>
      <c r="P290" s="45"/>
      <c r="Q290" s="56"/>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c r="AP290" s="45"/>
      <c r="AQ290" s="45"/>
      <c r="AR290" s="45"/>
      <c r="AS290" s="45"/>
      <c r="AT290" s="45"/>
      <c r="AU290" s="45"/>
      <c r="AV290" s="45"/>
      <c r="AW290" s="45"/>
      <c r="AX290" s="45"/>
      <c r="AY290" s="45"/>
    </row>
    <row r="291" spans="4:51" ht="15" customHeight="1" x14ac:dyDescent="0.35">
      <c r="D291" s="45"/>
      <c r="E291" s="45"/>
      <c r="F291" s="45"/>
      <c r="G291" s="45"/>
      <c r="H291" s="45"/>
      <c r="I291" s="45"/>
      <c r="J291" s="45"/>
      <c r="K291" s="45"/>
      <c r="L291" s="45"/>
      <c r="M291" s="45"/>
      <c r="N291" s="45"/>
      <c r="O291" s="45"/>
      <c r="P291" s="45"/>
      <c r="Q291" s="56"/>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c r="AP291" s="45"/>
      <c r="AQ291" s="45"/>
      <c r="AR291" s="45"/>
      <c r="AS291" s="45"/>
      <c r="AT291" s="45"/>
      <c r="AU291" s="45"/>
      <c r="AV291" s="45"/>
      <c r="AW291" s="45"/>
      <c r="AX291" s="45"/>
      <c r="AY291" s="45"/>
    </row>
    <row r="292" spans="4:51" ht="15" customHeight="1" x14ac:dyDescent="0.35">
      <c r="D292" s="45"/>
      <c r="E292" s="45"/>
      <c r="F292" s="45"/>
      <c r="G292" s="45"/>
      <c r="H292" s="45"/>
      <c r="I292" s="45"/>
      <c r="J292" s="45"/>
      <c r="K292" s="45"/>
      <c r="L292" s="45"/>
      <c r="M292" s="45"/>
      <c r="N292" s="45"/>
      <c r="O292" s="45"/>
      <c r="P292" s="45"/>
      <c r="Q292" s="56"/>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c r="AX292" s="45"/>
      <c r="AY292" s="45"/>
    </row>
    <row r="293" spans="4:51" ht="15" customHeight="1" x14ac:dyDescent="0.35">
      <c r="D293" s="45"/>
      <c r="E293" s="45"/>
      <c r="F293" s="45"/>
      <c r="G293" s="45"/>
      <c r="H293" s="45"/>
      <c r="I293" s="45"/>
      <c r="J293" s="45"/>
      <c r="K293" s="45"/>
      <c r="L293" s="45"/>
      <c r="M293" s="45"/>
      <c r="N293" s="45"/>
      <c r="O293" s="45"/>
      <c r="P293" s="45"/>
      <c r="Q293" s="56"/>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5"/>
      <c r="AY293" s="45"/>
    </row>
    <row r="294" spans="4:51" ht="15" customHeight="1" x14ac:dyDescent="0.35">
      <c r="D294" s="45"/>
      <c r="E294" s="45"/>
      <c r="F294" s="45"/>
      <c r="G294" s="45"/>
      <c r="H294" s="45"/>
      <c r="I294" s="45"/>
      <c r="J294" s="45"/>
      <c r="K294" s="45"/>
      <c r="L294" s="45"/>
      <c r="M294" s="45"/>
      <c r="N294" s="45"/>
      <c r="O294" s="45"/>
      <c r="P294" s="45"/>
      <c r="Q294" s="56"/>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5"/>
      <c r="AY294" s="45"/>
    </row>
    <row r="295" spans="4:51" ht="15" customHeight="1" x14ac:dyDescent="0.35">
      <c r="D295" s="45"/>
      <c r="E295" s="45"/>
      <c r="F295" s="45"/>
      <c r="G295" s="45"/>
      <c r="H295" s="45"/>
      <c r="I295" s="45"/>
      <c r="J295" s="45"/>
      <c r="K295" s="45"/>
      <c r="L295" s="45"/>
      <c r="M295" s="45"/>
      <c r="N295" s="45"/>
      <c r="O295" s="45"/>
      <c r="P295" s="45"/>
      <c r="Q295" s="56"/>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5"/>
      <c r="AO295" s="45"/>
      <c r="AP295" s="45"/>
      <c r="AQ295" s="45"/>
      <c r="AR295" s="45"/>
      <c r="AS295" s="45"/>
      <c r="AT295" s="45"/>
      <c r="AU295" s="45"/>
      <c r="AV295" s="45"/>
      <c r="AW295" s="45"/>
      <c r="AX295" s="45"/>
      <c r="AY295" s="45"/>
    </row>
    <row r="296" spans="4:51" ht="15" customHeight="1" x14ac:dyDescent="0.35">
      <c r="D296" s="45"/>
      <c r="E296" s="45"/>
      <c r="F296" s="45"/>
      <c r="G296" s="45"/>
      <c r="H296" s="45"/>
      <c r="I296" s="45"/>
      <c r="J296" s="45"/>
      <c r="K296" s="45"/>
      <c r="L296" s="45"/>
      <c r="M296" s="45"/>
      <c r="N296" s="45"/>
      <c r="O296" s="45"/>
      <c r="P296" s="45"/>
      <c r="Q296" s="56"/>
      <c r="R296" s="45"/>
      <c r="S296" s="45"/>
      <c r="T296" s="45"/>
      <c r="U296" s="45"/>
      <c r="V296" s="45"/>
      <c r="W296" s="45"/>
      <c r="X296" s="45"/>
      <c r="Y296" s="45"/>
      <c r="Z296" s="45"/>
      <c r="AA296" s="45"/>
      <c r="AB296" s="45"/>
      <c r="AC296" s="45"/>
      <c r="AD296" s="45"/>
      <c r="AE296" s="45"/>
      <c r="AF296" s="45"/>
      <c r="AG296" s="45"/>
      <c r="AH296" s="45"/>
      <c r="AI296" s="45"/>
      <c r="AJ296" s="45"/>
      <c r="AK296" s="45"/>
      <c r="AL296" s="45"/>
      <c r="AM296" s="45"/>
      <c r="AN296" s="45"/>
      <c r="AO296" s="45"/>
      <c r="AP296" s="45"/>
      <c r="AQ296" s="45"/>
      <c r="AR296" s="45"/>
      <c r="AS296" s="45"/>
      <c r="AT296" s="45"/>
      <c r="AU296" s="45"/>
      <c r="AV296" s="45"/>
      <c r="AW296" s="45"/>
      <c r="AX296" s="45"/>
      <c r="AY296" s="45"/>
    </row>
    <row r="297" spans="4:51" ht="15" customHeight="1" x14ac:dyDescent="0.35">
      <c r="D297" s="45"/>
      <c r="E297" s="45"/>
      <c r="F297" s="45"/>
      <c r="G297" s="45"/>
      <c r="H297" s="45"/>
      <c r="I297" s="45"/>
      <c r="J297" s="45"/>
      <c r="K297" s="45"/>
      <c r="L297" s="45"/>
      <c r="M297" s="45"/>
      <c r="N297" s="45"/>
      <c r="O297" s="45"/>
      <c r="P297" s="45"/>
      <c r="Q297" s="56"/>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5"/>
      <c r="AO297" s="45"/>
      <c r="AP297" s="45"/>
      <c r="AQ297" s="45"/>
      <c r="AR297" s="45"/>
      <c r="AS297" s="45"/>
      <c r="AT297" s="45"/>
      <c r="AU297" s="45"/>
      <c r="AV297" s="45"/>
      <c r="AW297" s="45"/>
      <c r="AX297" s="45"/>
      <c r="AY297" s="45"/>
    </row>
    <row r="298" spans="4:51" ht="15" customHeight="1" x14ac:dyDescent="0.35">
      <c r="D298" s="45"/>
      <c r="E298" s="45"/>
      <c r="F298" s="45"/>
      <c r="G298" s="45"/>
      <c r="H298" s="45"/>
      <c r="I298" s="45"/>
      <c r="J298" s="45"/>
      <c r="K298" s="45"/>
      <c r="L298" s="45"/>
      <c r="M298" s="45"/>
      <c r="N298" s="45"/>
      <c r="O298" s="45"/>
      <c r="P298" s="45"/>
      <c r="Q298" s="56"/>
      <c r="R298" s="45"/>
      <c r="S298" s="45"/>
      <c r="T298" s="45"/>
      <c r="U298" s="45"/>
      <c r="V298" s="45"/>
      <c r="W298" s="45"/>
      <c r="X298" s="45"/>
      <c r="Y298" s="45"/>
      <c r="Z298" s="45"/>
      <c r="AA298" s="45"/>
      <c r="AB298" s="45"/>
      <c r="AC298" s="45"/>
      <c r="AD298" s="45"/>
      <c r="AE298" s="45"/>
      <c r="AF298" s="45"/>
      <c r="AG298" s="45"/>
      <c r="AH298" s="45"/>
      <c r="AI298" s="45"/>
      <c r="AJ298" s="45"/>
      <c r="AK298" s="45"/>
      <c r="AL298" s="45"/>
      <c r="AM298" s="45"/>
      <c r="AN298" s="45"/>
      <c r="AO298" s="45"/>
      <c r="AP298" s="45"/>
      <c r="AQ298" s="45"/>
      <c r="AR298" s="45"/>
      <c r="AS298" s="45"/>
      <c r="AT298" s="45"/>
      <c r="AU298" s="45"/>
      <c r="AV298" s="45"/>
      <c r="AW298" s="45"/>
      <c r="AX298" s="45"/>
      <c r="AY298" s="45"/>
    </row>
    <row r="299" spans="4:51" ht="15" customHeight="1" x14ac:dyDescent="0.35">
      <c r="D299" s="45"/>
      <c r="E299" s="45"/>
      <c r="F299" s="45"/>
      <c r="G299" s="45"/>
      <c r="H299" s="45"/>
      <c r="I299" s="45"/>
      <c r="J299" s="45"/>
      <c r="K299" s="45"/>
      <c r="L299" s="45"/>
      <c r="M299" s="45"/>
      <c r="N299" s="45"/>
      <c r="O299" s="45"/>
      <c r="P299" s="45"/>
      <c r="Q299" s="56"/>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45"/>
      <c r="AO299" s="45"/>
      <c r="AP299" s="45"/>
      <c r="AQ299" s="45"/>
      <c r="AR299" s="45"/>
      <c r="AS299" s="45"/>
      <c r="AT299" s="45"/>
      <c r="AU299" s="45"/>
      <c r="AV299" s="45"/>
      <c r="AW299" s="45"/>
      <c r="AX299" s="45"/>
      <c r="AY299" s="45"/>
    </row>
    <row r="300" spans="4:51" ht="15" customHeight="1" x14ac:dyDescent="0.35">
      <c r="D300" s="45"/>
      <c r="E300" s="45"/>
      <c r="F300" s="45"/>
      <c r="G300" s="45"/>
      <c r="H300" s="45"/>
      <c r="I300" s="45"/>
      <c r="J300" s="45"/>
      <c r="K300" s="45"/>
      <c r="L300" s="45"/>
      <c r="M300" s="45"/>
      <c r="N300" s="45"/>
      <c r="O300" s="45"/>
      <c r="P300" s="45"/>
      <c r="Q300" s="56"/>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c r="AP300" s="45"/>
      <c r="AQ300" s="45"/>
      <c r="AR300" s="45"/>
      <c r="AS300" s="45"/>
      <c r="AT300" s="45"/>
      <c r="AU300" s="45"/>
      <c r="AV300" s="45"/>
      <c r="AW300" s="45"/>
      <c r="AX300" s="45"/>
      <c r="AY300" s="45"/>
    </row>
    <row r="301" spans="4:51" ht="15" customHeight="1" x14ac:dyDescent="0.35">
      <c r="D301" s="45"/>
      <c r="E301" s="45"/>
      <c r="F301" s="45"/>
      <c r="G301" s="45"/>
      <c r="H301" s="45"/>
      <c r="I301" s="45"/>
      <c r="J301" s="45"/>
      <c r="K301" s="45"/>
      <c r="L301" s="45"/>
      <c r="M301" s="45"/>
      <c r="N301" s="45"/>
      <c r="O301" s="45"/>
      <c r="P301" s="45"/>
      <c r="Q301" s="56"/>
      <c r="R301" s="45"/>
      <c r="S301" s="45"/>
      <c r="T301" s="45"/>
      <c r="U301" s="45"/>
      <c r="V301" s="45"/>
      <c r="W301" s="45"/>
      <c r="X301" s="45"/>
      <c r="Y301" s="45"/>
      <c r="Z301" s="45"/>
      <c r="AA301" s="45"/>
      <c r="AB301" s="45"/>
      <c r="AC301" s="45"/>
      <c r="AD301" s="45"/>
      <c r="AE301" s="45"/>
      <c r="AF301" s="45"/>
      <c r="AG301" s="45"/>
      <c r="AH301" s="45"/>
      <c r="AI301" s="45"/>
      <c r="AJ301" s="45"/>
      <c r="AK301" s="45"/>
      <c r="AL301" s="45"/>
      <c r="AM301" s="45"/>
      <c r="AN301" s="45"/>
      <c r="AO301" s="45"/>
      <c r="AP301" s="45"/>
      <c r="AQ301" s="45"/>
      <c r="AR301" s="45"/>
      <c r="AS301" s="45"/>
      <c r="AT301" s="45"/>
      <c r="AU301" s="45"/>
      <c r="AV301" s="45"/>
      <c r="AW301" s="45"/>
      <c r="AX301" s="45"/>
      <c r="AY301" s="45"/>
    </row>
    <row r="302" spans="4:51" ht="15" customHeight="1" x14ac:dyDescent="0.35">
      <c r="D302" s="45"/>
      <c r="E302" s="45"/>
      <c r="F302" s="45"/>
      <c r="G302" s="45"/>
      <c r="H302" s="45"/>
      <c r="I302" s="45"/>
      <c r="J302" s="45"/>
      <c r="K302" s="45"/>
      <c r="L302" s="45"/>
      <c r="M302" s="45"/>
      <c r="N302" s="45"/>
      <c r="O302" s="45"/>
      <c r="P302" s="45"/>
      <c r="Q302" s="56"/>
      <c r="R302" s="45"/>
      <c r="S302" s="45"/>
      <c r="T302" s="45"/>
      <c r="U302" s="45"/>
      <c r="V302" s="45"/>
      <c r="W302" s="45"/>
      <c r="X302" s="45"/>
      <c r="Y302" s="45"/>
      <c r="Z302" s="45"/>
      <c r="AA302" s="45"/>
      <c r="AB302" s="45"/>
      <c r="AC302" s="45"/>
      <c r="AD302" s="45"/>
      <c r="AE302" s="45"/>
      <c r="AF302" s="45"/>
      <c r="AG302" s="45"/>
      <c r="AH302" s="45"/>
      <c r="AI302" s="45"/>
      <c r="AJ302" s="45"/>
      <c r="AK302" s="45"/>
      <c r="AL302" s="45"/>
      <c r="AM302" s="45"/>
      <c r="AN302" s="45"/>
      <c r="AO302" s="45"/>
      <c r="AP302" s="45"/>
      <c r="AQ302" s="45"/>
      <c r="AR302" s="45"/>
      <c r="AS302" s="45"/>
      <c r="AT302" s="45"/>
      <c r="AU302" s="45"/>
      <c r="AV302" s="45"/>
      <c r="AW302" s="45"/>
      <c r="AX302" s="45"/>
      <c r="AY302" s="45"/>
    </row>
    <row r="303" spans="4:51" ht="15" customHeight="1" x14ac:dyDescent="0.35">
      <c r="D303" s="45"/>
      <c r="E303" s="45"/>
      <c r="F303" s="45"/>
      <c r="G303" s="45"/>
      <c r="H303" s="45"/>
      <c r="I303" s="45"/>
      <c r="J303" s="45"/>
      <c r="K303" s="45"/>
      <c r="L303" s="45"/>
      <c r="M303" s="45"/>
      <c r="N303" s="45"/>
      <c r="O303" s="45"/>
      <c r="P303" s="45"/>
      <c r="Q303" s="56"/>
      <c r="R303" s="45"/>
      <c r="S303" s="45"/>
      <c r="T303" s="45"/>
      <c r="U303" s="45"/>
      <c r="V303" s="45"/>
      <c r="W303" s="45"/>
      <c r="X303" s="45"/>
      <c r="Y303" s="45"/>
      <c r="Z303" s="45"/>
      <c r="AA303" s="45"/>
      <c r="AB303" s="45"/>
      <c r="AC303" s="45"/>
      <c r="AD303" s="45"/>
      <c r="AE303" s="45"/>
      <c r="AF303" s="45"/>
      <c r="AG303" s="45"/>
      <c r="AH303" s="45"/>
      <c r="AI303" s="45"/>
      <c r="AJ303" s="45"/>
      <c r="AK303" s="45"/>
      <c r="AL303" s="45"/>
      <c r="AM303" s="45"/>
      <c r="AN303" s="45"/>
      <c r="AO303" s="45"/>
      <c r="AP303" s="45"/>
      <c r="AQ303" s="45"/>
      <c r="AR303" s="45"/>
      <c r="AS303" s="45"/>
      <c r="AT303" s="45"/>
      <c r="AU303" s="45"/>
      <c r="AV303" s="45"/>
      <c r="AW303" s="45"/>
      <c r="AX303" s="45"/>
      <c r="AY303" s="45"/>
    </row>
    <row r="304" spans="4:51" ht="15" customHeight="1" x14ac:dyDescent="0.35">
      <c r="D304" s="45"/>
      <c r="E304" s="45"/>
      <c r="F304" s="45"/>
      <c r="G304" s="45"/>
      <c r="H304" s="45"/>
      <c r="I304" s="45"/>
      <c r="J304" s="45"/>
      <c r="K304" s="45"/>
      <c r="L304" s="45"/>
      <c r="M304" s="45"/>
      <c r="N304" s="45"/>
      <c r="O304" s="45"/>
      <c r="P304" s="45"/>
      <c r="Q304" s="56"/>
      <c r="R304" s="45"/>
      <c r="S304" s="45"/>
      <c r="T304" s="45"/>
      <c r="U304" s="45"/>
      <c r="V304" s="45"/>
      <c r="W304" s="45"/>
      <c r="X304" s="45"/>
      <c r="Y304" s="45"/>
      <c r="Z304" s="45"/>
      <c r="AA304" s="45"/>
      <c r="AB304" s="45"/>
      <c r="AC304" s="45"/>
      <c r="AD304" s="45"/>
      <c r="AE304" s="45"/>
      <c r="AF304" s="45"/>
      <c r="AG304" s="45"/>
      <c r="AH304" s="45"/>
      <c r="AI304" s="45"/>
      <c r="AJ304" s="45"/>
      <c r="AK304" s="45"/>
      <c r="AL304" s="45"/>
      <c r="AM304" s="45"/>
      <c r="AN304" s="45"/>
      <c r="AO304" s="45"/>
      <c r="AP304" s="45"/>
      <c r="AQ304" s="45"/>
      <c r="AR304" s="45"/>
      <c r="AS304" s="45"/>
      <c r="AT304" s="45"/>
      <c r="AU304" s="45"/>
      <c r="AV304" s="45"/>
      <c r="AW304" s="45"/>
      <c r="AX304" s="45"/>
      <c r="AY304" s="45"/>
    </row>
    <row r="305" spans="4:51" ht="15" customHeight="1" x14ac:dyDescent="0.35">
      <c r="D305" s="45"/>
      <c r="E305" s="45"/>
      <c r="F305" s="45"/>
      <c r="G305" s="45"/>
      <c r="H305" s="45"/>
      <c r="I305" s="45"/>
      <c r="J305" s="45"/>
      <c r="K305" s="45"/>
      <c r="L305" s="45"/>
      <c r="M305" s="45"/>
      <c r="N305" s="45"/>
      <c r="O305" s="45"/>
      <c r="P305" s="45"/>
      <c r="Q305" s="56"/>
      <c r="R305" s="45"/>
      <c r="S305" s="45"/>
      <c r="T305" s="45"/>
      <c r="U305" s="45"/>
      <c r="V305" s="45"/>
      <c r="W305" s="45"/>
      <c r="X305" s="45"/>
      <c r="Y305" s="45"/>
      <c r="Z305" s="45"/>
      <c r="AA305" s="45"/>
      <c r="AB305" s="45"/>
      <c r="AC305" s="45"/>
      <c r="AD305" s="45"/>
      <c r="AE305" s="45"/>
      <c r="AF305" s="45"/>
      <c r="AG305" s="45"/>
      <c r="AH305" s="45"/>
      <c r="AI305" s="45"/>
      <c r="AJ305" s="45"/>
      <c r="AK305" s="45"/>
      <c r="AL305" s="45"/>
      <c r="AM305" s="45"/>
      <c r="AN305" s="45"/>
      <c r="AO305" s="45"/>
      <c r="AP305" s="45"/>
      <c r="AQ305" s="45"/>
      <c r="AR305" s="45"/>
      <c r="AS305" s="45"/>
      <c r="AT305" s="45"/>
      <c r="AU305" s="45"/>
      <c r="AV305" s="45"/>
      <c r="AW305" s="45"/>
      <c r="AX305" s="45"/>
      <c r="AY305" s="45"/>
    </row>
    <row r="306" spans="4:51" ht="15" customHeight="1" x14ac:dyDescent="0.35">
      <c r="D306" s="45"/>
      <c r="E306" s="45"/>
      <c r="F306" s="45"/>
      <c r="G306" s="45"/>
      <c r="H306" s="45"/>
      <c r="I306" s="45"/>
      <c r="J306" s="45"/>
      <c r="K306" s="45"/>
      <c r="L306" s="45"/>
      <c r="M306" s="45"/>
      <c r="N306" s="45"/>
      <c r="O306" s="45"/>
      <c r="P306" s="45"/>
      <c r="Q306" s="56"/>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row>
    <row r="307" spans="4:51" ht="15" customHeight="1" x14ac:dyDescent="0.35">
      <c r="D307" s="45"/>
      <c r="E307" s="45"/>
      <c r="F307" s="45"/>
      <c r="G307" s="45"/>
      <c r="H307" s="45"/>
      <c r="I307" s="45"/>
      <c r="J307" s="45"/>
      <c r="K307" s="45"/>
      <c r="L307" s="45"/>
      <c r="M307" s="45"/>
      <c r="N307" s="45"/>
      <c r="O307" s="45"/>
      <c r="P307" s="45"/>
      <c r="Q307" s="56"/>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5"/>
      <c r="AO307" s="45"/>
      <c r="AP307" s="45"/>
      <c r="AQ307" s="45"/>
      <c r="AR307" s="45"/>
      <c r="AS307" s="45"/>
      <c r="AT307" s="45"/>
      <c r="AU307" s="45"/>
      <c r="AV307" s="45"/>
      <c r="AW307" s="45"/>
      <c r="AX307" s="45"/>
      <c r="AY307" s="45"/>
    </row>
    <row r="308" spans="4:51" ht="15" customHeight="1" x14ac:dyDescent="0.35">
      <c r="D308" s="45"/>
      <c r="X308" s="45"/>
      <c r="Y308" s="45"/>
      <c r="Z308" s="45"/>
      <c r="AA308" s="45"/>
      <c r="AB308" s="45"/>
      <c r="AC308" s="45"/>
      <c r="AD308" s="45"/>
      <c r="AE308" s="45"/>
      <c r="AF308" s="45"/>
      <c r="AG308" s="45"/>
      <c r="AH308" s="45"/>
      <c r="AI308" s="45"/>
      <c r="AJ308" s="45"/>
      <c r="AK308" s="45"/>
      <c r="AL308" s="45"/>
      <c r="AM308" s="45"/>
      <c r="AN308" s="45"/>
      <c r="AO308" s="45"/>
      <c r="AP308" s="45"/>
      <c r="AQ308" s="45"/>
      <c r="AR308" s="45"/>
      <c r="AS308" s="45"/>
      <c r="AT308" s="45"/>
      <c r="AU308" s="45"/>
      <c r="AV308" s="45"/>
      <c r="AW308" s="45"/>
      <c r="AX308" s="45"/>
      <c r="AY308" s="45"/>
    </row>
    <row r="309" spans="4:51" ht="15" customHeight="1" x14ac:dyDescent="0.35"/>
    <row r="310" spans="4:51" ht="15" customHeight="1" x14ac:dyDescent="0.35"/>
    <row r="311" spans="4:51" ht="15" customHeight="1" x14ac:dyDescent="0.35"/>
    <row r="312" spans="4:51" ht="15" customHeight="1" x14ac:dyDescent="0.35"/>
    <row r="313" spans="4:51" ht="15" customHeight="1" x14ac:dyDescent="0.35"/>
    <row r="314" spans="4:51" ht="15" customHeight="1" x14ac:dyDescent="0.35"/>
    <row r="315" spans="4:51" ht="15" customHeight="1" x14ac:dyDescent="0.35"/>
    <row r="316" spans="4:51" ht="15" customHeight="1" x14ac:dyDescent="0.35"/>
    <row r="317" spans="4:51" ht="15" customHeight="1" x14ac:dyDescent="0.35"/>
    <row r="318" spans="4:51" ht="15" customHeight="1" x14ac:dyDescent="0.35"/>
    <row r="319" spans="4:51" ht="15" customHeight="1" x14ac:dyDescent="0.35"/>
    <row r="320" spans="4:51"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sheetData>
  <sheetProtection algorithmName="SHA-512" hashValue="e0N0nMYZfqvUCd85Kvar89geiBdzj7e6beeKTbKpWK2NeQ1JhXndav93+6D7gBPpo5gePE0J+OrLbZ8c7/sECQ==" saltValue="AXszCpNfV33vOoHllTdV5Q==" spinCount="100000" sheet="1" objects="1" scenarios="1"/>
  <mergeCells count="61">
    <mergeCell ref="T3:T4"/>
    <mergeCell ref="E21:W21"/>
    <mergeCell ref="F22:W22"/>
    <mergeCell ref="A50:C51"/>
    <mergeCell ref="A6:C7"/>
    <mergeCell ref="E6:H6"/>
    <mergeCell ref="I6:P6"/>
    <mergeCell ref="E7:H7"/>
    <mergeCell ref="I7:P7"/>
    <mergeCell ref="I8:P8"/>
    <mergeCell ref="E9:H9"/>
    <mergeCell ref="I9:P9"/>
    <mergeCell ref="E10:H10"/>
    <mergeCell ref="E11:H11"/>
    <mergeCell ref="A12:C13"/>
    <mergeCell ref="A30:C31"/>
    <mergeCell ref="A32:C33"/>
    <mergeCell ref="A34:C35"/>
    <mergeCell ref="I10:P10"/>
    <mergeCell ref="I11:P11"/>
    <mergeCell ref="A24:C25"/>
    <mergeCell ref="E15:H15"/>
    <mergeCell ref="I15:P15"/>
    <mergeCell ref="A18:C19"/>
    <mergeCell ref="A16:C17"/>
    <mergeCell ref="E14:H14"/>
    <mergeCell ref="A20:C21"/>
    <mergeCell ref="I19:P19"/>
    <mergeCell ref="A10:C11"/>
    <mergeCell ref="A48:C49"/>
    <mergeCell ref="E5:P5"/>
    <mergeCell ref="I20:P20"/>
    <mergeCell ref="I18:P18"/>
    <mergeCell ref="E20:H20"/>
    <mergeCell ref="E19:H19"/>
    <mergeCell ref="I12:P12"/>
    <mergeCell ref="I13:P13"/>
    <mergeCell ref="E16:P16"/>
    <mergeCell ref="A40:C40"/>
    <mergeCell ref="A26:C27"/>
    <mergeCell ref="A22:C23"/>
    <mergeCell ref="I14:P14"/>
    <mergeCell ref="E17:H17"/>
    <mergeCell ref="I17:P17"/>
    <mergeCell ref="E18:H18"/>
    <mergeCell ref="A36:C37"/>
    <mergeCell ref="A28:C29"/>
    <mergeCell ref="U3:W3"/>
    <mergeCell ref="Q3:S3"/>
    <mergeCell ref="P1:W1"/>
    <mergeCell ref="A1:C1"/>
    <mergeCell ref="A2:C3"/>
    <mergeCell ref="A4:C5"/>
    <mergeCell ref="E4:H4"/>
    <mergeCell ref="A14:C15"/>
    <mergeCell ref="E12:H12"/>
    <mergeCell ref="E13:H13"/>
    <mergeCell ref="A8:C9"/>
    <mergeCell ref="E8:H8"/>
    <mergeCell ref="E3:P3"/>
    <mergeCell ref="I4:P4"/>
  </mergeCells>
  <dataValidations disablePrompts="1" count="1">
    <dataValidation type="whole" operator="greaterThan" allowBlank="1" showInputMessage="1" showErrorMessage="1" sqref="T19:T20" xr:uid="{271D38F9-A7FE-4DEE-98D3-36B4DD39DA67}">
      <formula1>1</formula1>
    </dataValidation>
  </dataValidations>
  <hyperlinks>
    <hyperlink ref="A48" r:id="rId1" display="eventorders.nec@necgroup.co.uk" xr:uid="{7128BC20-B730-4D55-BA61-FFF8030A5186}"/>
    <hyperlink ref="A48:C49" r:id="rId2" display="Click here to speak to our team!" xr:uid="{CB408495-1702-43B7-8C09-B68859C83EA3}"/>
    <hyperlink ref="P1:W1" r:id="rId3" display="mailto:eventorders.nec@necgroup.co.uk" xr:uid="{2A3650CE-BBDF-45BA-B7B3-66729CCBDFD5}"/>
    <hyperlink ref="A4:C5" location="Landing!A1" display="Home" xr:uid="{D9912CBF-B6BF-4625-BB27-C3F554788D60}"/>
    <hyperlink ref="A12:C13" location="Util!A1" display="Util!A1" xr:uid="{A79B93AB-1E18-49DE-954C-2F97B9B0F8F7}"/>
    <hyperlink ref="A14:C15" location="Safe!A1" display="Safe!A1" xr:uid="{5A2E8C6C-D0F0-484C-BA18-938B7A7BA6E2}"/>
    <hyperlink ref="A16:C17" location="Floor!A1" display="Floor!A1" xr:uid="{C34FCE82-FB09-4351-8E50-9414868656E1}"/>
    <hyperlink ref="A18:C19" location="Clean!A1" display="Clean!A1" xr:uid="{7F309CFB-F221-4481-80C3-3CE3F54246EF}"/>
    <hyperlink ref="A30:C31" location="'G&amp;R'!A1" display="'G&amp;R'!A1" xr:uid="{792AA069-51A1-498A-B78A-0444DC90E860}"/>
    <hyperlink ref="A32:C33" location="Details!A1" display="Details!A1" xr:uid="{30E0A50B-532E-43F8-B035-5209C5B69136}"/>
    <hyperlink ref="A34:C35" location="Summary!A1" display="Summary!A1" xr:uid="{140452CD-0DCE-44A2-8421-6734E90F4858}"/>
    <hyperlink ref="A36:C37" location="'T&amp;C'!A1" display="'T&amp;C'!A1" xr:uid="{29C4E42B-B4D6-4A89-9E7A-CDCF14AA880D}"/>
    <hyperlink ref="A6:C7" location="Info!A1" display="Info!A1" xr:uid="{FBBB59FE-E997-42A8-B6C7-318A5E69C1B1}"/>
    <hyperlink ref="A8:C9" location="IT!A1" display="IT &amp; Networks" xr:uid="{3DEAF5B2-14A7-4AF6-AF55-2BAD0CD3E4FE}"/>
    <hyperlink ref="A20:C21" location="Food!A1" display="Food!A1" xr:uid="{F47E2AE1-EE02-47F7-80F4-D41C12703AAE}"/>
    <hyperlink ref="A26:C27" location="Equip!A1" display="Equip!A1" xr:uid="{1E9C0FA2-AA1A-4BFB-8EDE-6D965F7D7EDB}"/>
    <hyperlink ref="A28:C29" location="Hygiene!A1" display="Hygiene!A1" xr:uid="{CF5CE624-33AE-4FC7-8C16-97F4F2B0ADD9}"/>
    <hyperlink ref="A22:C23" location="Drink!A1" display="Drink!A1" xr:uid="{5C168B46-778E-4E6B-94DC-778BA6030EF4}"/>
    <hyperlink ref="A24:C25" location="Alco!A1" display="Alco!A1" xr:uid="{C2360074-7E63-4A22-994B-B8D8CB59DDD2}"/>
    <hyperlink ref="A10:C11" location="AV!A1" display="AV!A1" xr:uid="{C5D918BC-095D-45D5-861C-5230A349459E}"/>
  </hyperlinks>
  <printOptions horizontalCentered="1" verticalCentered="1"/>
  <pageMargins left="0.23622047244094491" right="0.23622047244094491" top="0.35433070866141736" bottom="0.35433070866141736" header="0.31496062992125984" footer="0.31496062992125984"/>
  <pageSetup paperSize="9" scale="80" orientation="landscape"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D81D0-7E57-4929-AFBE-DC93BE8C4D5E}">
  <sheetPr codeName="Sheet6">
    <tabColor rgb="FF1E384E"/>
    <pageSetUpPr autoPageBreaks="0" fitToPage="1"/>
  </sheetPr>
  <dimension ref="A1:AF438"/>
  <sheetViews>
    <sheetView showRowColHeaders="0" workbookViewId="0">
      <selection activeCell="A18" sqref="A18:C19"/>
    </sheetView>
  </sheetViews>
  <sheetFormatPr defaultColWidth="8.81640625" defaultRowHeight="17.5" x14ac:dyDescent="0.35"/>
  <cols>
    <col min="1" max="3" width="10.54296875" style="54" customWidth="1"/>
    <col min="4" max="4" width="4.54296875" style="1" customWidth="1"/>
    <col min="5" max="8" width="7.81640625" style="1" customWidth="1"/>
    <col min="9" max="9" width="10.81640625" style="1" customWidth="1"/>
    <col min="10" max="10" width="10.81640625" style="96" customWidth="1"/>
    <col min="11" max="11" width="14.81640625" style="1" customWidth="1"/>
    <col min="12" max="12" width="10.81640625" style="1" customWidth="1"/>
    <col min="13" max="13" width="10.81640625" style="96" customWidth="1"/>
    <col min="14" max="14" width="14.81640625" style="7" customWidth="1"/>
    <col min="15" max="18" width="9.54296875" style="1" customWidth="1"/>
    <col min="19" max="19" width="11.1796875" style="7" customWidth="1"/>
    <col min="20" max="21" width="11.1796875" style="1" customWidth="1"/>
    <col min="22" max="23" width="9.54296875" style="1" customWidth="1"/>
    <col min="24" max="16384" width="8.81640625" style="1"/>
  </cols>
  <sheetData>
    <row r="1" spans="1:31" s="48" customFormat="1" ht="36" customHeight="1" x14ac:dyDescent="0.3">
      <c r="A1" s="558" t="s">
        <v>5</v>
      </c>
      <c r="B1" s="559"/>
      <c r="C1" s="559"/>
      <c r="E1" s="49" t="str">
        <f>Landing!B2</f>
        <v>NEC Products and Services Order Form</v>
      </c>
      <c r="J1" s="97"/>
      <c r="K1" s="50"/>
      <c r="L1" s="50"/>
      <c r="M1" s="101"/>
      <c r="O1" s="102"/>
      <c r="P1" s="654" t="s">
        <v>38</v>
      </c>
      <c r="Q1" s="654"/>
      <c r="R1" s="654"/>
      <c r="S1" s="654"/>
      <c r="T1" s="654"/>
      <c r="U1" s="654"/>
      <c r="V1" s="654"/>
      <c r="W1" s="654"/>
      <c r="X1" s="102"/>
    </row>
    <row r="2" spans="1:31" ht="15" customHeight="1" thickBot="1" x14ac:dyDescent="0.4">
      <c r="A2" s="560"/>
      <c r="B2" s="560"/>
      <c r="C2" s="560"/>
      <c r="D2" s="45"/>
      <c r="E2" s="45"/>
      <c r="F2" s="45"/>
      <c r="G2" s="45"/>
      <c r="H2" s="45"/>
      <c r="I2" s="45"/>
      <c r="J2" s="91"/>
      <c r="K2" s="45"/>
      <c r="L2" s="45"/>
      <c r="M2" s="91"/>
      <c r="N2" s="56"/>
      <c r="O2" s="45"/>
      <c r="P2" s="45"/>
      <c r="Q2" s="45"/>
      <c r="R2" s="45"/>
      <c r="S2" s="56"/>
      <c r="T2" s="45"/>
      <c r="U2" s="45"/>
      <c r="V2" s="45"/>
      <c r="W2" s="45"/>
      <c r="X2" s="45"/>
      <c r="Y2" s="45"/>
      <c r="Z2" s="45"/>
      <c r="AA2" s="45"/>
      <c r="AB2" s="45"/>
      <c r="AC2" s="45"/>
      <c r="AD2" s="45"/>
      <c r="AE2" s="45"/>
    </row>
    <row r="3" spans="1:31" ht="15" customHeight="1" thickBot="1" x14ac:dyDescent="0.4">
      <c r="A3" s="560"/>
      <c r="B3" s="560"/>
      <c r="C3" s="560"/>
      <c r="D3" s="45"/>
      <c r="E3" s="783" t="s">
        <v>199</v>
      </c>
      <c r="F3" s="784"/>
      <c r="G3" s="784"/>
      <c r="H3" s="785"/>
      <c r="I3" s="783" t="s">
        <v>200</v>
      </c>
      <c r="J3" s="784"/>
      <c r="K3" s="784"/>
      <c r="L3" s="784"/>
      <c r="M3" s="784"/>
      <c r="N3" s="785"/>
      <c r="O3" s="779" t="s">
        <v>40</v>
      </c>
      <c r="P3" s="779"/>
      <c r="Q3" s="779"/>
      <c r="R3" s="786" t="s">
        <v>201</v>
      </c>
      <c r="S3" s="779" t="s">
        <v>42</v>
      </c>
      <c r="T3" s="779"/>
      <c r="U3" s="780"/>
      <c r="V3" s="45"/>
      <c r="W3" s="45"/>
      <c r="X3" s="45"/>
      <c r="Y3" s="45"/>
      <c r="Z3" s="45"/>
      <c r="AA3" s="45"/>
      <c r="AB3" s="45"/>
      <c r="AC3" s="45"/>
    </row>
    <row r="4" spans="1:31" ht="15" customHeight="1" thickBot="1" x14ac:dyDescent="0.4">
      <c r="A4" s="561" t="s">
        <v>8</v>
      </c>
      <c r="B4" s="562"/>
      <c r="C4" s="563"/>
      <c r="D4" s="45"/>
      <c r="E4" s="781" t="s">
        <v>43</v>
      </c>
      <c r="F4" s="782"/>
      <c r="G4" s="782"/>
      <c r="H4" s="782"/>
      <c r="I4" s="353" t="s">
        <v>41</v>
      </c>
      <c r="J4" s="354" t="s">
        <v>202</v>
      </c>
      <c r="K4" s="353" t="s">
        <v>203</v>
      </c>
      <c r="L4" s="353" t="s">
        <v>41</v>
      </c>
      <c r="M4" s="354" t="s">
        <v>202</v>
      </c>
      <c r="N4" s="353" t="s">
        <v>203</v>
      </c>
      <c r="O4" s="272" t="s">
        <v>45</v>
      </c>
      <c r="P4" s="143" t="s">
        <v>46</v>
      </c>
      <c r="Q4" s="143" t="s">
        <v>47</v>
      </c>
      <c r="R4" s="787"/>
      <c r="S4" s="143" t="s">
        <v>45</v>
      </c>
      <c r="T4" s="143" t="s">
        <v>46</v>
      </c>
      <c r="U4" s="342" t="s">
        <v>47</v>
      </c>
      <c r="V4" s="45"/>
      <c r="W4" s="45"/>
      <c r="X4" s="45"/>
      <c r="Y4" s="45"/>
      <c r="Z4" s="45"/>
      <c r="AA4" s="45"/>
      <c r="AB4" s="45"/>
      <c r="AC4" s="45"/>
    </row>
    <row r="5" spans="1:31" ht="15" customHeight="1" thickBot="1" x14ac:dyDescent="0.4">
      <c r="A5" s="561"/>
      <c r="B5" s="562"/>
      <c r="C5" s="563"/>
      <c r="D5" s="45"/>
      <c r="E5" s="805" t="s">
        <v>204</v>
      </c>
      <c r="F5" s="806"/>
      <c r="G5" s="806"/>
      <c r="H5" s="806"/>
      <c r="I5" s="228">
        <f>IF(SUM(I6:I11)&gt;0,9999,0)</f>
        <v>0</v>
      </c>
      <c r="J5" s="301"/>
      <c r="K5" s="302"/>
      <c r="L5" s="228">
        <f>IF(SUM(L6:L11)&gt;0,9999,0)</f>
        <v>0</v>
      </c>
      <c r="M5" s="303"/>
      <c r="N5" s="304"/>
      <c r="O5" s="147"/>
      <c r="P5" s="147"/>
      <c r="Q5" s="147"/>
      <c r="R5" s="326">
        <f>IF(SUM(R6:R11)&gt;0,9999,0)</f>
        <v>0</v>
      </c>
      <c r="S5" s="147"/>
      <c r="T5" s="147"/>
      <c r="U5" s="343"/>
      <c r="V5" s="45"/>
      <c r="W5" s="45"/>
      <c r="X5" s="45"/>
      <c r="Y5" s="45"/>
      <c r="Z5" s="45"/>
      <c r="AA5" s="45"/>
      <c r="AB5" s="45"/>
      <c r="AC5" s="45"/>
    </row>
    <row r="6" spans="1:31" ht="15" customHeight="1" thickBot="1" x14ac:dyDescent="0.4">
      <c r="A6" s="561" t="str">
        <f>Info!E12</f>
        <v>Important Information</v>
      </c>
      <c r="B6" s="562"/>
      <c r="C6" s="563"/>
      <c r="D6" s="45"/>
      <c r="E6" s="788" t="s">
        <v>205</v>
      </c>
      <c r="F6" s="789"/>
      <c r="G6" s="789"/>
      <c r="H6" s="790"/>
      <c r="I6" s="280"/>
      <c r="J6" s="305"/>
      <c r="K6" s="280"/>
      <c r="L6" s="280"/>
      <c r="M6" s="305"/>
      <c r="N6" s="280"/>
      <c r="O6" s="193">
        <f>Prices!D55</f>
        <v>42.6</v>
      </c>
      <c r="P6" s="145">
        <f>Prices!E55</f>
        <v>51.12</v>
      </c>
      <c r="Q6" s="191">
        <f>Prices!F55</f>
        <v>66.459999999999994</v>
      </c>
      <c r="R6" s="369">
        <f t="shared" ref="R6:R11" si="0">SUM(I6,L6)</f>
        <v>0</v>
      </c>
      <c r="S6" s="366">
        <f t="shared" ref="S6:U11" si="1">$R6*O6</f>
        <v>0</v>
      </c>
      <c r="T6" s="314">
        <f t="shared" si="1"/>
        <v>0</v>
      </c>
      <c r="U6" s="344">
        <f t="shared" si="1"/>
        <v>0</v>
      </c>
      <c r="V6" s="45"/>
      <c r="W6" s="45"/>
      <c r="X6" s="45"/>
      <c r="Y6" s="45"/>
      <c r="Z6" s="45"/>
      <c r="AA6" s="45"/>
      <c r="AB6" s="45"/>
      <c r="AC6" s="45"/>
    </row>
    <row r="7" spans="1:31" ht="15" customHeight="1" thickBot="1" x14ac:dyDescent="0.4">
      <c r="A7" s="561"/>
      <c r="B7" s="562"/>
      <c r="C7" s="563"/>
      <c r="D7" s="45"/>
      <c r="E7" s="794" t="s">
        <v>206</v>
      </c>
      <c r="F7" s="795"/>
      <c r="G7" s="795"/>
      <c r="H7" s="796"/>
      <c r="I7" s="280"/>
      <c r="J7" s="305"/>
      <c r="K7" s="280"/>
      <c r="L7" s="280"/>
      <c r="M7" s="305"/>
      <c r="N7" s="280"/>
      <c r="O7" s="194">
        <f>Prices!D56</f>
        <v>42.6</v>
      </c>
      <c r="P7" s="88">
        <f>Prices!E56</f>
        <v>51.12</v>
      </c>
      <c r="Q7" s="192">
        <f>Prices!F56</f>
        <v>66.459999999999994</v>
      </c>
      <c r="R7" s="370">
        <f t="shared" si="0"/>
        <v>0</v>
      </c>
      <c r="S7" s="367">
        <f t="shared" si="1"/>
        <v>0</v>
      </c>
      <c r="T7" s="315">
        <f t="shared" si="1"/>
        <v>0</v>
      </c>
      <c r="U7" s="345">
        <f t="shared" si="1"/>
        <v>0</v>
      </c>
      <c r="V7" s="45"/>
      <c r="W7" s="45"/>
      <c r="X7" s="45"/>
      <c r="Y7" s="45"/>
      <c r="Z7" s="45"/>
      <c r="AA7" s="45"/>
      <c r="AB7" s="45"/>
      <c r="AC7" s="45"/>
    </row>
    <row r="8" spans="1:31" ht="15" customHeight="1" thickBot="1" x14ac:dyDescent="0.4">
      <c r="A8" s="561" t="s">
        <v>39</v>
      </c>
      <c r="B8" s="562"/>
      <c r="C8" s="563"/>
      <c r="D8" s="45"/>
      <c r="E8" s="794" t="s">
        <v>207</v>
      </c>
      <c r="F8" s="795"/>
      <c r="G8" s="795"/>
      <c r="H8" s="796"/>
      <c r="I8" s="280"/>
      <c r="J8" s="305"/>
      <c r="K8" s="280"/>
      <c r="L8" s="280"/>
      <c r="M8" s="305"/>
      <c r="N8" s="280"/>
      <c r="O8" s="194">
        <f>Prices!D57</f>
        <v>42.6</v>
      </c>
      <c r="P8" s="88">
        <f>Prices!E57</f>
        <v>51.12</v>
      </c>
      <c r="Q8" s="192">
        <f>Prices!F57</f>
        <v>66.459999999999994</v>
      </c>
      <c r="R8" s="370">
        <f>SUM(I8,L8)</f>
        <v>0</v>
      </c>
      <c r="S8" s="367">
        <f t="shared" si="1"/>
        <v>0</v>
      </c>
      <c r="T8" s="315">
        <f t="shared" si="1"/>
        <v>0</v>
      </c>
      <c r="U8" s="345">
        <f t="shared" si="1"/>
        <v>0</v>
      </c>
      <c r="V8" s="45"/>
      <c r="W8" s="45"/>
      <c r="X8" s="45"/>
      <c r="Y8" s="45"/>
      <c r="Z8" s="45"/>
      <c r="AA8" s="45"/>
      <c r="AB8" s="45"/>
      <c r="AC8" s="45"/>
    </row>
    <row r="9" spans="1:31" ht="15" customHeight="1" thickBot="1" x14ac:dyDescent="0.4">
      <c r="A9" s="561"/>
      <c r="B9" s="562"/>
      <c r="C9" s="563"/>
      <c r="D9" s="45"/>
      <c r="E9" s="794" t="s">
        <v>208</v>
      </c>
      <c r="F9" s="795"/>
      <c r="G9" s="795"/>
      <c r="H9" s="796"/>
      <c r="I9" s="280"/>
      <c r="J9" s="305"/>
      <c r="K9" s="280"/>
      <c r="L9" s="280"/>
      <c r="M9" s="305"/>
      <c r="N9" s="280"/>
      <c r="O9" s="194">
        <f>Prices!D58</f>
        <v>42.6</v>
      </c>
      <c r="P9" s="88">
        <f>Prices!E58</f>
        <v>51.12</v>
      </c>
      <c r="Q9" s="192">
        <f>Prices!F58</f>
        <v>66.459999999999994</v>
      </c>
      <c r="R9" s="370">
        <f>SUM(I9,L9)</f>
        <v>0</v>
      </c>
      <c r="S9" s="367">
        <f t="shared" si="1"/>
        <v>0</v>
      </c>
      <c r="T9" s="315">
        <f t="shared" si="1"/>
        <v>0</v>
      </c>
      <c r="U9" s="345">
        <f t="shared" si="1"/>
        <v>0</v>
      </c>
      <c r="V9" s="45"/>
      <c r="W9" s="45"/>
      <c r="X9" s="45"/>
      <c r="Y9" s="45"/>
      <c r="Z9" s="45"/>
      <c r="AA9" s="45"/>
      <c r="AB9" s="45"/>
      <c r="AC9" s="45"/>
    </row>
    <row r="10" spans="1:31" ht="15" customHeight="1" thickBot="1" x14ac:dyDescent="0.4">
      <c r="A10" s="561" t="str">
        <f>AV!E3</f>
        <v>Audio-visual</v>
      </c>
      <c r="B10" s="562"/>
      <c r="C10" s="563"/>
      <c r="D10" s="45"/>
      <c r="E10" s="794" t="s">
        <v>209</v>
      </c>
      <c r="F10" s="795"/>
      <c r="G10" s="795"/>
      <c r="H10" s="796"/>
      <c r="I10" s="280"/>
      <c r="J10" s="305"/>
      <c r="K10" s="280"/>
      <c r="L10" s="280"/>
      <c r="M10" s="305"/>
      <c r="N10" s="280"/>
      <c r="O10" s="194">
        <f>Prices!D59</f>
        <v>64.31</v>
      </c>
      <c r="P10" s="88">
        <f>Prices!E59</f>
        <v>77.17</v>
      </c>
      <c r="Q10" s="192">
        <f>Prices!F59</f>
        <v>100.32</v>
      </c>
      <c r="R10" s="370">
        <f>SUM(I10,L10)</f>
        <v>0</v>
      </c>
      <c r="S10" s="367">
        <f t="shared" si="1"/>
        <v>0</v>
      </c>
      <c r="T10" s="315">
        <f t="shared" si="1"/>
        <v>0</v>
      </c>
      <c r="U10" s="345">
        <f t="shared" si="1"/>
        <v>0</v>
      </c>
      <c r="V10" s="45"/>
      <c r="W10" s="45"/>
      <c r="X10" s="45"/>
      <c r="Y10" s="45"/>
      <c r="Z10" s="45"/>
      <c r="AA10" s="45"/>
      <c r="AB10" s="45"/>
      <c r="AC10" s="45"/>
    </row>
    <row r="11" spans="1:31" ht="15" customHeight="1" x14ac:dyDescent="0.35">
      <c r="A11" s="561"/>
      <c r="B11" s="562"/>
      <c r="C11" s="563"/>
      <c r="D11" s="45"/>
      <c r="E11" s="791" t="s">
        <v>210</v>
      </c>
      <c r="F11" s="792"/>
      <c r="G11" s="792"/>
      <c r="H11" s="793"/>
      <c r="I11" s="309"/>
      <c r="J11" s="310"/>
      <c r="K11" s="309"/>
      <c r="L11" s="309"/>
      <c r="M11" s="310"/>
      <c r="N11" s="309"/>
      <c r="O11" s="311">
        <f>Prices!D60</f>
        <v>64.31</v>
      </c>
      <c r="P11" s="312">
        <f>Prices!E60</f>
        <v>77.17</v>
      </c>
      <c r="Q11" s="313">
        <f>Prices!F60</f>
        <v>100.32</v>
      </c>
      <c r="R11" s="371">
        <f t="shared" si="0"/>
        <v>0</v>
      </c>
      <c r="S11" s="368">
        <f t="shared" si="1"/>
        <v>0</v>
      </c>
      <c r="T11" s="316">
        <f t="shared" si="1"/>
        <v>0</v>
      </c>
      <c r="U11" s="346">
        <f t="shared" si="1"/>
        <v>0</v>
      </c>
      <c r="V11" s="45"/>
      <c r="W11" s="45"/>
      <c r="X11" s="45"/>
      <c r="Y11" s="45"/>
      <c r="Z11" s="45"/>
      <c r="AA11" s="45"/>
      <c r="AB11" s="45"/>
      <c r="AC11" s="45"/>
    </row>
    <row r="12" spans="1:31" ht="15" customHeight="1" x14ac:dyDescent="0.35">
      <c r="A12" s="561" t="str">
        <f>Util!E3</f>
        <v>Utilities</v>
      </c>
      <c r="B12" s="562"/>
      <c r="C12" s="563"/>
      <c r="D12" s="45"/>
      <c r="E12" s="347"/>
      <c r="F12" s="306"/>
      <c r="G12" s="306"/>
      <c r="H12" s="306"/>
      <c r="I12" s="306"/>
      <c r="J12" s="306"/>
      <c r="K12" s="306"/>
      <c r="L12" s="306"/>
      <c r="M12" s="306"/>
      <c r="N12" s="306"/>
      <c r="O12" s="306"/>
      <c r="P12" s="306"/>
      <c r="Q12" s="306"/>
      <c r="R12" s="306"/>
      <c r="S12" s="306"/>
      <c r="T12" s="306"/>
      <c r="U12" s="348"/>
      <c r="Y12" s="45"/>
      <c r="Z12" s="45"/>
      <c r="AA12" s="45"/>
      <c r="AB12" s="45"/>
      <c r="AC12" s="45"/>
      <c r="AD12" s="45"/>
      <c r="AE12" s="45"/>
    </row>
    <row r="13" spans="1:31" ht="15" customHeight="1" x14ac:dyDescent="0.35">
      <c r="A13" s="561"/>
      <c r="B13" s="562"/>
      <c r="C13" s="563"/>
      <c r="D13" s="45"/>
      <c r="E13" s="333">
        <v>1</v>
      </c>
      <c r="F13" s="307" t="s">
        <v>75</v>
      </c>
      <c r="G13" s="307"/>
      <c r="H13" s="307"/>
      <c r="I13" s="307"/>
      <c r="J13" s="307"/>
      <c r="K13" s="307"/>
      <c r="L13" s="307"/>
      <c r="M13" s="307"/>
      <c r="N13" s="307"/>
      <c r="O13" s="307"/>
      <c r="P13" s="307"/>
      <c r="Q13" s="307"/>
      <c r="R13" s="307"/>
      <c r="S13" s="307"/>
      <c r="T13" s="307"/>
      <c r="U13" s="349"/>
      <c r="Y13" s="80"/>
      <c r="Z13" s="45"/>
      <c r="AA13" s="45"/>
      <c r="AB13" s="45"/>
      <c r="AC13" s="45"/>
      <c r="AD13" s="45"/>
      <c r="AE13" s="45"/>
    </row>
    <row r="14" spans="1:31" ht="15" customHeight="1" x14ac:dyDescent="0.35">
      <c r="A14" s="561" t="str">
        <f>Safe!E3</f>
        <v>Safety</v>
      </c>
      <c r="B14" s="562"/>
      <c r="C14" s="563"/>
      <c r="D14" s="45"/>
      <c r="E14" s="350">
        <v>2</v>
      </c>
      <c r="F14" s="308" t="s">
        <v>211</v>
      </c>
      <c r="G14" s="308"/>
      <c r="H14" s="308"/>
      <c r="I14" s="308"/>
      <c r="J14" s="308"/>
      <c r="K14" s="308"/>
      <c r="L14" s="308"/>
      <c r="M14" s="308"/>
      <c r="N14" s="308"/>
      <c r="O14" s="308"/>
      <c r="P14" s="308"/>
      <c r="Q14" s="308"/>
      <c r="R14" s="308"/>
      <c r="S14" s="308"/>
      <c r="T14" s="308"/>
      <c r="U14" s="351"/>
      <c r="Y14" s="80"/>
      <c r="Z14" s="45"/>
      <c r="AA14" s="45"/>
      <c r="AB14" s="45"/>
      <c r="AC14" s="45"/>
      <c r="AD14" s="45"/>
      <c r="AE14" s="45"/>
    </row>
    <row r="15" spans="1:31" ht="15" customHeight="1" thickBot="1" x14ac:dyDescent="0.4">
      <c r="A15" s="561"/>
      <c r="B15" s="562"/>
      <c r="C15" s="563"/>
      <c r="D15" s="45"/>
      <c r="E15" s="335">
        <v>3</v>
      </c>
      <c r="F15" s="336" t="s">
        <v>212</v>
      </c>
      <c r="G15" s="336"/>
      <c r="H15" s="336"/>
      <c r="I15" s="336"/>
      <c r="J15" s="336"/>
      <c r="K15" s="336"/>
      <c r="L15" s="336"/>
      <c r="M15" s="336"/>
      <c r="N15" s="336"/>
      <c r="O15" s="336"/>
      <c r="P15" s="336"/>
      <c r="Q15" s="336"/>
      <c r="R15" s="336"/>
      <c r="S15" s="336"/>
      <c r="T15" s="336"/>
      <c r="U15" s="352"/>
      <c r="Y15" s="80"/>
      <c r="Z15" s="45"/>
      <c r="AA15" s="45"/>
      <c r="AB15" s="45"/>
      <c r="AC15" s="45"/>
      <c r="AD15" s="45"/>
      <c r="AE15" s="45"/>
    </row>
    <row r="16" spans="1:31" ht="15" customHeight="1" x14ac:dyDescent="0.35">
      <c r="A16" s="564" t="str">
        <f>Floor!E3</f>
        <v>Flooring</v>
      </c>
      <c r="B16" s="565"/>
      <c r="C16" s="566"/>
      <c r="D16" s="45"/>
      <c r="E16" s="45"/>
      <c r="F16" s="45"/>
      <c r="G16" s="45"/>
      <c r="H16" s="45"/>
      <c r="I16" s="45"/>
      <c r="J16" s="91"/>
      <c r="K16" s="45"/>
      <c r="L16" s="45"/>
      <c r="M16" s="91"/>
      <c r="N16" s="56"/>
      <c r="O16" s="45"/>
      <c r="P16" s="45"/>
      <c r="Q16" s="45"/>
      <c r="R16" s="45"/>
      <c r="S16" s="56"/>
      <c r="T16" s="45"/>
      <c r="U16" s="45"/>
      <c r="V16" s="45"/>
      <c r="W16" s="45"/>
      <c r="X16" s="45"/>
      <c r="Y16" s="80"/>
      <c r="Z16" s="45"/>
      <c r="AA16" s="45"/>
      <c r="AB16" s="45"/>
      <c r="AC16" s="45"/>
      <c r="AD16" s="45"/>
      <c r="AE16" s="45"/>
    </row>
    <row r="17" spans="1:32" ht="15" customHeight="1" x14ac:dyDescent="0.35">
      <c r="A17" s="567"/>
      <c r="B17" s="568"/>
      <c r="C17" s="569"/>
      <c r="D17" s="45"/>
      <c r="E17" s="797" t="s">
        <v>213</v>
      </c>
      <c r="F17" s="798"/>
      <c r="G17" s="798"/>
      <c r="H17" s="798"/>
      <c r="I17" s="798"/>
      <c r="J17" s="798"/>
      <c r="K17" s="798"/>
      <c r="L17" s="798"/>
      <c r="M17" s="798"/>
      <c r="N17" s="798"/>
      <c r="O17" s="798"/>
      <c r="P17" s="798"/>
      <c r="Q17" s="798"/>
      <c r="R17" s="798"/>
      <c r="S17" s="798"/>
      <c r="T17" s="798"/>
      <c r="U17" s="799"/>
      <c r="V17" s="200"/>
      <c r="W17" s="131"/>
      <c r="X17" s="80"/>
      <c r="Y17" s="82"/>
      <c r="Z17" s="59"/>
      <c r="AA17" s="64"/>
      <c r="AB17" s="64"/>
      <c r="AC17" s="58"/>
      <c r="AD17" s="58"/>
      <c r="AE17" s="45"/>
    </row>
    <row r="18" spans="1:32" ht="15" customHeight="1" x14ac:dyDescent="0.35">
      <c r="A18" s="561" t="str">
        <f>Clean!E3</f>
        <v>Cleaning</v>
      </c>
      <c r="B18" s="562"/>
      <c r="C18" s="563"/>
      <c r="D18" s="45"/>
      <c r="E18" s="800"/>
      <c r="F18" s="720"/>
      <c r="G18" s="720"/>
      <c r="H18" s="720"/>
      <c r="I18" s="720"/>
      <c r="J18" s="720"/>
      <c r="K18" s="720"/>
      <c r="L18" s="720"/>
      <c r="M18" s="720"/>
      <c r="N18" s="720"/>
      <c r="O18" s="720"/>
      <c r="P18" s="720"/>
      <c r="Q18" s="720"/>
      <c r="R18" s="720"/>
      <c r="S18" s="720"/>
      <c r="T18" s="720"/>
      <c r="U18" s="801"/>
      <c r="V18" s="200"/>
      <c r="W18" s="131"/>
      <c r="X18" s="80"/>
      <c r="Y18" s="80"/>
      <c r="Z18" s="45"/>
      <c r="AA18" s="45"/>
      <c r="AB18" s="45"/>
      <c r="AC18" s="45"/>
      <c r="AD18" s="45"/>
      <c r="AE18" s="45"/>
    </row>
    <row r="19" spans="1:32" ht="15" customHeight="1" x14ac:dyDescent="0.35">
      <c r="A19" s="561"/>
      <c r="B19" s="562"/>
      <c r="C19" s="563"/>
      <c r="D19" s="45"/>
      <c r="E19" s="800"/>
      <c r="F19" s="720"/>
      <c r="G19" s="720"/>
      <c r="H19" s="720"/>
      <c r="I19" s="720"/>
      <c r="J19" s="720"/>
      <c r="K19" s="720"/>
      <c r="L19" s="720"/>
      <c r="M19" s="720"/>
      <c r="N19" s="720"/>
      <c r="O19" s="720"/>
      <c r="P19" s="720"/>
      <c r="Q19" s="720"/>
      <c r="R19" s="720"/>
      <c r="S19" s="720"/>
      <c r="T19" s="720"/>
      <c r="U19" s="801"/>
      <c r="V19" s="200"/>
      <c r="W19" s="131"/>
      <c r="X19" s="80"/>
      <c r="Y19" s="80"/>
      <c r="Z19" s="45"/>
      <c r="AA19" s="45"/>
      <c r="AB19" s="45"/>
      <c r="AC19" s="45"/>
      <c r="AD19" s="45"/>
      <c r="AE19" s="45"/>
    </row>
    <row r="20" spans="1:32" ht="15" customHeight="1" x14ac:dyDescent="0.35">
      <c r="A20" s="561" t="str">
        <f>Food!E3</f>
        <v>Food</v>
      </c>
      <c r="B20" s="562"/>
      <c r="C20" s="563"/>
      <c r="D20" s="45"/>
      <c r="E20" s="800"/>
      <c r="F20" s="720"/>
      <c r="G20" s="720"/>
      <c r="H20" s="720"/>
      <c r="I20" s="720"/>
      <c r="J20" s="720"/>
      <c r="K20" s="720"/>
      <c r="L20" s="720"/>
      <c r="M20" s="720"/>
      <c r="N20" s="720"/>
      <c r="O20" s="720"/>
      <c r="P20" s="720"/>
      <c r="Q20" s="720"/>
      <c r="R20" s="720"/>
      <c r="S20" s="720"/>
      <c r="T20" s="720"/>
      <c r="U20" s="801"/>
      <c r="V20" s="200"/>
      <c r="W20" s="131"/>
      <c r="X20" s="80"/>
      <c r="Y20" s="80"/>
      <c r="Z20" s="45"/>
      <c r="AA20" s="45"/>
      <c r="AB20" s="45"/>
      <c r="AC20" s="45"/>
      <c r="AD20" s="45"/>
      <c r="AE20" s="45"/>
    </row>
    <row r="21" spans="1:32" ht="15" customHeight="1" x14ac:dyDescent="0.35">
      <c r="A21" s="561"/>
      <c r="B21" s="562"/>
      <c r="C21" s="563"/>
      <c r="D21" s="45"/>
      <c r="E21" s="800"/>
      <c r="F21" s="720"/>
      <c r="G21" s="720"/>
      <c r="H21" s="720"/>
      <c r="I21" s="720"/>
      <c r="J21" s="720"/>
      <c r="K21" s="720"/>
      <c r="L21" s="720"/>
      <c r="M21" s="720"/>
      <c r="N21" s="720"/>
      <c r="O21" s="720"/>
      <c r="P21" s="720"/>
      <c r="Q21" s="720"/>
      <c r="R21" s="720"/>
      <c r="S21" s="720"/>
      <c r="T21" s="720"/>
      <c r="U21" s="801"/>
      <c r="V21" s="200"/>
      <c r="W21" s="131"/>
      <c r="X21" s="82"/>
      <c r="Y21" s="80"/>
      <c r="Z21" s="45"/>
      <c r="AA21" s="45"/>
      <c r="AB21" s="45"/>
      <c r="AC21" s="45"/>
      <c r="AD21" s="45"/>
      <c r="AE21" s="45"/>
    </row>
    <row r="22" spans="1:32" ht="15" customHeight="1" x14ac:dyDescent="0.35">
      <c r="A22" s="561" t="str">
        <f>Drink!E3</f>
        <v>Drinks</v>
      </c>
      <c r="B22" s="562"/>
      <c r="C22" s="563"/>
      <c r="D22" s="45"/>
      <c r="E22" s="800"/>
      <c r="F22" s="720"/>
      <c r="G22" s="720"/>
      <c r="H22" s="720"/>
      <c r="I22" s="720"/>
      <c r="J22" s="720"/>
      <c r="K22" s="720"/>
      <c r="L22" s="720"/>
      <c r="M22" s="720"/>
      <c r="N22" s="720"/>
      <c r="O22" s="720"/>
      <c r="P22" s="720"/>
      <c r="Q22" s="720"/>
      <c r="R22" s="720"/>
      <c r="S22" s="720"/>
      <c r="T22" s="720"/>
      <c r="U22" s="801"/>
      <c r="V22" s="200"/>
      <c r="W22" s="131"/>
      <c r="X22" s="80"/>
      <c r="Y22" s="80"/>
      <c r="Z22" s="45"/>
      <c r="AA22" s="45"/>
      <c r="AB22" s="45"/>
      <c r="AC22" s="45"/>
      <c r="AD22" s="45"/>
      <c r="AE22" s="45"/>
    </row>
    <row r="23" spans="1:32" ht="15" customHeight="1" x14ac:dyDescent="0.35">
      <c r="A23" s="561"/>
      <c r="B23" s="562"/>
      <c r="C23" s="563"/>
      <c r="D23" s="45"/>
      <c r="E23" s="800"/>
      <c r="F23" s="720"/>
      <c r="G23" s="720"/>
      <c r="H23" s="720"/>
      <c r="I23" s="720"/>
      <c r="J23" s="720"/>
      <c r="K23" s="720"/>
      <c r="L23" s="720"/>
      <c r="M23" s="720"/>
      <c r="N23" s="720"/>
      <c r="O23" s="720"/>
      <c r="P23" s="720"/>
      <c r="Q23" s="720"/>
      <c r="R23" s="720"/>
      <c r="S23" s="720"/>
      <c r="T23" s="720"/>
      <c r="U23" s="801"/>
      <c r="V23" s="200"/>
      <c r="W23" s="131"/>
      <c r="X23" s="80"/>
      <c r="Y23" s="80"/>
      <c r="Z23" s="45"/>
      <c r="AA23" s="45"/>
      <c r="AB23" s="45"/>
      <c r="AC23" s="45"/>
      <c r="AD23" s="45"/>
      <c r="AE23" s="45"/>
    </row>
    <row r="24" spans="1:32" ht="15" customHeight="1" x14ac:dyDescent="0.35">
      <c r="A24" s="561" t="str">
        <f>Alco!E3</f>
        <v>Alcohol</v>
      </c>
      <c r="B24" s="562"/>
      <c r="C24" s="563"/>
      <c r="D24" s="45"/>
      <c r="E24" s="800"/>
      <c r="F24" s="720"/>
      <c r="G24" s="720"/>
      <c r="H24" s="720"/>
      <c r="I24" s="720"/>
      <c r="J24" s="720"/>
      <c r="K24" s="720"/>
      <c r="L24" s="720"/>
      <c r="M24" s="720"/>
      <c r="N24" s="720"/>
      <c r="O24" s="720"/>
      <c r="P24" s="720"/>
      <c r="Q24" s="720"/>
      <c r="R24" s="720"/>
      <c r="S24" s="720"/>
      <c r="T24" s="720"/>
      <c r="U24" s="801"/>
      <c r="V24" s="200"/>
      <c r="W24" s="131"/>
      <c r="X24" s="80"/>
      <c r="Y24" s="45"/>
      <c r="Z24" s="45"/>
      <c r="AA24" s="45"/>
      <c r="AB24" s="45"/>
      <c r="AC24" s="45"/>
      <c r="AD24" s="45"/>
      <c r="AE24" s="45"/>
    </row>
    <row r="25" spans="1:32" ht="15" customHeight="1" x14ac:dyDescent="0.35">
      <c r="A25" s="561"/>
      <c r="B25" s="562"/>
      <c r="C25" s="563"/>
      <c r="D25" s="45"/>
      <c r="E25" s="800"/>
      <c r="F25" s="720"/>
      <c r="G25" s="720"/>
      <c r="H25" s="720"/>
      <c r="I25" s="720"/>
      <c r="J25" s="720"/>
      <c r="K25" s="720"/>
      <c r="L25" s="720"/>
      <c r="M25" s="720"/>
      <c r="N25" s="720"/>
      <c r="O25" s="720"/>
      <c r="P25" s="720"/>
      <c r="Q25" s="720"/>
      <c r="R25" s="720"/>
      <c r="S25" s="720"/>
      <c r="T25" s="720"/>
      <c r="U25" s="801"/>
      <c r="V25" s="200"/>
      <c r="W25" s="131"/>
      <c r="X25" s="80"/>
      <c r="Y25" s="45"/>
      <c r="Z25" s="45"/>
      <c r="AA25" s="45"/>
      <c r="AB25" s="45"/>
      <c r="AC25" s="45"/>
      <c r="AD25" s="45"/>
      <c r="AE25" s="45"/>
    </row>
    <row r="26" spans="1:32" ht="15" customHeight="1" x14ac:dyDescent="0.35">
      <c r="A26" s="561" t="str">
        <f>Equip!E3</f>
        <v>Catering - Equipment</v>
      </c>
      <c r="B26" s="562"/>
      <c r="C26" s="563"/>
      <c r="D26" s="45"/>
      <c r="E26" s="800"/>
      <c r="F26" s="720"/>
      <c r="G26" s="720"/>
      <c r="H26" s="720"/>
      <c r="I26" s="720"/>
      <c r="J26" s="720"/>
      <c r="K26" s="720"/>
      <c r="L26" s="720"/>
      <c r="M26" s="720"/>
      <c r="N26" s="720"/>
      <c r="O26" s="720"/>
      <c r="P26" s="720"/>
      <c r="Q26" s="720"/>
      <c r="R26" s="720"/>
      <c r="S26" s="720"/>
      <c r="T26" s="720"/>
      <c r="U26" s="801"/>
      <c r="V26" s="200"/>
      <c r="W26" s="131"/>
      <c r="X26" s="80"/>
      <c r="Y26" s="45"/>
      <c r="Z26" s="45"/>
      <c r="AA26" s="45"/>
      <c r="AB26" s="45"/>
      <c r="AC26" s="45"/>
      <c r="AD26" s="45"/>
      <c r="AE26" s="45"/>
    </row>
    <row r="27" spans="1:32" ht="15" customHeight="1" x14ac:dyDescent="0.35">
      <c r="A27" s="561"/>
      <c r="B27" s="562"/>
      <c r="C27" s="563"/>
      <c r="D27" s="45"/>
      <c r="E27" s="800"/>
      <c r="F27" s="720"/>
      <c r="G27" s="720"/>
      <c r="H27" s="720"/>
      <c r="I27" s="720"/>
      <c r="J27" s="720"/>
      <c r="K27" s="720"/>
      <c r="L27" s="720"/>
      <c r="M27" s="720"/>
      <c r="N27" s="720"/>
      <c r="O27" s="720"/>
      <c r="P27" s="720"/>
      <c r="Q27" s="720"/>
      <c r="R27" s="720"/>
      <c r="S27" s="720"/>
      <c r="T27" s="720"/>
      <c r="U27" s="801"/>
      <c r="V27" s="200"/>
      <c r="W27" s="131"/>
      <c r="X27" s="80"/>
      <c r="Y27" s="45"/>
      <c r="Z27" s="45"/>
      <c r="AA27" s="45"/>
      <c r="AB27" s="45"/>
      <c r="AC27" s="45"/>
      <c r="AD27" s="45"/>
      <c r="AE27" s="45"/>
    </row>
    <row r="28" spans="1:32" ht="15" customHeight="1" x14ac:dyDescent="0.35">
      <c r="A28" s="561" t="str">
        <f>Hygiene!E3</f>
        <v>Catering - Hygiene</v>
      </c>
      <c r="B28" s="562"/>
      <c r="C28" s="563"/>
      <c r="D28" s="45"/>
      <c r="E28" s="800"/>
      <c r="F28" s="720"/>
      <c r="G28" s="720"/>
      <c r="H28" s="720"/>
      <c r="I28" s="720"/>
      <c r="J28" s="720"/>
      <c r="K28" s="720"/>
      <c r="L28" s="720"/>
      <c r="M28" s="720"/>
      <c r="N28" s="720"/>
      <c r="O28" s="720"/>
      <c r="P28" s="720"/>
      <c r="Q28" s="720"/>
      <c r="R28" s="720"/>
      <c r="S28" s="720"/>
      <c r="T28" s="720"/>
      <c r="U28" s="801"/>
      <c r="V28" s="200"/>
      <c r="W28" s="131"/>
      <c r="X28" s="45"/>
      <c r="Y28" s="45"/>
      <c r="Z28" s="45"/>
      <c r="AA28" s="45"/>
      <c r="AB28" s="45"/>
      <c r="AC28" s="45"/>
      <c r="AD28" s="45"/>
      <c r="AE28" s="45"/>
    </row>
    <row r="29" spans="1:32" ht="15" customHeight="1" x14ac:dyDescent="0.35">
      <c r="A29" s="561"/>
      <c r="B29" s="562"/>
      <c r="C29" s="563"/>
      <c r="D29" s="45"/>
      <c r="E29" s="800"/>
      <c r="F29" s="720"/>
      <c r="G29" s="720"/>
      <c r="H29" s="720"/>
      <c r="I29" s="720"/>
      <c r="J29" s="720"/>
      <c r="K29" s="720"/>
      <c r="L29" s="720"/>
      <c r="M29" s="720"/>
      <c r="N29" s="720"/>
      <c r="O29" s="720"/>
      <c r="P29" s="720"/>
      <c r="Q29" s="720"/>
      <c r="R29" s="720"/>
      <c r="S29" s="720"/>
      <c r="T29" s="720"/>
      <c r="U29" s="801"/>
      <c r="V29" s="131"/>
      <c r="W29" s="131"/>
      <c r="X29" s="45"/>
      <c r="Y29" s="65"/>
      <c r="Z29" s="65"/>
      <c r="AA29" s="65"/>
      <c r="AB29" s="65"/>
      <c r="AC29" s="61"/>
      <c r="AD29" s="61"/>
      <c r="AE29" s="61"/>
      <c r="AF29" s="6"/>
    </row>
    <row r="30" spans="1:32" ht="15" customHeight="1" x14ac:dyDescent="0.35">
      <c r="A30" s="561" t="str">
        <f>'G&amp;R'!E3</f>
        <v>Graphics &amp; Rigging</v>
      </c>
      <c r="B30" s="562"/>
      <c r="C30" s="563"/>
      <c r="D30" s="45"/>
      <c r="E30" s="802"/>
      <c r="F30" s="803"/>
      <c r="G30" s="803"/>
      <c r="H30" s="803"/>
      <c r="I30" s="803"/>
      <c r="J30" s="803"/>
      <c r="K30" s="803"/>
      <c r="L30" s="803"/>
      <c r="M30" s="803"/>
      <c r="N30" s="803"/>
      <c r="O30" s="803"/>
      <c r="P30" s="803"/>
      <c r="Q30" s="803"/>
      <c r="R30" s="803"/>
      <c r="S30" s="803"/>
      <c r="T30" s="803"/>
      <c r="U30" s="804"/>
      <c r="V30" s="59"/>
      <c r="W30" s="59"/>
      <c r="X30" s="45"/>
      <c r="Y30" s="45"/>
      <c r="Z30" s="45"/>
      <c r="AA30" s="45"/>
      <c r="AB30" s="45"/>
      <c r="AC30" s="45"/>
      <c r="AD30" s="45"/>
      <c r="AE30" s="45"/>
    </row>
    <row r="31" spans="1:32" ht="15" customHeight="1" x14ac:dyDescent="0.35">
      <c r="A31" s="561"/>
      <c r="B31" s="562"/>
      <c r="C31" s="563"/>
      <c r="D31" s="45"/>
      <c r="E31" s="80"/>
      <c r="F31" s="59"/>
      <c r="G31" s="59"/>
      <c r="H31" s="59"/>
      <c r="I31" s="59"/>
      <c r="J31" s="94"/>
      <c r="K31" s="59"/>
      <c r="L31" s="59"/>
      <c r="M31" s="94"/>
      <c r="N31" s="59"/>
      <c r="O31" s="59"/>
      <c r="P31" s="59"/>
      <c r="Q31" s="59"/>
      <c r="R31" s="59"/>
      <c r="S31" s="60"/>
      <c r="T31" s="59"/>
      <c r="U31" s="59"/>
      <c r="V31" s="59"/>
      <c r="W31" s="59"/>
      <c r="X31" s="45"/>
      <c r="Y31" s="45"/>
      <c r="Z31" s="45"/>
      <c r="AA31" s="45"/>
      <c r="AB31" s="45"/>
      <c r="AC31" s="45"/>
      <c r="AD31" s="45"/>
      <c r="AE31" s="45"/>
    </row>
    <row r="32" spans="1:32" ht="15" customHeight="1" x14ac:dyDescent="0.35">
      <c r="A32" s="561" t="str">
        <f>Details!E2</f>
        <v>Your contact details</v>
      </c>
      <c r="B32" s="562"/>
      <c r="C32" s="563"/>
      <c r="D32" s="45"/>
      <c r="E32" s="82"/>
      <c r="F32" s="59"/>
      <c r="G32" s="59"/>
      <c r="H32" s="59"/>
      <c r="I32" s="59"/>
      <c r="J32" s="94"/>
      <c r="K32" s="59"/>
      <c r="L32" s="59"/>
      <c r="M32" s="94"/>
      <c r="N32" s="59"/>
      <c r="O32" s="59"/>
      <c r="P32" s="59"/>
      <c r="Q32" s="59"/>
      <c r="R32" s="59"/>
      <c r="S32" s="60"/>
      <c r="T32" s="59"/>
      <c r="U32" s="59"/>
      <c r="V32" s="59"/>
      <c r="W32" s="59"/>
      <c r="X32" s="45"/>
      <c r="Y32" s="45"/>
      <c r="Z32" s="45"/>
      <c r="AA32" s="45"/>
      <c r="AB32" s="45"/>
      <c r="AC32" s="45"/>
      <c r="AD32" s="45"/>
      <c r="AE32" s="45"/>
    </row>
    <row r="33" spans="1:31" ht="15" customHeight="1" x14ac:dyDescent="0.35">
      <c r="A33" s="561"/>
      <c r="B33" s="562"/>
      <c r="C33" s="563"/>
      <c r="D33" s="45"/>
      <c r="E33" s="82"/>
      <c r="F33" s="59"/>
      <c r="G33" s="59"/>
      <c r="H33" s="59"/>
      <c r="I33" s="59"/>
      <c r="J33" s="94"/>
      <c r="K33" s="59"/>
      <c r="L33" s="59"/>
      <c r="M33" s="94"/>
      <c r="N33" s="59"/>
      <c r="O33" s="59"/>
      <c r="P33" s="59"/>
      <c r="Q33" s="59"/>
      <c r="R33" s="59"/>
      <c r="S33" s="60"/>
      <c r="T33" s="59"/>
      <c r="U33" s="59"/>
      <c r="V33" s="59"/>
      <c r="W33" s="59"/>
      <c r="X33" s="65"/>
      <c r="Y33" s="45"/>
      <c r="Z33" s="45"/>
      <c r="AA33" s="45"/>
      <c r="AB33" s="45"/>
      <c r="AC33" s="45"/>
      <c r="AD33" s="45"/>
      <c r="AE33" s="45"/>
    </row>
    <row r="34" spans="1:31" ht="15" customHeight="1" x14ac:dyDescent="0.35">
      <c r="A34" s="561" t="str">
        <f>Summary!E4</f>
        <v>Order summary</v>
      </c>
      <c r="B34" s="562"/>
      <c r="C34" s="563"/>
      <c r="D34" s="45"/>
      <c r="E34" s="66"/>
      <c r="F34" s="66"/>
      <c r="G34" s="66"/>
      <c r="H34" s="66"/>
      <c r="I34" s="66"/>
      <c r="J34" s="95"/>
      <c r="K34" s="66"/>
      <c r="L34" s="66"/>
      <c r="M34" s="95"/>
      <c r="N34" s="67"/>
      <c r="O34" s="66"/>
      <c r="P34" s="66"/>
      <c r="Q34" s="66"/>
      <c r="R34" s="66"/>
      <c r="S34" s="67"/>
      <c r="T34" s="66"/>
      <c r="U34" s="66"/>
      <c r="V34" s="66"/>
      <c r="W34" s="66"/>
      <c r="X34" s="45"/>
      <c r="Y34" s="45"/>
      <c r="Z34" s="45"/>
      <c r="AA34" s="45"/>
      <c r="AB34" s="45"/>
      <c r="AC34" s="45"/>
      <c r="AD34" s="45"/>
      <c r="AE34" s="45"/>
    </row>
    <row r="35" spans="1:31" ht="15" customHeight="1" x14ac:dyDescent="0.35">
      <c r="A35" s="561"/>
      <c r="B35" s="562"/>
      <c r="C35" s="563"/>
      <c r="D35" s="45"/>
      <c r="E35" s="66"/>
      <c r="F35" s="66"/>
      <c r="G35" s="66"/>
      <c r="H35" s="66"/>
      <c r="I35" s="66"/>
      <c r="J35" s="95"/>
      <c r="K35" s="66"/>
      <c r="L35" s="66"/>
      <c r="M35" s="95"/>
      <c r="N35" s="67"/>
      <c r="O35" s="66"/>
      <c r="P35" s="66"/>
      <c r="Q35" s="66"/>
      <c r="R35" s="66"/>
      <c r="S35" s="67"/>
      <c r="T35" s="66"/>
      <c r="U35" s="66"/>
      <c r="V35" s="66"/>
      <c r="W35" s="66"/>
      <c r="X35" s="45"/>
      <c r="Y35" s="45"/>
      <c r="Z35" s="45"/>
      <c r="AA35" s="45"/>
      <c r="AB35" s="45"/>
      <c r="AC35" s="45"/>
      <c r="AD35" s="45"/>
      <c r="AE35" s="45"/>
    </row>
    <row r="36" spans="1:31" ht="15" customHeight="1" x14ac:dyDescent="0.35">
      <c r="A36" s="561" t="str">
        <f>'T&amp;C'!E2</f>
        <v>Terms &amp; Conditions</v>
      </c>
      <c r="B36" s="562"/>
      <c r="C36" s="563"/>
      <c r="D36" s="45"/>
      <c r="E36" s="66"/>
      <c r="F36" s="66"/>
      <c r="G36" s="66"/>
      <c r="H36" s="66"/>
      <c r="I36" s="66"/>
      <c r="J36" s="95"/>
      <c r="K36" s="66"/>
      <c r="L36" s="66"/>
      <c r="M36" s="95"/>
      <c r="N36" s="67"/>
      <c r="O36" s="66"/>
      <c r="P36" s="66"/>
      <c r="Q36" s="66"/>
      <c r="R36" s="66"/>
      <c r="S36" s="67"/>
      <c r="T36" s="66"/>
      <c r="U36" s="66"/>
      <c r="V36" s="66"/>
      <c r="W36" s="66"/>
      <c r="X36" s="45"/>
      <c r="Y36" s="45"/>
      <c r="Z36" s="45"/>
      <c r="AA36" s="45"/>
      <c r="AB36" s="45"/>
      <c r="AC36" s="45"/>
      <c r="AD36" s="45"/>
      <c r="AE36" s="45"/>
    </row>
    <row r="37" spans="1:31" ht="15" customHeight="1" x14ac:dyDescent="0.35">
      <c r="A37" s="561"/>
      <c r="B37" s="562"/>
      <c r="C37" s="563"/>
      <c r="D37" s="45"/>
      <c r="E37" s="45"/>
      <c r="F37" s="45"/>
      <c r="G37" s="45"/>
      <c r="H37" s="45"/>
      <c r="I37" s="45"/>
      <c r="J37" s="91"/>
      <c r="K37" s="45"/>
      <c r="L37" s="45"/>
      <c r="M37" s="91"/>
      <c r="N37" s="56"/>
      <c r="O37" s="45"/>
      <c r="P37" s="45"/>
      <c r="Q37" s="45"/>
      <c r="R37" s="45"/>
      <c r="S37" s="56"/>
      <c r="T37" s="45"/>
      <c r="U37" s="45"/>
      <c r="V37" s="45"/>
      <c r="W37" s="45"/>
      <c r="X37" s="45"/>
      <c r="Y37" s="45"/>
      <c r="Z37" s="45"/>
      <c r="AA37" s="45"/>
      <c r="AB37" s="45"/>
      <c r="AC37" s="45"/>
      <c r="AD37" s="45"/>
      <c r="AE37" s="45"/>
    </row>
    <row r="38" spans="1:31" ht="15" customHeight="1" x14ac:dyDescent="0.35">
      <c r="A38" s="51"/>
      <c r="B38" s="51"/>
      <c r="C38" s="51"/>
      <c r="D38" s="45"/>
      <c r="E38" s="59" t="s">
        <v>214</v>
      </c>
      <c r="F38" s="59"/>
      <c r="G38" s="59"/>
      <c r="H38" s="59"/>
      <c r="I38" s="59"/>
      <c r="J38" s="94"/>
      <c r="K38" s="59"/>
      <c r="L38" s="59"/>
      <c r="M38" s="94"/>
      <c r="N38" s="59"/>
      <c r="O38" s="59"/>
      <c r="P38" s="59"/>
      <c r="Q38" s="59"/>
      <c r="R38" s="59"/>
      <c r="S38" s="60"/>
      <c r="T38" s="59"/>
      <c r="U38" s="59"/>
      <c r="V38" s="59"/>
      <c r="W38" s="59"/>
      <c r="X38" s="45"/>
      <c r="Y38" s="45"/>
      <c r="Z38" s="45"/>
      <c r="AA38" s="45"/>
      <c r="AB38" s="45"/>
      <c r="AC38" s="45"/>
      <c r="AD38" s="45"/>
      <c r="AE38" s="45"/>
    </row>
    <row r="39" spans="1:31" ht="15" customHeight="1" x14ac:dyDescent="0.4">
      <c r="A39" s="52"/>
      <c r="B39" s="52"/>
      <c r="C39" s="52"/>
      <c r="D39" s="45"/>
      <c r="E39" s="59"/>
      <c r="F39" s="59"/>
      <c r="G39" s="59"/>
      <c r="H39" s="59"/>
      <c r="I39" s="59"/>
      <c r="J39" s="94"/>
      <c r="K39" s="59"/>
      <c r="L39" s="59"/>
      <c r="M39" s="94"/>
      <c r="N39" s="59"/>
      <c r="O39" s="59"/>
      <c r="P39" s="59"/>
      <c r="Q39" s="59"/>
      <c r="R39" s="59"/>
      <c r="S39" s="60"/>
      <c r="T39" s="59"/>
      <c r="U39" s="59"/>
      <c r="V39" s="59"/>
      <c r="W39" s="59"/>
      <c r="X39" s="45"/>
      <c r="Y39" s="45"/>
      <c r="Z39" s="45"/>
      <c r="AA39" s="45"/>
      <c r="AB39" s="45"/>
      <c r="AC39" s="45"/>
      <c r="AD39" s="45"/>
      <c r="AE39" s="45"/>
    </row>
    <row r="40" spans="1:31" ht="15" customHeight="1" x14ac:dyDescent="0.35">
      <c r="A40" s="572" t="s">
        <v>31</v>
      </c>
      <c r="B40" s="572"/>
      <c r="C40" s="572"/>
      <c r="D40" s="45"/>
      <c r="E40" s="59"/>
      <c r="F40" s="59"/>
      <c r="G40" s="59"/>
      <c r="H40" s="59"/>
      <c r="I40" s="59"/>
      <c r="J40" s="94"/>
      <c r="K40" s="59"/>
      <c r="L40" s="59"/>
      <c r="M40" s="94"/>
      <c r="N40" s="59"/>
      <c r="O40" s="59"/>
      <c r="P40" s="59"/>
      <c r="Q40" s="59"/>
      <c r="R40" s="59"/>
      <c r="S40" s="60"/>
      <c r="T40" s="59"/>
      <c r="U40" s="59"/>
      <c r="V40" s="59"/>
      <c r="W40" s="59"/>
      <c r="X40" s="45"/>
      <c r="Y40" s="45"/>
      <c r="Z40" s="45"/>
      <c r="AA40" s="45"/>
      <c r="AB40" s="45"/>
      <c r="AC40" s="45"/>
      <c r="AD40" s="45"/>
      <c r="AE40" s="45"/>
    </row>
    <row r="41" spans="1:31" ht="15" customHeight="1" x14ac:dyDescent="0.35">
      <c r="A41" s="79" t="s">
        <v>32</v>
      </c>
      <c r="B41" s="142"/>
      <c r="C41" s="142"/>
      <c r="D41" s="45"/>
      <c r="E41" s="59"/>
      <c r="F41" s="59"/>
      <c r="G41" s="59"/>
      <c r="H41" s="59"/>
      <c r="I41" s="59"/>
      <c r="J41" s="94"/>
      <c r="K41" s="59"/>
      <c r="L41" s="59"/>
      <c r="M41" s="94"/>
      <c r="N41" s="59"/>
      <c r="O41" s="59"/>
      <c r="P41" s="59"/>
      <c r="Q41" s="59"/>
      <c r="R41" s="59"/>
      <c r="S41" s="60"/>
      <c r="T41" s="59"/>
      <c r="U41" s="59"/>
      <c r="V41" s="59"/>
      <c r="W41" s="59"/>
      <c r="X41" s="45"/>
      <c r="Y41" s="45"/>
      <c r="Z41" s="45"/>
      <c r="AA41" s="45"/>
      <c r="AB41" s="45"/>
      <c r="AC41" s="45"/>
      <c r="AD41" s="45"/>
      <c r="AE41" s="45"/>
    </row>
    <row r="42" spans="1:31" ht="15" customHeight="1" x14ac:dyDescent="0.35">
      <c r="A42" s="47" t="s">
        <v>33</v>
      </c>
      <c r="B42" s="142"/>
      <c r="C42" s="142"/>
      <c r="D42" s="45"/>
      <c r="E42" s="59"/>
      <c r="F42" s="59"/>
      <c r="G42" s="59"/>
      <c r="H42" s="59"/>
      <c r="I42" s="59"/>
      <c r="J42" s="94"/>
      <c r="K42" s="59"/>
      <c r="L42" s="59"/>
      <c r="M42" s="94"/>
      <c r="N42" s="59"/>
      <c r="O42" s="59"/>
      <c r="P42" s="59"/>
      <c r="Q42" s="59"/>
      <c r="R42" s="59"/>
      <c r="S42" s="60"/>
      <c r="T42" s="59"/>
      <c r="U42" s="59"/>
      <c r="V42" s="59"/>
      <c r="W42" s="59"/>
      <c r="X42" s="45"/>
      <c r="Y42" s="45"/>
      <c r="Z42" s="45"/>
      <c r="AA42" s="45"/>
      <c r="AB42" s="45"/>
      <c r="AC42" s="45"/>
      <c r="AD42" s="45"/>
      <c r="AE42" s="45"/>
    </row>
    <row r="43" spans="1:31" ht="15" customHeight="1" x14ac:dyDescent="0.35">
      <c r="A43" s="47" t="s">
        <v>11</v>
      </c>
      <c r="B43" s="142"/>
      <c r="C43" s="142"/>
      <c r="D43" s="45"/>
      <c r="E43" s="59"/>
      <c r="F43" s="59"/>
      <c r="G43" s="59"/>
      <c r="H43" s="59"/>
      <c r="I43" s="59"/>
      <c r="J43" s="94"/>
      <c r="K43" s="59"/>
      <c r="L43" s="59"/>
      <c r="M43" s="94"/>
      <c r="N43" s="59"/>
      <c r="O43" s="59"/>
      <c r="P43" s="59"/>
      <c r="Q43" s="59"/>
      <c r="R43" s="59"/>
      <c r="S43" s="60"/>
      <c r="T43" s="59"/>
      <c r="U43" s="59"/>
      <c r="V43" s="59"/>
      <c r="W43" s="59"/>
      <c r="X43" s="45"/>
      <c r="Y43" s="45"/>
      <c r="Z43" s="45"/>
      <c r="AA43" s="45"/>
      <c r="AB43" s="45"/>
      <c r="AC43" s="45"/>
      <c r="AD43" s="45"/>
      <c r="AE43" s="45"/>
    </row>
    <row r="44" spans="1:31" ht="15" customHeight="1" x14ac:dyDescent="0.35">
      <c r="A44" s="47" t="s">
        <v>34</v>
      </c>
      <c r="B44" s="142"/>
      <c r="C44" s="142"/>
      <c r="D44" s="45"/>
      <c r="E44" s="45"/>
      <c r="F44" s="45"/>
      <c r="G44" s="45"/>
      <c r="H44" s="45"/>
      <c r="I44" s="45"/>
      <c r="J44" s="91"/>
      <c r="K44" s="45"/>
      <c r="L44" s="45"/>
      <c r="M44" s="91"/>
      <c r="N44" s="56"/>
      <c r="O44" s="45"/>
      <c r="P44" s="45"/>
      <c r="Q44" s="45"/>
      <c r="R44" s="45"/>
      <c r="S44" s="56"/>
      <c r="T44" s="45"/>
      <c r="U44" s="45"/>
      <c r="V44" s="45"/>
      <c r="W44" s="45"/>
      <c r="X44" s="45"/>
      <c r="Y44" s="45"/>
      <c r="Z44" s="45"/>
      <c r="AA44" s="45"/>
      <c r="AB44" s="45"/>
      <c r="AC44" s="45"/>
      <c r="AD44" s="45"/>
      <c r="AE44" s="45"/>
    </row>
    <row r="45" spans="1:31" ht="15" customHeight="1" x14ac:dyDescent="0.35">
      <c r="A45" s="47" t="s">
        <v>13</v>
      </c>
      <c r="B45" s="142"/>
      <c r="C45" s="142"/>
      <c r="D45" s="45"/>
      <c r="E45" s="45"/>
      <c r="F45" s="45"/>
      <c r="G45" s="45"/>
      <c r="H45" s="45"/>
      <c r="I45" s="45"/>
      <c r="J45" s="91"/>
      <c r="K45" s="45"/>
      <c r="L45" s="45"/>
      <c r="M45" s="91"/>
      <c r="N45" s="56"/>
      <c r="O45" s="45"/>
      <c r="P45" s="45"/>
      <c r="Q45" s="45"/>
      <c r="R45" s="45"/>
      <c r="S45" s="56"/>
      <c r="T45" s="45"/>
      <c r="U45" s="45"/>
      <c r="V45" s="45"/>
      <c r="W45" s="45"/>
      <c r="X45" s="45"/>
      <c r="Y45" s="45"/>
      <c r="Z45" s="45"/>
      <c r="AA45" s="45"/>
      <c r="AB45" s="45"/>
      <c r="AC45" s="45"/>
      <c r="AD45" s="45"/>
      <c r="AE45" s="45"/>
    </row>
    <row r="46" spans="1:31" ht="15" customHeight="1" x14ac:dyDescent="0.35">
      <c r="A46" s="47" t="s">
        <v>14</v>
      </c>
      <c r="B46" s="142"/>
      <c r="C46" s="142"/>
      <c r="D46" s="45"/>
      <c r="E46" s="45"/>
      <c r="F46" s="45"/>
      <c r="G46" s="45"/>
      <c r="H46" s="45"/>
      <c r="I46" s="45"/>
      <c r="J46" s="91"/>
      <c r="K46" s="45"/>
      <c r="L46" s="45"/>
      <c r="M46" s="91"/>
      <c r="N46" s="56"/>
      <c r="O46" s="45"/>
      <c r="P46" s="45"/>
      <c r="Q46" s="45"/>
      <c r="R46" s="45"/>
      <c r="S46" s="56"/>
      <c r="T46" s="45"/>
      <c r="U46" s="45"/>
      <c r="V46" s="45"/>
      <c r="W46" s="45"/>
      <c r="X46" s="45"/>
      <c r="Y46" s="45"/>
      <c r="Z46" s="45"/>
      <c r="AA46" s="45"/>
      <c r="AB46" s="45"/>
      <c r="AC46" s="45"/>
      <c r="AD46" s="45"/>
      <c r="AE46" s="45"/>
    </row>
    <row r="47" spans="1:31" ht="15" customHeight="1" x14ac:dyDescent="0.35">
      <c r="A47" s="53"/>
      <c r="B47" s="142"/>
      <c r="C47" s="142"/>
      <c r="D47" s="45"/>
      <c r="E47" s="45"/>
      <c r="F47" s="45"/>
      <c r="G47" s="45"/>
      <c r="H47" s="45"/>
      <c r="I47" s="45"/>
      <c r="J47" s="91"/>
      <c r="K47" s="45"/>
      <c r="L47" s="45"/>
      <c r="M47" s="91"/>
      <c r="N47" s="56"/>
      <c r="O47" s="45"/>
      <c r="P47" s="45"/>
      <c r="Q47" s="45"/>
      <c r="R47" s="45"/>
      <c r="S47" s="56"/>
      <c r="T47" s="45"/>
      <c r="U47" s="45"/>
      <c r="V47" s="45"/>
      <c r="W47" s="45"/>
      <c r="X47" s="45"/>
      <c r="Y47" s="45"/>
      <c r="Z47" s="45"/>
      <c r="AA47" s="45"/>
      <c r="AB47" s="45"/>
      <c r="AC47" s="45"/>
      <c r="AD47" s="45"/>
      <c r="AE47" s="45"/>
    </row>
    <row r="48" spans="1:31" ht="15" customHeight="1" x14ac:dyDescent="0.35">
      <c r="A48" s="570" t="s">
        <v>36</v>
      </c>
      <c r="B48" s="570"/>
      <c r="C48" s="570"/>
      <c r="D48" s="45"/>
      <c r="E48" s="45"/>
      <c r="F48" s="45"/>
      <c r="G48" s="45"/>
      <c r="H48" s="45"/>
      <c r="I48" s="45"/>
      <c r="J48" s="91"/>
      <c r="K48" s="45"/>
      <c r="L48" s="45"/>
      <c r="M48" s="91"/>
      <c r="N48" s="56"/>
      <c r="O48" s="45"/>
      <c r="P48" s="45"/>
      <c r="Q48" s="45"/>
      <c r="R48" s="45"/>
      <c r="S48" s="56"/>
      <c r="T48" s="45"/>
      <c r="U48" s="45"/>
      <c r="V48" s="45"/>
      <c r="W48" s="45"/>
      <c r="X48" s="45"/>
      <c r="Y48" s="45"/>
      <c r="Z48" s="45"/>
      <c r="AA48" s="45"/>
      <c r="AB48" s="45"/>
      <c r="AC48" s="45"/>
      <c r="AD48" s="45"/>
      <c r="AE48" s="45"/>
    </row>
    <row r="49" spans="1:31" ht="15" customHeight="1" x14ac:dyDescent="0.35">
      <c r="A49" s="570"/>
      <c r="B49" s="570"/>
      <c r="C49" s="570"/>
      <c r="D49" s="45"/>
      <c r="E49" s="45"/>
      <c r="F49" s="45"/>
      <c r="G49" s="45"/>
      <c r="H49" s="45"/>
      <c r="I49" s="45"/>
      <c r="J49" s="91"/>
      <c r="K49" s="45"/>
      <c r="L49" s="45"/>
      <c r="M49" s="91"/>
      <c r="N49" s="56"/>
      <c r="O49" s="45"/>
      <c r="P49" s="45"/>
      <c r="Q49" s="45"/>
      <c r="R49" s="45"/>
      <c r="S49" s="56"/>
      <c r="T49" s="45"/>
      <c r="U49" s="45"/>
      <c r="V49" s="45"/>
      <c r="W49" s="45"/>
      <c r="X49" s="45"/>
      <c r="Y49" s="45"/>
      <c r="Z49" s="45"/>
      <c r="AA49" s="45"/>
      <c r="AB49" s="45"/>
      <c r="AC49" s="45"/>
      <c r="AD49" s="45"/>
      <c r="AE49" s="45"/>
    </row>
    <row r="50" spans="1:31" ht="15" customHeight="1" x14ac:dyDescent="0.35">
      <c r="A50" s="571" t="s">
        <v>37</v>
      </c>
      <c r="B50" s="571"/>
      <c r="C50" s="571"/>
      <c r="D50" s="45"/>
      <c r="E50" s="45"/>
      <c r="F50" s="45"/>
      <c r="G50" s="45"/>
      <c r="H50" s="45"/>
      <c r="I50" s="45"/>
      <c r="J50" s="91"/>
      <c r="K50" s="45"/>
      <c r="L50" s="45"/>
      <c r="M50" s="91"/>
      <c r="N50" s="56"/>
      <c r="O50" s="45"/>
      <c r="P50" s="45"/>
      <c r="Q50" s="45"/>
      <c r="R50" s="45"/>
      <c r="S50" s="56"/>
      <c r="T50" s="45"/>
      <c r="U50" s="45"/>
      <c r="V50" s="45"/>
      <c r="W50" s="45"/>
      <c r="X50" s="45"/>
      <c r="Y50" s="45"/>
      <c r="Z50" s="45"/>
      <c r="AA50" s="45"/>
      <c r="AB50" s="45"/>
    </row>
    <row r="51" spans="1:31" ht="15" customHeight="1" x14ac:dyDescent="0.35">
      <c r="A51" s="571"/>
      <c r="B51" s="571"/>
      <c r="C51" s="571"/>
      <c r="D51" s="45"/>
      <c r="E51" s="45"/>
      <c r="F51" s="45"/>
      <c r="G51" s="45"/>
      <c r="H51" s="45"/>
      <c r="I51" s="45"/>
      <c r="J51" s="91"/>
      <c r="K51" s="45"/>
      <c r="L51" s="45"/>
      <c r="M51" s="91"/>
      <c r="N51" s="56"/>
      <c r="O51" s="45"/>
      <c r="P51" s="45"/>
      <c r="Q51" s="45"/>
      <c r="R51" s="45"/>
      <c r="S51" s="56"/>
      <c r="T51" s="45"/>
      <c r="U51" s="45"/>
      <c r="V51" s="45"/>
      <c r="W51" s="45"/>
      <c r="X51" s="45"/>
      <c r="Y51" s="45"/>
      <c r="Z51" s="45"/>
      <c r="AA51" s="45"/>
      <c r="AB51" s="45"/>
    </row>
    <row r="52" spans="1:31" ht="15" customHeight="1" x14ac:dyDescent="0.4">
      <c r="A52" s="52"/>
      <c r="B52" s="52"/>
      <c r="C52" s="52"/>
      <c r="D52" s="45"/>
      <c r="E52" s="45"/>
      <c r="F52" s="45"/>
      <c r="G52" s="45"/>
      <c r="H52" s="45"/>
      <c r="I52" s="45"/>
      <c r="J52" s="91"/>
      <c r="K52" s="45"/>
      <c r="L52" s="45"/>
      <c r="M52" s="91"/>
      <c r="N52" s="56"/>
      <c r="O52" s="45"/>
      <c r="P52" s="45"/>
      <c r="Q52" s="45"/>
      <c r="R52" s="45"/>
      <c r="S52" s="56"/>
      <c r="T52" s="45"/>
      <c r="U52" s="45"/>
      <c r="V52" s="45"/>
      <c r="W52" s="45"/>
      <c r="X52" s="45"/>
      <c r="Y52" s="45"/>
      <c r="Z52" s="45"/>
      <c r="AA52" s="45"/>
      <c r="AB52" s="45"/>
    </row>
    <row r="53" spans="1:31" ht="15" customHeight="1" x14ac:dyDescent="0.4">
      <c r="A53" s="52"/>
      <c r="B53" s="52"/>
      <c r="C53" s="52"/>
      <c r="D53" s="45"/>
      <c r="E53" s="45"/>
      <c r="F53" s="45"/>
      <c r="G53" s="45"/>
      <c r="H53" s="45"/>
      <c r="I53" s="45"/>
      <c r="J53" s="91"/>
      <c r="K53" s="45"/>
      <c r="L53" s="45"/>
      <c r="M53" s="91"/>
      <c r="N53" s="56"/>
      <c r="O53" s="45"/>
      <c r="P53" s="45"/>
      <c r="Q53" s="45"/>
      <c r="R53" s="45"/>
      <c r="S53" s="56"/>
      <c r="T53" s="45"/>
      <c r="U53" s="45"/>
      <c r="V53" s="45"/>
      <c r="W53" s="45"/>
      <c r="X53" s="45"/>
      <c r="Y53" s="45"/>
      <c r="Z53" s="45"/>
      <c r="AA53" s="45"/>
      <c r="AB53" s="45"/>
    </row>
    <row r="54" spans="1:31" ht="15" customHeight="1" x14ac:dyDescent="0.4">
      <c r="A54" s="52"/>
      <c r="B54" s="52"/>
      <c r="C54" s="52"/>
      <c r="D54" s="45"/>
      <c r="E54" s="45"/>
      <c r="F54" s="45"/>
      <c r="G54" s="45"/>
      <c r="H54" s="45"/>
      <c r="I54" s="45"/>
      <c r="J54" s="91"/>
      <c r="K54" s="45"/>
      <c r="L54" s="45"/>
      <c r="M54" s="91"/>
      <c r="N54" s="56"/>
      <c r="O54" s="45"/>
      <c r="P54" s="45"/>
      <c r="Q54" s="45"/>
      <c r="R54" s="45"/>
      <c r="S54" s="56"/>
      <c r="T54" s="45"/>
      <c r="U54" s="45"/>
      <c r="V54" s="45"/>
      <c r="W54" s="45"/>
      <c r="X54" s="45"/>
      <c r="Y54" s="45"/>
      <c r="Z54" s="45"/>
      <c r="AA54" s="45"/>
      <c r="AB54" s="45"/>
    </row>
    <row r="55" spans="1:31" ht="15" customHeight="1" x14ac:dyDescent="0.4">
      <c r="A55" s="52"/>
      <c r="B55" s="52"/>
      <c r="C55" s="52"/>
      <c r="D55" s="45"/>
      <c r="E55" s="45"/>
      <c r="F55" s="45"/>
      <c r="G55" s="45"/>
      <c r="H55" s="45"/>
      <c r="I55" s="45"/>
      <c r="J55" s="91"/>
      <c r="K55" s="45"/>
      <c r="L55" s="45"/>
      <c r="M55" s="91"/>
      <c r="N55" s="56"/>
      <c r="O55" s="45"/>
      <c r="P55" s="45"/>
      <c r="Q55" s="45"/>
      <c r="R55" s="45"/>
      <c r="S55" s="56"/>
      <c r="T55" s="45"/>
      <c r="U55" s="45"/>
      <c r="V55" s="45"/>
      <c r="W55" s="45"/>
      <c r="X55" s="45"/>
      <c r="Y55" s="45"/>
      <c r="Z55" s="45"/>
      <c r="AA55" s="45"/>
      <c r="AB55" s="45"/>
    </row>
    <row r="56" spans="1:31" ht="15" customHeight="1" x14ac:dyDescent="0.35">
      <c r="D56" s="45"/>
      <c r="E56" s="45"/>
      <c r="F56" s="45"/>
      <c r="G56" s="45"/>
      <c r="H56" s="45"/>
      <c r="I56" s="45"/>
      <c r="J56" s="91"/>
      <c r="K56" s="45"/>
      <c r="L56" s="45"/>
      <c r="M56" s="91"/>
      <c r="N56" s="56"/>
      <c r="O56" s="45"/>
      <c r="P56" s="45"/>
      <c r="Q56" s="45"/>
      <c r="R56" s="45"/>
      <c r="S56" s="56"/>
      <c r="T56" s="45"/>
      <c r="U56" s="45"/>
      <c r="V56" s="45"/>
      <c r="W56" s="45"/>
      <c r="X56" s="45"/>
      <c r="Y56" s="45"/>
      <c r="Z56" s="45"/>
      <c r="AA56" s="45"/>
      <c r="AB56" s="45"/>
    </row>
    <row r="57" spans="1:31" ht="15" customHeight="1" x14ac:dyDescent="0.35">
      <c r="D57" s="45"/>
      <c r="E57" s="45"/>
      <c r="F57" s="45"/>
      <c r="G57" s="45"/>
      <c r="H57" s="45"/>
      <c r="I57" s="45"/>
      <c r="J57" s="91"/>
      <c r="K57" s="45"/>
      <c r="L57" s="45"/>
      <c r="M57" s="91"/>
      <c r="N57" s="56"/>
      <c r="O57" s="45"/>
      <c r="P57" s="45"/>
      <c r="Q57" s="45"/>
      <c r="R57" s="45"/>
      <c r="S57" s="56"/>
      <c r="T57" s="45"/>
      <c r="U57" s="45"/>
      <c r="V57" s="45"/>
      <c r="W57" s="45"/>
      <c r="X57" s="45"/>
      <c r="Y57" s="45"/>
      <c r="Z57" s="45"/>
      <c r="AA57" s="45"/>
      <c r="AB57" s="45"/>
    </row>
    <row r="58" spans="1:31" ht="15" customHeight="1" x14ac:dyDescent="0.35">
      <c r="D58" s="45"/>
      <c r="E58" s="45"/>
      <c r="F58" s="45"/>
      <c r="G58" s="45"/>
      <c r="H58" s="45"/>
      <c r="I58" s="45"/>
      <c r="J58" s="91"/>
      <c r="K58" s="45"/>
      <c r="L58" s="45"/>
      <c r="M58" s="91"/>
      <c r="N58" s="56"/>
      <c r="O58" s="45"/>
      <c r="P58" s="45"/>
      <c r="Q58" s="45"/>
      <c r="R58" s="45"/>
      <c r="S58" s="56"/>
      <c r="T58" s="45"/>
      <c r="U58" s="45"/>
      <c r="V58" s="45"/>
      <c r="W58" s="45"/>
      <c r="X58" s="45"/>
      <c r="Y58" s="45"/>
      <c r="Z58" s="45"/>
      <c r="AA58" s="45"/>
      <c r="AB58" s="45"/>
    </row>
    <row r="59" spans="1:31" ht="15" customHeight="1" x14ac:dyDescent="0.35">
      <c r="D59" s="45"/>
      <c r="E59" s="45"/>
      <c r="F59" s="45"/>
      <c r="G59" s="45"/>
      <c r="H59" s="45"/>
      <c r="I59" s="45"/>
      <c r="J59" s="91"/>
      <c r="K59" s="45"/>
      <c r="L59" s="45"/>
      <c r="M59" s="91"/>
      <c r="N59" s="56"/>
      <c r="O59" s="45"/>
      <c r="P59" s="45"/>
      <c r="Q59" s="45"/>
      <c r="R59" s="45"/>
      <c r="S59" s="56"/>
      <c r="T59" s="45"/>
      <c r="U59" s="45"/>
      <c r="V59" s="45"/>
      <c r="W59" s="45"/>
      <c r="X59" s="45"/>
      <c r="Y59" s="45"/>
      <c r="Z59" s="45"/>
      <c r="AA59" s="45"/>
      <c r="AB59" s="45"/>
    </row>
    <row r="60" spans="1:31" ht="15" customHeight="1" x14ac:dyDescent="0.35">
      <c r="D60" s="45"/>
      <c r="E60" s="45"/>
      <c r="F60" s="45"/>
      <c r="G60" s="45"/>
      <c r="H60" s="45"/>
      <c r="I60" s="45"/>
      <c r="J60" s="91"/>
      <c r="K60" s="45"/>
      <c r="L60" s="45"/>
      <c r="M60" s="91"/>
      <c r="N60" s="56"/>
      <c r="O60" s="45"/>
      <c r="P60" s="45"/>
      <c r="Q60" s="45"/>
      <c r="R60" s="45"/>
      <c r="S60" s="56"/>
      <c r="T60" s="45"/>
      <c r="U60" s="45"/>
      <c r="V60" s="45"/>
      <c r="W60" s="45"/>
      <c r="X60" s="45"/>
      <c r="Y60" s="45"/>
      <c r="Z60" s="45"/>
      <c r="AA60" s="45"/>
      <c r="AB60" s="45"/>
    </row>
    <row r="61" spans="1:31" ht="15" customHeight="1" x14ac:dyDescent="0.35">
      <c r="D61" s="45"/>
      <c r="E61" s="45"/>
      <c r="F61" s="45"/>
      <c r="G61" s="45"/>
      <c r="H61" s="45"/>
      <c r="I61" s="45"/>
      <c r="J61" s="91"/>
      <c r="K61" s="45"/>
      <c r="L61" s="45"/>
      <c r="M61" s="91"/>
      <c r="N61" s="56"/>
      <c r="O61" s="45"/>
      <c r="P61" s="45"/>
      <c r="Q61" s="45"/>
      <c r="R61" s="45"/>
      <c r="S61" s="56"/>
      <c r="T61" s="45"/>
      <c r="U61" s="45"/>
      <c r="V61" s="45"/>
      <c r="W61" s="45"/>
      <c r="X61" s="45"/>
      <c r="Y61" s="45"/>
      <c r="Z61" s="45"/>
      <c r="AA61" s="45"/>
      <c r="AB61" s="45"/>
    </row>
    <row r="62" spans="1:31" ht="15" customHeight="1" x14ac:dyDescent="0.35">
      <c r="E62" s="45"/>
      <c r="F62" s="45"/>
      <c r="G62" s="45"/>
      <c r="H62" s="45"/>
      <c r="I62" s="45"/>
      <c r="J62" s="91"/>
      <c r="K62" s="45"/>
      <c r="L62" s="45"/>
      <c r="M62" s="91"/>
      <c r="N62" s="56"/>
      <c r="O62" s="45"/>
      <c r="P62" s="45"/>
      <c r="Q62" s="45"/>
      <c r="R62" s="45"/>
      <c r="S62" s="56"/>
      <c r="T62" s="45"/>
      <c r="U62" s="45"/>
      <c r="V62" s="45"/>
      <c r="W62" s="45"/>
      <c r="X62" s="45"/>
    </row>
    <row r="63" spans="1:31" ht="15" customHeight="1" x14ac:dyDescent="0.35">
      <c r="E63" s="45"/>
      <c r="F63" s="45"/>
      <c r="G63" s="45"/>
      <c r="H63" s="45"/>
      <c r="I63" s="45"/>
      <c r="J63" s="91"/>
      <c r="K63" s="45"/>
      <c r="L63" s="45"/>
      <c r="M63" s="91"/>
      <c r="N63" s="56"/>
      <c r="O63" s="45"/>
      <c r="P63" s="45"/>
      <c r="Q63" s="45"/>
      <c r="R63" s="45"/>
      <c r="S63" s="56"/>
      <c r="T63" s="45"/>
      <c r="U63" s="45"/>
      <c r="V63" s="45"/>
      <c r="W63" s="45"/>
      <c r="X63" s="45"/>
    </row>
    <row r="64" spans="1:31" ht="15" customHeight="1" x14ac:dyDescent="0.35">
      <c r="E64" s="45"/>
      <c r="F64" s="45"/>
      <c r="G64" s="45"/>
      <c r="H64" s="45"/>
      <c r="I64" s="45"/>
      <c r="J64" s="91"/>
      <c r="K64" s="45"/>
      <c r="L64" s="45"/>
      <c r="M64" s="91"/>
      <c r="N64" s="56"/>
      <c r="O64" s="45"/>
      <c r="P64" s="45"/>
      <c r="Q64" s="45"/>
      <c r="R64" s="45"/>
      <c r="S64" s="56"/>
      <c r="T64" s="45"/>
      <c r="U64" s="45"/>
      <c r="V64" s="45"/>
      <c r="W64" s="45"/>
      <c r="X64" s="45"/>
    </row>
    <row r="65" spans="5:24" ht="15" customHeight="1" x14ac:dyDescent="0.35">
      <c r="E65" s="45"/>
      <c r="F65" s="45"/>
      <c r="G65" s="45"/>
      <c r="H65" s="45"/>
      <c r="I65" s="45"/>
      <c r="J65" s="91"/>
      <c r="K65" s="45"/>
      <c r="L65" s="45"/>
      <c r="M65" s="91"/>
      <c r="N65" s="56"/>
      <c r="O65" s="45"/>
      <c r="P65" s="45"/>
      <c r="Q65" s="45"/>
      <c r="R65" s="45"/>
      <c r="S65" s="56"/>
      <c r="T65" s="45"/>
      <c r="U65" s="45"/>
      <c r="V65" s="45"/>
      <c r="W65" s="45"/>
      <c r="X65" s="45"/>
    </row>
    <row r="66" spans="5:24" ht="15" customHeight="1" x14ac:dyDescent="0.35"/>
    <row r="67" spans="5:24" ht="15" customHeight="1" x14ac:dyDescent="0.35"/>
    <row r="68" spans="5:24" ht="15" customHeight="1" x14ac:dyDescent="0.35"/>
    <row r="69" spans="5:24" ht="15" customHeight="1" x14ac:dyDescent="0.35"/>
    <row r="70" spans="5:24" ht="15" customHeight="1" x14ac:dyDescent="0.35"/>
    <row r="71" spans="5:24" ht="15" customHeight="1" x14ac:dyDescent="0.35"/>
    <row r="72" spans="5:24" ht="15" customHeight="1" x14ac:dyDescent="0.35"/>
    <row r="73" spans="5:24" ht="15" customHeight="1" x14ac:dyDescent="0.35"/>
    <row r="74" spans="5:24" ht="15" customHeight="1" x14ac:dyDescent="0.35"/>
    <row r="75" spans="5:24" ht="15" customHeight="1" x14ac:dyDescent="0.35"/>
    <row r="76" spans="5:24" ht="15" customHeight="1" x14ac:dyDescent="0.35"/>
    <row r="77" spans="5:24" ht="15" customHeight="1" x14ac:dyDescent="0.35"/>
    <row r="78" spans="5:24" ht="15" customHeight="1" x14ac:dyDescent="0.35"/>
    <row r="79" spans="5:24" ht="15" customHeight="1" x14ac:dyDescent="0.35"/>
    <row r="80" spans="5:24"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row r="145" ht="15" customHeight="1" x14ac:dyDescent="0.35"/>
    <row r="146" ht="15" customHeight="1" x14ac:dyDescent="0.35"/>
    <row r="147" ht="15" customHeight="1" x14ac:dyDescent="0.35"/>
    <row r="148" ht="15" customHeight="1" x14ac:dyDescent="0.35"/>
    <row r="149" ht="15" customHeight="1" x14ac:dyDescent="0.35"/>
    <row r="150" ht="15" customHeight="1" x14ac:dyDescent="0.35"/>
    <row r="151" ht="15" customHeight="1" x14ac:dyDescent="0.35"/>
    <row r="152" ht="15" customHeight="1" x14ac:dyDescent="0.35"/>
    <row r="153" ht="15" customHeight="1" x14ac:dyDescent="0.35"/>
    <row r="154" ht="15" customHeight="1" x14ac:dyDescent="0.35"/>
    <row r="155" ht="15" customHeight="1" x14ac:dyDescent="0.35"/>
    <row r="156" ht="15" customHeight="1" x14ac:dyDescent="0.35"/>
    <row r="157" ht="15" customHeight="1" x14ac:dyDescent="0.35"/>
    <row r="158" ht="15" customHeight="1" x14ac:dyDescent="0.35"/>
    <row r="159" ht="15" customHeight="1" x14ac:dyDescent="0.35"/>
    <row r="160" ht="15" customHeight="1" x14ac:dyDescent="0.35"/>
    <row r="161" ht="15" customHeight="1" x14ac:dyDescent="0.35"/>
    <row r="162" ht="15" customHeight="1" x14ac:dyDescent="0.35"/>
    <row r="163" ht="15" customHeight="1" x14ac:dyDescent="0.35"/>
    <row r="164" ht="15" customHeight="1" x14ac:dyDescent="0.35"/>
    <row r="165" ht="15" customHeight="1" x14ac:dyDescent="0.35"/>
    <row r="166" ht="15" customHeight="1" x14ac:dyDescent="0.35"/>
    <row r="167" ht="15" customHeight="1" x14ac:dyDescent="0.35"/>
    <row r="168" ht="15" customHeight="1" x14ac:dyDescent="0.35"/>
    <row r="169" ht="15" customHeight="1" x14ac:dyDescent="0.35"/>
    <row r="170" ht="15" customHeight="1" x14ac:dyDescent="0.35"/>
    <row r="171" ht="15" customHeight="1" x14ac:dyDescent="0.35"/>
    <row r="172" ht="15" customHeight="1" x14ac:dyDescent="0.35"/>
    <row r="173" ht="15" customHeight="1" x14ac:dyDescent="0.35"/>
    <row r="174" ht="15" customHeight="1" x14ac:dyDescent="0.35"/>
    <row r="175" ht="15" customHeight="1" x14ac:dyDescent="0.35"/>
    <row r="176" ht="15" customHeight="1" x14ac:dyDescent="0.35"/>
    <row r="177" ht="15" customHeight="1" x14ac:dyDescent="0.35"/>
    <row r="178" ht="15" customHeight="1" x14ac:dyDescent="0.35"/>
    <row r="179" ht="15" customHeight="1" x14ac:dyDescent="0.35"/>
    <row r="180" ht="15" customHeight="1" x14ac:dyDescent="0.35"/>
    <row r="181" ht="15" customHeight="1" x14ac:dyDescent="0.35"/>
    <row r="182" ht="15" customHeight="1" x14ac:dyDescent="0.35"/>
    <row r="183" ht="15" customHeight="1" x14ac:dyDescent="0.35"/>
    <row r="184" ht="15" customHeight="1" x14ac:dyDescent="0.35"/>
    <row r="185" ht="15" customHeight="1" x14ac:dyDescent="0.35"/>
    <row r="186" ht="15" customHeight="1" x14ac:dyDescent="0.35"/>
    <row r="187" ht="15" customHeight="1" x14ac:dyDescent="0.35"/>
    <row r="188" ht="15" customHeight="1" x14ac:dyDescent="0.35"/>
    <row r="189" ht="15" customHeight="1" x14ac:dyDescent="0.35"/>
    <row r="190" ht="15" customHeight="1" x14ac:dyDescent="0.35"/>
    <row r="191" ht="15" customHeight="1" x14ac:dyDescent="0.35"/>
    <row r="192" ht="15" customHeight="1" x14ac:dyDescent="0.35"/>
    <row r="193" ht="15" customHeight="1" x14ac:dyDescent="0.35"/>
    <row r="194" ht="15" customHeight="1" x14ac:dyDescent="0.35"/>
    <row r="195" ht="15" customHeight="1" x14ac:dyDescent="0.35"/>
    <row r="196" ht="15" customHeight="1" x14ac:dyDescent="0.35"/>
    <row r="197" ht="15" customHeight="1" x14ac:dyDescent="0.35"/>
    <row r="198" ht="15" customHeight="1" x14ac:dyDescent="0.35"/>
    <row r="199" ht="15" customHeight="1" x14ac:dyDescent="0.35"/>
    <row r="200" ht="15" customHeight="1" x14ac:dyDescent="0.35"/>
    <row r="201" ht="15" customHeight="1" x14ac:dyDescent="0.35"/>
    <row r="202" ht="15" customHeight="1" x14ac:dyDescent="0.35"/>
    <row r="203" ht="15" customHeight="1" x14ac:dyDescent="0.35"/>
    <row r="204" ht="15" customHeight="1" x14ac:dyDescent="0.35"/>
    <row r="205" ht="15" customHeight="1" x14ac:dyDescent="0.35"/>
    <row r="206" ht="15" customHeight="1" x14ac:dyDescent="0.35"/>
    <row r="207" ht="15" customHeight="1" x14ac:dyDescent="0.35"/>
    <row r="208" ht="15" customHeight="1" x14ac:dyDescent="0.35"/>
    <row r="209" ht="15" customHeight="1" x14ac:dyDescent="0.35"/>
    <row r="210" ht="15" customHeight="1" x14ac:dyDescent="0.35"/>
    <row r="211" ht="15" customHeight="1" x14ac:dyDescent="0.35"/>
    <row r="212" ht="15" customHeight="1" x14ac:dyDescent="0.35"/>
    <row r="213" ht="15" customHeight="1" x14ac:dyDescent="0.35"/>
    <row r="214" ht="15" customHeight="1" x14ac:dyDescent="0.35"/>
    <row r="215" ht="15" customHeight="1" x14ac:dyDescent="0.35"/>
    <row r="216" ht="15" customHeight="1" x14ac:dyDescent="0.35"/>
    <row r="217" ht="15" customHeight="1" x14ac:dyDescent="0.35"/>
    <row r="218" ht="15" customHeight="1" x14ac:dyDescent="0.35"/>
    <row r="219" ht="15" customHeight="1" x14ac:dyDescent="0.35"/>
    <row r="220" ht="15" customHeight="1" x14ac:dyDescent="0.35"/>
    <row r="221" ht="15" customHeight="1" x14ac:dyDescent="0.35"/>
    <row r="222" ht="15" customHeight="1" x14ac:dyDescent="0.35"/>
    <row r="223" ht="15" customHeight="1" x14ac:dyDescent="0.35"/>
    <row r="224" ht="15" customHeight="1" x14ac:dyDescent="0.35"/>
    <row r="225" ht="15" customHeight="1" x14ac:dyDescent="0.35"/>
    <row r="226" ht="15" customHeight="1" x14ac:dyDescent="0.35"/>
    <row r="227" ht="15" customHeight="1" x14ac:dyDescent="0.35"/>
    <row r="228" ht="15" customHeight="1" x14ac:dyDescent="0.35"/>
    <row r="229" ht="15" customHeight="1" x14ac:dyDescent="0.35"/>
    <row r="230" ht="15" customHeight="1" x14ac:dyDescent="0.35"/>
    <row r="231" ht="15" customHeight="1" x14ac:dyDescent="0.35"/>
    <row r="232" ht="15" customHeight="1" x14ac:dyDescent="0.35"/>
    <row r="233" ht="15" customHeight="1" x14ac:dyDescent="0.35"/>
    <row r="234" ht="15" customHeight="1" x14ac:dyDescent="0.35"/>
    <row r="235" ht="15" customHeight="1" x14ac:dyDescent="0.35"/>
    <row r="236" ht="15" customHeight="1" x14ac:dyDescent="0.35"/>
    <row r="237" ht="15" customHeight="1" x14ac:dyDescent="0.35"/>
    <row r="238" ht="15" customHeight="1" x14ac:dyDescent="0.35"/>
    <row r="239" ht="15" customHeight="1" x14ac:dyDescent="0.35"/>
    <row r="240" ht="15" customHeight="1" x14ac:dyDescent="0.35"/>
    <row r="241" ht="15" customHeight="1" x14ac:dyDescent="0.35"/>
    <row r="242" ht="15" customHeight="1" x14ac:dyDescent="0.35"/>
    <row r="243" ht="15" customHeight="1" x14ac:dyDescent="0.35"/>
    <row r="244" ht="15" customHeight="1" x14ac:dyDescent="0.35"/>
    <row r="245" ht="15" customHeight="1" x14ac:dyDescent="0.35"/>
    <row r="246" ht="15" customHeight="1" x14ac:dyDescent="0.35"/>
    <row r="247" ht="15" customHeight="1" x14ac:dyDescent="0.35"/>
    <row r="248" ht="15" customHeight="1" x14ac:dyDescent="0.35"/>
    <row r="249" ht="15" customHeight="1" x14ac:dyDescent="0.35"/>
    <row r="250" ht="15" customHeight="1" x14ac:dyDescent="0.35"/>
    <row r="251" ht="15" customHeight="1" x14ac:dyDescent="0.35"/>
    <row r="252" ht="15" customHeight="1" x14ac:dyDescent="0.35"/>
    <row r="253" ht="15" customHeight="1" x14ac:dyDescent="0.35"/>
    <row r="254" ht="15" customHeight="1" x14ac:dyDescent="0.35"/>
    <row r="255" ht="15" customHeight="1" x14ac:dyDescent="0.35"/>
    <row r="256" ht="15" customHeight="1" x14ac:dyDescent="0.35"/>
    <row r="257" ht="15" customHeight="1" x14ac:dyDescent="0.35"/>
    <row r="258" ht="15" customHeight="1" x14ac:dyDescent="0.35"/>
    <row r="259" ht="15" customHeight="1" x14ac:dyDescent="0.35"/>
    <row r="260" ht="15" customHeight="1" x14ac:dyDescent="0.35"/>
    <row r="261" ht="15" customHeight="1" x14ac:dyDescent="0.35"/>
    <row r="262" ht="15" customHeight="1" x14ac:dyDescent="0.35"/>
    <row r="263" ht="15" customHeight="1" x14ac:dyDescent="0.35"/>
    <row r="264" ht="15" customHeight="1" x14ac:dyDescent="0.35"/>
    <row r="265" ht="15" customHeight="1" x14ac:dyDescent="0.35"/>
    <row r="266" ht="15" customHeight="1" x14ac:dyDescent="0.35"/>
    <row r="267" ht="15" customHeight="1" x14ac:dyDescent="0.35"/>
    <row r="268" ht="15" customHeight="1" x14ac:dyDescent="0.35"/>
    <row r="269" ht="15" customHeight="1" x14ac:dyDescent="0.35"/>
    <row r="270" ht="15" customHeight="1" x14ac:dyDescent="0.35"/>
    <row r="271" ht="15" customHeight="1" x14ac:dyDescent="0.35"/>
    <row r="272" ht="15" customHeight="1" x14ac:dyDescent="0.35"/>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sheetData>
  <sheetProtection algorithmName="SHA-512" hashValue="IEDCdzl5Yhd7meQvPTjscMQRltQ8ZOPUkiBNeYKzNLJXdnvn4j6gQnez5q7uV8l/QFYkTGskxmk1+onK5Df3CQ==" saltValue="z8OkoHc+iP8henyCar9deQ==" spinCount="100000" sheet="1" objects="1" scenarios="1"/>
  <mergeCells count="37">
    <mergeCell ref="A48:C49"/>
    <mergeCell ref="A50:C51"/>
    <mergeCell ref="A30:C31"/>
    <mergeCell ref="E5:H5"/>
    <mergeCell ref="A28:C29"/>
    <mergeCell ref="E9:H9"/>
    <mergeCell ref="A6:C7"/>
    <mergeCell ref="A34:C35"/>
    <mergeCell ref="A36:C37"/>
    <mergeCell ref="A40:C40"/>
    <mergeCell ref="A12:C13"/>
    <mergeCell ref="A22:C23"/>
    <mergeCell ref="A24:C25"/>
    <mergeCell ref="E8:H8"/>
    <mergeCell ref="E10:H10"/>
    <mergeCell ref="A32:C33"/>
    <mergeCell ref="E6:H6"/>
    <mergeCell ref="E11:H11"/>
    <mergeCell ref="E7:H7"/>
    <mergeCell ref="A26:C27"/>
    <mergeCell ref="A20:C21"/>
    <mergeCell ref="A8:C9"/>
    <mergeCell ref="A18:C19"/>
    <mergeCell ref="A14:C15"/>
    <mergeCell ref="A16:C17"/>
    <mergeCell ref="E17:U30"/>
    <mergeCell ref="A10:C11"/>
    <mergeCell ref="S3:U3"/>
    <mergeCell ref="E4:H4"/>
    <mergeCell ref="E3:H3"/>
    <mergeCell ref="A1:C1"/>
    <mergeCell ref="A2:C3"/>
    <mergeCell ref="A4:C5"/>
    <mergeCell ref="I3:N3"/>
    <mergeCell ref="O3:Q3"/>
    <mergeCell ref="P1:W1"/>
    <mergeCell ref="R3:R4"/>
  </mergeCells>
  <phoneticPr fontId="9" type="noConversion"/>
  <hyperlinks>
    <hyperlink ref="A48" r:id="rId1" display="eventorders.nec@necgroup.co.uk" xr:uid="{5B3F270C-E63A-45EF-BB00-AB10509A2FD2}"/>
    <hyperlink ref="A48:C49" r:id="rId2" display="Click here to speak to our team!" xr:uid="{85E5D1E0-7A07-4131-9E91-2F1748990BFF}"/>
    <hyperlink ref="P1:W1" r:id="rId3" display="mailto:eventorders.nec@necgroup.co.uk" xr:uid="{0DC49B4B-4AC9-4002-A5CF-657C8D4D0BA3}"/>
    <hyperlink ref="A4:C5" location="Landing!A1" display="Home" xr:uid="{EAC817F1-43A1-4E66-A2E1-31745494C11A}"/>
    <hyperlink ref="A12:C13" location="Util!A1" display="Util!A1" xr:uid="{5423E60D-15F6-4C0A-9C48-D6162543F635}"/>
    <hyperlink ref="A14:C15" location="Safe!A1" display="Safe!A1" xr:uid="{D25B212F-A24B-4948-A16B-32CCD4FED78C}"/>
    <hyperlink ref="A16:C17" location="Floor!A1" display="Floor!A1" xr:uid="{9FDE7A80-5AF0-4BB2-9356-B70CB49DFF5D}"/>
    <hyperlink ref="A18:C19" location="Clean!A1" display="Clean!A1" xr:uid="{7D913C06-0D58-43AC-B485-7932361FB0EE}"/>
    <hyperlink ref="A30:C31" location="'G&amp;R'!A1" display="'G&amp;R'!A1" xr:uid="{D3E2E933-B6B1-4CD8-9D19-F31C7C5B3ECF}"/>
    <hyperlink ref="A32:C33" location="Details!A1" display="Details!A1" xr:uid="{4DDC17B3-49DD-4461-B76C-5AD5ABD25DC6}"/>
    <hyperlink ref="A34:C35" location="Summary!A1" display="Summary!A1" xr:uid="{C1282789-E687-4594-9B47-663932BCD56C}"/>
    <hyperlink ref="A36:C37" location="'T&amp;C'!A1" display="'T&amp;C'!A1" xr:uid="{0D076697-504C-4A15-A48A-30605A3FEB2B}"/>
    <hyperlink ref="A6:C7" location="Info!A1" display="Info!A1" xr:uid="{72F5ADFE-0D3A-44C0-AF6F-BB96AAD227A8}"/>
    <hyperlink ref="A8:C9" location="IT!A1" display="IT &amp; Networks" xr:uid="{27420061-FF0E-47A7-A0BB-CBDFC7B8B99F}"/>
    <hyperlink ref="A20:C21" location="Food!A1" display="Food!A1" xr:uid="{A8A2269A-8BD6-4B82-8CAC-527197B4FDEF}"/>
    <hyperlink ref="A26:C27" location="Equip!A1" display="Equip!A1" xr:uid="{1192B380-7B28-4BD7-8E5B-731A12486018}"/>
    <hyperlink ref="A28:C29" location="Hygiene!A1" display="Hygiene!A1" xr:uid="{4975E25C-9DDD-40DB-9A56-D11ABEEC52F7}"/>
    <hyperlink ref="A22:C23" location="Drink!A1" display="Drink!A1" xr:uid="{1EC9F9F6-E946-49A7-93F7-30BDA4E56975}"/>
    <hyperlink ref="A24:C25" location="Alco!A1" display="Alco!A1" xr:uid="{85AE1BB5-71E6-427C-944E-EEFDA1C31AEB}"/>
    <hyperlink ref="A10:C11" location="AV!A1" display="AV!A1" xr:uid="{5151B171-9E54-4074-9F86-1FBCC4F1415C}"/>
  </hyperlinks>
  <printOptions horizontalCentered="1" verticalCentered="1"/>
  <pageMargins left="0.23622047244094491" right="0.23622047244094491" top="0.35433070866141736" bottom="0.35433070866141736" header="0.31496062992125984" footer="0.31496062992125984"/>
  <pageSetup paperSize="9" scale="84" orientation="landscape" r:id="rId4"/>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347DB616-2255-463C-B2C2-D39C58DFDC14}">
          <x14:formula1>
            <xm:f>Admin!$B$4:$B$11</xm:f>
          </x14:formula1>
          <xm:sqref>K6:K11 N6:N11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55D53-2914-4AD0-8F0F-0C55AB5C4D29}">
  <sheetPr codeName="Sheet7">
    <tabColor rgb="FF1E384E"/>
    <pageSetUpPr autoPageBreaks="0" fitToPage="1"/>
  </sheetPr>
  <dimension ref="A1:AO59"/>
  <sheetViews>
    <sheetView showRowColHeaders="0" workbookViewId="0">
      <selection activeCell="A20" sqref="A20:C21"/>
    </sheetView>
  </sheetViews>
  <sheetFormatPr defaultColWidth="8.81640625" defaultRowHeight="17.5" x14ac:dyDescent="0.35"/>
  <cols>
    <col min="1" max="3" width="10.54296875" style="54" customWidth="1"/>
    <col min="4" max="4" width="4.54296875" style="1" customWidth="1"/>
    <col min="5" max="10" width="9.54296875" style="1" customWidth="1"/>
    <col min="11" max="11" width="9.81640625" style="1" bestFit="1" customWidth="1"/>
    <col min="12" max="12" width="11.453125" style="1" customWidth="1"/>
    <col min="13" max="13" width="11.1796875" style="1" customWidth="1"/>
    <col min="14" max="16" width="10.81640625" style="1" customWidth="1"/>
    <col min="17" max="17" width="9.54296875" style="1" customWidth="1"/>
    <col min="18" max="18" width="11.453125" style="1" customWidth="1"/>
    <col min="19" max="19" width="10.453125" style="1" bestFit="1" customWidth="1"/>
    <col min="20" max="20" width="9.54296875" style="1" customWidth="1"/>
    <col min="21" max="21" width="10.54296875" style="1" customWidth="1"/>
    <col min="22" max="22" width="13.54296875" style="1" customWidth="1"/>
    <col min="23" max="26" width="9.54296875" style="1" customWidth="1"/>
    <col min="27" max="16384" width="8.81640625" style="1"/>
  </cols>
  <sheetData>
    <row r="1" spans="1:41" s="48" customFormat="1" ht="36" customHeight="1" x14ac:dyDescent="0.3">
      <c r="A1" s="558" t="s">
        <v>5</v>
      </c>
      <c r="B1" s="559"/>
      <c r="C1" s="559"/>
      <c r="E1" s="49" t="str">
        <f>Landing!B2</f>
        <v>NEC Products and Services Order Form</v>
      </c>
      <c r="L1" s="50"/>
      <c r="M1" s="50"/>
      <c r="N1" s="50"/>
      <c r="O1" s="50"/>
      <c r="P1" s="654" t="s">
        <v>38</v>
      </c>
      <c r="Q1" s="654"/>
      <c r="R1" s="654"/>
      <c r="S1" s="654"/>
      <c r="T1" s="654"/>
      <c r="U1" s="654"/>
      <c r="V1" s="654"/>
      <c r="W1" s="654"/>
      <c r="X1" s="102"/>
      <c r="Y1" s="102"/>
      <c r="Z1" s="102"/>
      <c r="AA1" s="102"/>
      <c r="AB1" s="102"/>
    </row>
    <row r="2" spans="1:41" ht="15" customHeight="1" thickBot="1" x14ac:dyDescent="0.4">
      <c r="A2" s="560"/>
      <c r="B2" s="560"/>
      <c r="C2" s="560"/>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row>
    <row r="3" spans="1:41" ht="15" customHeight="1" thickBot="1" x14ac:dyDescent="0.4">
      <c r="A3" s="560"/>
      <c r="B3" s="560"/>
      <c r="C3" s="560"/>
      <c r="D3" s="45"/>
      <c r="E3" s="647" t="s">
        <v>215</v>
      </c>
      <c r="F3" s="647"/>
      <c r="G3" s="647"/>
      <c r="H3" s="647"/>
      <c r="I3" s="647"/>
      <c r="J3" s="647"/>
      <c r="K3" s="282" t="s">
        <v>216</v>
      </c>
      <c r="L3" s="647" t="s">
        <v>41</v>
      </c>
      <c r="M3" s="831" t="s">
        <v>217</v>
      </c>
      <c r="N3" s="514" t="s">
        <v>42</v>
      </c>
      <c r="O3"/>
      <c r="P3"/>
      <c r="Q3" s="515"/>
      <c r="R3" s="515"/>
      <c r="S3" s="186"/>
      <c r="T3" s="103"/>
      <c r="V3" s="62"/>
      <c r="W3" s="62"/>
      <c r="X3" s="45"/>
      <c r="Y3" s="45"/>
      <c r="Z3" s="45"/>
      <c r="AA3" s="45"/>
      <c r="AB3" s="45"/>
      <c r="AC3" s="45"/>
      <c r="AD3" s="45"/>
      <c r="AE3" s="45"/>
      <c r="AF3" s="45"/>
      <c r="AG3" s="45"/>
      <c r="AH3" s="45"/>
      <c r="AI3" s="45"/>
      <c r="AJ3" s="45"/>
      <c r="AK3" s="45"/>
      <c r="AL3" s="45"/>
      <c r="AM3" s="45"/>
      <c r="AN3" s="45"/>
    </row>
    <row r="4" spans="1:41" ht="15" customHeight="1" thickBot="1" x14ac:dyDescent="0.4">
      <c r="A4" s="561" t="s">
        <v>8</v>
      </c>
      <c r="B4" s="562"/>
      <c r="C4" s="563"/>
      <c r="D4" s="45"/>
      <c r="E4" s="655" t="s">
        <v>43</v>
      </c>
      <c r="F4" s="655"/>
      <c r="G4" s="655"/>
      <c r="H4" s="655"/>
      <c r="I4" s="655"/>
      <c r="J4" s="655"/>
      <c r="K4" s="327" t="s">
        <v>45</v>
      </c>
      <c r="L4" s="647"/>
      <c r="M4" s="831"/>
      <c r="N4" s="327" t="s">
        <v>45</v>
      </c>
      <c r="O4" s="45"/>
      <c r="U4" s="45"/>
      <c r="V4" s="45"/>
      <c r="W4" s="45"/>
      <c r="X4" s="45"/>
      <c r="Y4" s="45"/>
      <c r="Z4" s="45"/>
      <c r="AA4" s="45"/>
      <c r="AB4" s="45"/>
      <c r="AC4" s="45"/>
      <c r="AD4" s="45"/>
      <c r="AE4" s="45"/>
      <c r="AF4" s="45"/>
      <c r="AG4" s="45"/>
    </row>
    <row r="5" spans="1:41" ht="15" customHeight="1" thickBot="1" x14ac:dyDescent="0.4">
      <c r="A5" s="561"/>
      <c r="B5" s="562"/>
      <c r="C5" s="563"/>
      <c r="D5" s="45"/>
      <c r="E5" s="807" t="s">
        <v>218</v>
      </c>
      <c r="F5" s="808"/>
      <c r="G5" s="808"/>
      <c r="H5" s="808"/>
      <c r="I5" s="808"/>
      <c r="J5" s="808"/>
      <c r="K5" s="226"/>
      <c r="L5" s="326">
        <f>IF(SUM(L6:L7)&gt;0,9999,0)</f>
        <v>0</v>
      </c>
      <c r="M5" s="320"/>
      <c r="N5" s="328"/>
      <c r="O5" s="45"/>
      <c r="U5" s="45"/>
      <c r="V5" s="45"/>
      <c r="W5" s="45"/>
      <c r="X5" s="45"/>
      <c r="Y5" s="45"/>
      <c r="Z5" s="45"/>
      <c r="AA5" s="45"/>
      <c r="AB5" s="45"/>
      <c r="AC5" s="45"/>
      <c r="AD5" s="45"/>
      <c r="AE5" s="45"/>
      <c r="AF5" s="45"/>
      <c r="AG5" s="45"/>
    </row>
    <row r="6" spans="1:41" ht="15" customHeight="1" thickBot="1" x14ac:dyDescent="0.4">
      <c r="A6" s="561" t="str">
        <f>Info!E12</f>
        <v>Important Information</v>
      </c>
      <c r="B6" s="562"/>
      <c r="C6" s="563"/>
      <c r="D6" s="45"/>
      <c r="E6" s="809" t="s">
        <v>219</v>
      </c>
      <c r="F6" s="810"/>
      <c r="G6" s="810"/>
      <c r="H6" s="810"/>
      <c r="I6" s="810"/>
      <c r="J6" s="810"/>
      <c r="K6" s="317">
        <f>Prices!D63</f>
        <v>166.32</v>
      </c>
      <c r="L6" s="280"/>
      <c r="M6" s="390"/>
      <c r="N6" s="329">
        <f>$L6*K6</f>
        <v>0</v>
      </c>
      <c r="O6" s="45"/>
      <c r="U6" s="45"/>
      <c r="V6" s="45"/>
      <c r="W6" s="45"/>
      <c r="X6" s="45"/>
      <c r="Y6" s="45"/>
      <c r="Z6" s="45"/>
      <c r="AA6" s="45"/>
      <c r="AB6" s="45"/>
      <c r="AC6" s="45"/>
      <c r="AD6" s="45"/>
      <c r="AE6" s="45"/>
      <c r="AF6" s="45"/>
      <c r="AG6" s="45"/>
    </row>
    <row r="7" spans="1:41" ht="15" customHeight="1" thickBot="1" x14ac:dyDescent="0.4">
      <c r="A7" s="561"/>
      <c r="B7" s="562"/>
      <c r="C7" s="563"/>
      <c r="D7" s="45"/>
      <c r="E7" s="815" t="s">
        <v>220</v>
      </c>
      <c r="F7" s="816"/>
      <c r="G7" s="816"/>
      <c r="H7" s="816"/>
      <c r="I7" s="816"/>
      <c r="J7" s="816"/>
      <c r="K7" s="318">
        <f>Prices!D64</f>
        <v>113.59</v>
      </c>
      <c r="L7" s="280"/>
      <c r="M7" s="390"/>
      <c r="N7" s="330">
        <f>$L7*K7</f>
        <v>0</v>
      </c>
      <c r="O7" s="45"/>
      <c r="U7" s="45"/>
      <c r="V7" s="45"/>
      <c r="W7" s="45"/>
      <c r="X7" s="45"/>
      <c r="Y7" s="45"/>
      <c r="Z7" s="45"/>
      <c r="AA7" s="45"/>
      <c r="AB7" s="45"/>
      <c r="AC7" s="45"/>
      <c r="AD7" s="45"/>
      <c r="AE7" s="45"/>
      <c r="AF7" s="45"/>
      <c r="AG7" s="45"/>
    </row>
    <row r="8" spans="1:41" ht="15" customHeight="1" thickBot="1" x14ac:dyDescent="0.4">
      <c r="A8" s="561" t="s">
        <v>39</v>
      </c>
      <c r="B8" s="562"/>
      <c r="C8" s="563"/>
      <c r="D8" s="45"/>
      <c r="E8" s="805" t="s">
        <v>221</v>
      </c>
      <c r="F8" s="817"/>
      <c r="G8" s="817"/>
      <c r="H8" s="817"/>
      <c r="I8" s="817"/>
      <c r="J8" s="817"/>
      <c r="K8" s="149"/>
      <c r="L8" s="146">
        <f>IF(SUM(L9:L15)&gt;0,9999,0)</f>
        <v>0</v>
      </c>
      <c r="M8" s="320"/>
      <c r="N8" s="372"/>
      <c r="O8" s="103"/>
      <c r="U8" s="45"/>
      <c r="V8" s="45"/>
      <c r="W8" s="45"/>
      <c r="X8" s="45"/>
      <c r="Y8" s="45"/>
      <c r="Z8" s="45"/>
      <c r="AA8" s="45"/>
      <c r="AB8" s="45"/>
      <c r="AC8" s="45"/>
      <c r="AD8" s="45"/>
      <c r="AE8" s="45"/>
      <c r="AF8" s="45"/>
      <c r="AG8" s="45"/>
      <c r="AH8" s="45"/>
    </row>
    <row r="9" spans="1:41" ht="15" customHeight="1" thickBot="1" x14ac:dyDescent="0.4">
      <c r="A9" s="561"/>
      <c r="B9" s="562"/>
      <c r="C9" s="563"/>
      <c r="D9" s="45"/>
      <c r="E9" s="811" t="s">
        <v>222</v>
      </c>
      <c r="F9" s="812"/>
      <c r="G9" s="812"/>
      <c r="H9" s="812"/>
      <c r="I9" s="812"/>
      <c r="J9" s="812"/>
      <c r="K9" s="317">
        <f>Prices!D66</f>
        <v>13.61</v>
      </c>
      <c r="L9" s="280"/>
      <c r="M9" s="390"/>
      <c r="N9" s="329">
        <f t="shared" ref="N9:N15" si="0">$L9*K9</f>
        <v>0</v>
      </c>
      <c r="O9" s="103"/>
      <c r="X9" s="45"/>
      <c r="Y9" s="45"/>
      <c r="Z9" s="45"/>
      <c r="AA9" s="45"/>
      <c r="AB9" s="45"/>
      <c r="AC9" s="45"/>
      <c r="AD9" s="45"/>
      <c r="AE9" s="45"/>
      <c r="AF9" s="45"/>
      <c r="AG9" s="45"/>
      <c r="AH9" s="45"/>
    </row>
    <row r="10" spans="1:41" ht="15" customHeight="1" thickBot="1" x14ac:dyDescent="0.4">
      <c r="A10" s="561" t="str">
        <f>AV!E3</f>
        <v>Audio-visual</v>
      </c>
      <c r="B10" s="562"/>
      <c r="C10" s="563"/>
      <c r="D10" s="45"/>
      <c r="E10" s="813" t="s">
        <v>223</v>
      </c>
      <c r="F10" s="814"/>
      <c r="G10" s="814"/>
      <c r="H10" s="814"/>
      <c r="I10" s="814"/>
      <c r="J10" s="814"/>
      <c r="K10" s="319">
        <f>Prices!D67</f>
        <v>18.559999999999999</v>
      </c>
      <c r="L10" s="280"/>
      <c r="M10" s="390"/>
      <c r="N10" s="331">
        <f t="shared" si="0"/>
        <v>0</v>
      </c>
      <c r="O10" s="103"/>
      <c r="X10" s="45"/>
      <c r="Y10" s="45"/>
      <c r="Z10" s="45"/>
      <c r="AA10" s="45"/>
      <c r="AB10" s="45"/>
      <c r="AC10" s="45"/>
      <c r="AD10" s="45"/>
      <c r="AE10" s="45"/>
      <c r="AF10" s="45"/>
      <c r="AG10" s="45"/>
      <c r="AH10" s="45"/>
    </row>
    <row r="11" spans="1:41" ht="15" customHeight="1" thickBot="1" x14ac:dyDescent="0.4">
      <c r="A11" s="561"/>
      <c r="B11" s="562"/>
      <c r="C11" s="563"/>
      <c r="D11" s="45"/>
      <c r="E11" s="813" t="s">
        <v>224</v>
      </c>
      <c r="F11" s="814"/>
      <c r="G11" s="814"/>
      <c r="H11" s="814"/>
      <c r="I11" s="814"/>
      <c r="J11" s="814"/>
      <c r="K11" s="319">
        <f>Prices!D68</f>
        <v>18.559999999999999</v>
      </c>
      <c r="L11" s="280"/>
      <c r="M11" s="390"/>
      <c r="N11" s="331">
        <f t="shared" si="0"/>
        <v>0</v>
      </c>
      <c r="O11" s="103"/>
      <c r="X11" s="45"/>
      <c r="Y11" s="45"/>
      <c r="Z11" s="45"/>
      <c r="AA11" s="45"/>
      <c r="AB11" s="45"/>
      <c r="AC11" s="45"/>
      <c r="AD11" s="45"/>
      <c r="AE11" s="45"/>
      <c r="AF11" s="45"/>
      <c r="AG11" s="45"/>
      <c r="AH11" s="45"/>
    </row>
    <row r="12" spans="1:41" ht="15" customHeight="1" thickBot="1" x14ac:dyDescent="0.4">
      <c r="A12" s="561" t="str">
        <f>Util!E3</f>
        <v>Utilities</v>
      </c>
      <c r="B12" s="562"/>
      <c r="C12" s="563"/>
      <c r="D12" s="45"/>
      <c r="E12" s="813" t="s">
        <v>225</v>
      </c>
      <c r="F12" s="814"/>
      <c r="G12" s="814"/>
      <c r="H12" s="814"/>
      <c r="I12" s="814"/>
      <c r="J12" s="814"/>
      <c r="K12" s="319">
        <f>Prices!D69</f>
        <v>18.559999999999999</v>
      </c>
      <c r="L12" s="280"/>
      <c r="M12" s="390"/>
      <c r="N12" s="331">
        <f t="shared" si="0"/>
        <v>0</v>
      </c>
      <c r="O12" s="103"/>
      <c r="X12" s="45"/>
      <c r="Y12" s="45"/>
      <c r="Z12" s="45"/>
      <c r="AA12" s="45"/>
      <c r="AB12" s="45"/>
      <c r="AC12" s="45"/>
      <c r="AD12" s="45"/>
      <c r="AE12" s="45"/>
      <c r="AF12" s="45"/>
      <c r="AG12" s="45"/>
      <c r="AH12" s="45"/>
    </row>
    <row r="13" spans="1:41" ht="15" customHeight="1" thickBot="1" x14ac:dyDescent="0.4">
      <c r="A13" s="561"/>
      <c r="B13" s="562"/>
      <c r="C13" s="563"/>
      <c r="D13" s="45"/>
      <c r="E13" s="813" t="s">
        <v>226</v>
      </c>
      <c r="F13" s="814"/>
      <c r="G13" s="814"/>
      <c r="H13" s="814"/>
      <c r="I13" s="814"/>
      <c r="J13" s="814"/>
      <c r="K13" s="319">
        <f>Prices!D70</f>
        <v>106.43</v>
      </c>
      <c r="L13" s="280"/>
      <c r="M13" s="390"/>
      <c r="N13" s="331">
        <f t="shared" si="0"/>
        <v>0</v>
      </c>
      <c r="O13" s="103"/>
      <c r="X13" s="45"/>
      <c r="Y13" s="45"/>
      <c r="Z13" s="45"/>
      <c r="AA13" s="45"/>
      <c r="AB13" s="45"/>
      <c r="AC13" s="45"/>
      <c r="AD13" s="45"/>
      <c r="AE13" s="45"/>
      <c r="AF13" s="45"/>
      <c r="AG13" s="45"/>
      <c r="AH13" s="45"/>
    </row>
    <row r="14" spans="1:41" ht="15" customHeight="1" thickBot="1" x14ac:dyDescent="0.4">
      <c r="A14" s="561" t="str">
        <f>Safe!E3</f>
        <v>Safety</v>
      </c>
      <c r="B14" s="562"/>
      <c r="C14" s="563"/>
      <c r="D14" s="45"/>
      <c r="E14" s="813" t="s">
        <v>227</v>
      </c>
      <c r="F14" s="814"/>
      <c r="G14" s="814"/>
      <c r="H14" s="814"/>
      <c r="I14" s="814"/>
      <c r="J14" s="814"/>
      <c r="K14" s="319">
        <f>Prices!D71</f>
        <v>150.97999999999999</v>
      </c>
      <c r="L14" s="280"/>
      <c r="M14" s="390"/>
      <c r="N14" s="331">
        <f t="shared" si="0"/>
        <v>0</v>
      </c>
      <c r="O14" s="103"/>
      <c r="X14" s="45"/>
      <c r="Y14" s="45"/>
      <c r="Z14" s="45"/>
      <c r="AA14" s="45"/>
      <c r="AB14" s="45"/>
      <c r="AC14" s="45"/>
      <c r="AD14" s="45"/>
      <c r="AE14" s="45"/>
      <c r="AF14" s="45"/>
      <c r="AG14" s="45"/>
      <c r="AH14" s="45"/>
    </row>
    <row r="15" spans="1:41" ht="15" customHeight="1" x14ac:dyDescent="0.35">
      <c r="A15" s="561"/>
      <c r="B15" s="562"/>
      <c r="C15" s="563"/>
      <c r="D15" s="45"/>
      <c r="E15" s="818" t="s">
        <v>228</v>
      </c>
      <c r="F15" s="819"/>
      <c r="G15" s="819"/>
      <c r="H15" s="819"/>
      <c r="I15" s="819"/>
      <c r="J15" s="819"/>
      <c r="K15" s="322">
        <f>Prices!D72</f>
        <v>202.4</v>
      </c>
      <c r="L15" s="309"/>
      <c r="M15" s="391"/>
      <c r="N15" s="332">
        <f t="shared" si="0"/>
        <v>0</v>
      </c>
      <c r="O15" s="103"/>
      <c r="X15" s="45"/>
      <c r="Y15" s="45"/>
      <c r="Z15" s="45"/>
      <c r="AA15" s="45"/>
      <c r="AB15" s="45"/>
      <c r="AC15" s="45"/>
      <c r="AD15" s="45"/>
      <c r="AE15" s="45"/>
      <c r="AF15" s="45"/>
      <c r="AG15" s="45"/>
      <c r="AH15" s="45"/>
    </row>
    <row r="16" spans="1:41" ht="15" customHeight="1" x14ac:dyDescent="0.35">
      <c r="A16" s="561" t="str">
        <f>Floor!E3</f>
        <v>Flooring</v>
      </c>
      <c r="B16" s="562"/>
      <c r="C16" s="563"/>
      <c r="D16" s="45"/>
      <c r="E16" s="832"/>
      <c r="F16" s="833"/>
      <c r="G16" s="833"/>
      <c r="H16" s="833"/>
      <c r="I16" s="833"/>
      <c r="J16" s="833"/>
      <c r="K16" s="833"/>
      <c r="L16" s="833"/>
      <c r="M16" s="833"/>
      <c r="N16" s="834"/>
      <c r="Q16" s="103"/>
      <c r="Z16" s="45"/>
      <c r="AA16" s="45"/>
      <c r="AB16" s="45"/>
      <c r="AC16" s="45"/>
      <c r="AD16" s="45"/>
      <c r="AE16" s="45"/>
      <c r="AF16" s="45"/>
      <c r="AG16" s="45"/>
      <c r="AH16" s="45"/>
      <c r="AI16" s="45"/>
      <c r="AJ16" s="45"/>
    </row>
    <row r="17" spans="1:41" ht="15" customHeight="1" x14ac:dyDescent="0.35">
      <c r="A17" s="561"/>
      <c r="B17" s="562"/>
      <c r="C17" s="563"/>
      <c r="D17" s="45"/>
      <c r="E17" s="333">
        <v>1</v>
      </c>
      <c r="F17" s="307" t="s">
        <v>75</v>
      </c>
      <c r="G17" s="220"/>
      <c r="H17" s="220"/>
      <c r="I17" s="220"/>
      <c r="J17" s="220"/>
      <c r="K17" s="323"/>
      <c r="L17" s="324"/>
      <c r="M17" s="325"/>
      <c r="N17" s="334"/>
      <c r="Q17" s="167"/>
      <c r="R17" s="167"/>
      <c r="S17" s="90"/>
      <c r="T17" s="90"/>
      <c r="U17" s="103"/>
      <c r="V17" s="103"/>
      <c r="W17" s="45"/>
      <c r="X17" s="45"/>
      <c r="Y17" s="45"/>
      <c r="Z17" s="45"/>
      <c r="AA17" s="45"/>
      <c r="AB17" s="45"/>
      <c r="AC17" s="45"/>
      <c r="AD17" s="45"/>
      <c r="AE17" s="45"/>
      <c r="AF17" s="45"/>
      <c r="AG17" s="45"/>
      <c r="AH17" s="45"/>
      <c r="AI17" s="45"/>
      <c r="AJ17" s="45"/>
      <c r="AK17" s="45"/>
      <c r="AL17" s="45"/>
      <c r="AM17" s="45"/>
    </row>
    <row r="18" spans="1:41" ht="15" customHeight="1" thickBot="1" x14ac:dyDescent="0.4">
      <c r="A18" s="564" t="str">
        <f>Clean!E3</f>
        <v>Cleaning</v>
      </c>
      <c r="B18" s="565"/>
      <c r="C18" s="566"/>
      <c r="D18" s="45"/>
      <c r="E18" s="335">
        <v>2</v>
      </c>
      <c r="F18" s="336" t="s">
        <v>211</v>
      </c>
      <c r="G18" s="337"/>
      <c r="H18" s="337"/>
      <c r="I18" s="337"/>
      <c r="J18" s="337"/>
      <c r="K18" s="338"/>
      <c r="L18" s="339"/>
      <c r="M18" s="340"/>
      <c r="N18" s="341"/>
      <c r="Q18" s="132"/>
      <c r="R18" s="132"/>
      <c r="S18" s="132"/>
      <c r="T18" s="132"/>
      <c r="U18" s="132"/>
      <c r="V18" s="103"/>
      <c r="W18" s="45"/>
      <c r="X18" s="45"/>
      <c r="Y18" s="45"/>
      <c r="Z18" s="45"/>
      <c r="AA18" s="45"/>
      <c r="AB18" s="45"/>
      <c r="AC18" s="45"/>
      <c r="AD18" s="45"/>
      <c r="AE18" s="45"/>
      <c r="AF18" s="45"/>
      <c r="AG18" s="45"/>
      <c r="AH18" s="45"/>
      <c r="AI18" s="45"/>
      <c r="AJ18" s="45"/>
      <c r="AK18" s="45"/>
      <c r="AL18" s="45"/>
      <c r="AM18" s="45"/>
      <c r="AN18" s="45"/>
      <c r="AO18" s="45"/>
    </row>
    <row r="19" spans="1:41" ht="15" customHeight="1" x14ac:dyDescent="0.35">
      <c r="A19" s="567"/>
      <c r="B19" s="568"/>
      <c r="C19" s="569"/>
      <c r="D19" s="45"/>
      <c r="E19" s="173"/>
      <c r="F19" s="173"/>
      <c r="G19" s="173"/>
      <c r="H19" s="173"/>
      <c r="I19" s="173"/>
      <c r="J19" s="173"/>
      <c r="K19" s="168"/>
      <c r="L19" s="167"/>
      <c r="M19" s="167"/>
      <c r="N19" s="167"/>
      <c r="O19" s="167"/>
      <c r="P19" s="321"/>
      <c r="Q19" s="132"/>
      <c r="R19" s="132"/>
      <c r="S19" s="132"/>
      <c r="T19" s="132"/>
      <c r="U19" s="132"/>
      <c r="V19" s="129"/>
      <c r="W19" s="45"/>
      <c r="X19" s="45"/>
      <c r="Y19" s="45"/>
      <c r="Z19" s="45"/>
      <c r="AA19" s="45"/>
      <c r="AB19" s="45"/>
      <c r="AC19" s="45"/>
      <c r="AD19" s="45"/>
      <c r="AE19" s="45"/>
      <c r="AF19" s="45"/>
      <c r="AG19" s="45"/>
      <c r="AH19" s="45"/>
      <c r="AI19" s="45"/>
      <c r="AJ19" s="45"/>
      <c r="AK19" s="45"/>
      <c r="AL19" s="45"/>
      <c r="AM19" s="45"/>
      <c r="AN19" s="45"/>
      <c r="AO19" s="45"/>
    </row>
    <row r="20" spans="1:41" ht="15" customHeight="1" x14ac:dyDescent="0.35">
      <c r="A20" s="561" t="str">
        <f>Food!E3</f>
        <v>Food</v>
      </c>
      <c r="B20" s="562"/>
      <c r="C20" s="563"/>
      <c r="D20" s="45"/>
      <c r="E20" s="822" t="s">
        <v>229</v>
      </c>
      <c r="F20" s="823"/>
      <c r="G20" s="823"/>
      <c r="H20" s="823"/>
      <c r="I20" s="823"/>
      <c r="J20" s="823"/>
      <c r="K20" s="823"/>
      <c r="L20" s="823"/>
      <c r="M20" s="823"/>
      <c r="N20" s="823"/>
      <c r="O20" s="823"/>
      <c r="P20" s="824"/>
      <c r="Q20" s="197"/>
      <c r="R20" s="132"/>
      <c r="S20" s="132"/>
      <c r="T20" s="132"/>
      <c r="U20" s="132"/>
      <c r="V20" s="129"/>
      <c r="W20" s="45"/>
      <c r="X20" s="45"/>
      <c r="Y20" s="45"/>
      <c r="Z20" s="45"/>
      <c r="AA20" s="45"/>
      <c r="AB20" s="45"/>
      <c r="AC20" s="45"/>
      <c r="AD20" s="45"/>
      <c r="AE20" s="45"/>
      <c r="AF20" s="45"/>
      <c r="AG20" s="45"/>
      <c r="AH20" s="45"/>
      <c r="AI20" s="45"/>
      <c r="AJ20" s="45"/>
      <c r="AK20" s="45"/>
      <c r="AL20" s="45"/>
      <c r="AM20" s="45"/>
      <c r="AN20" s="45"/>
      <c r="AO20" s="45"/>
    </row>
    <row r="21" spans="1:41" ht="15" customHeight="1" x14ac:dyDescent="0.35">
      <c r="A21" s="561"/>
      <c r="B21" s="562"/>
      <c r="C21" s="563"/>
      <c r="D21" s="45"/>
      <c r="E21" s="825"/>
      <c r="F21" s="826"/>
      <c r="G21" s="826"/>
      <c r="H21" s="826"/>
      <c r="I21" s="826"/>
      <c r="J21" s="826"/>
      <c r="K21" s="826"/>
      <c r="L21" s="826"/>
      <c r="M21" s="826"/>
      <c r="N21" s="826"/>
      <c r="O21" s="826"/>
      <c r="P21" s="827"/>
      <c r="Q21" s="197"/>
      <c r="R21" s="132"/>
      <c r="S21" s="132"/>
      <c r="T21" s="132"/>
      <c r="U21" s="132"/>
      <c r="V21" s="129"/>
      <c r="W21" s="45"/>
      <c r="X21" s="45"/>
      <c r="Y21" s="45"/>
      <c r="Z21" s="45"/>
      <c r="AA21" s="45"/>
      <c r="AB21" s="45"/>
      <c r="AC21" s="45"/>
      <c r="AD21" s="45"/>
      <c r="AE21" s="45"/>
      <c r="AF21" s="45"/>
      <c r="AG21" s="45"/>
      <c r="AH21" s="45"/>
      <c r="AI21" s="45"/>
      <c r="AJ21" s="45"/>
      <c r="AK21" s="45"/>
      <c r="AL21" s="45"/>
      <c r="AM21" s="45"/>
      <c r="AN21" s="45"/>
      <c r="AO21" s="45"/>
    </row>
    <row r="22" spans="1:41" ht="15" customHeight="1" x14ac:dyDescent="0.35">
      <c r="A22" s="561" t="str">
        <f>Drink!E3</f>
        <v>Drinks</v>
      </c>
      <c r="B22" s="562"/>
      <c r="C22" s="563"/>
      <c r="D22" s="45"/>
      <c r="E22" s="825"/>
      <c r="F22" s="826"/>
      <c r="G22" s="826"/>
      <c r="H22" s="826"/>
      <c r="I22" s="826"/>
      <c r="J22" s="826"/>
      <c r="K22" s="826"/>
      <c r="L22" s="826"/>
      <c r="M22" s="826"/>
      <c r="N22" s="826"/>
      <c r="O22" s="826"/>
      <c r="P22" s="827"/>
      <c r="Q22" s="197"/>
      <c r="R22" s="132"/>
      <c r="S22" s="132"/>
      <c r="T22" s="132"/>
      <c r="U22" s="132"/>
      <c r="V22" s="129"/>
      <c r="W22" s="59"/>
      <c r="X22" s="59"/>
      <c r="Y22" s="59"/>
      <c r="Z22" s="45"/>
      <c r="AA22" s="45"/>
      <c r="AB22" s="45"/>
      <c r="AC22" s="45"/>
      <c r="AD22" s="45"/>
      <c r="AE22" s="45"/>
      <c r="AF22" s="45"/>
      <c r="AG22" s="45"/>
      <c r="AH22" s="45"/>
      <c r="AI22" s="45"/>
      <c r="AJ22" s="45"/>
      <c r="AK22" s="45"/>
      <c r="AL22" s="45"/>
      <c r="AM22" s="45"/>
      <c r="AN22" s="45"/>
      <c r="AO22" s="45"/>
    </row>
    <row r="23" spans="1:41" ht="15" customHeight="1" x14ac:dyDescent="0.35">
      <c r="A23" s="561"/>
      <c r="B23" s="562"/>
      <c r="C23" s="563"/>
      <c r="D23" s="45"/>
      <c r="E23" s="825"/>
      <c r="F23" s="826"/>
      <c r="G23" s="826"/>
      <c r="H23" s="826"/>
      <c r="I23" s="826"/>
      <c r="J23" s="826"/>
      <c r="K23" s="826"/>
      <c r="L23" s="826"/>
      <c r="M23" s="826"/>
      <c r="N23" s="826"/>
      <c r="O23" s="826"/>
      <c r="P23" s="827"/>
      <c r="Q23" s="197"/>
      <c r="R23" s="132"/>
      <c r="S23" s="132"/>
      <c r="T23" s="132"/>
      <c r="U23" s="132"/>
      <c r="V23" s="129"/>
      <c r="W23" s="45"/>
      <c r="X23" s="45"/>
      <c r="Y23" s="45"/>
      <c r="Z23" s="59"/>
      <c r="AA23" s="59"/>
      <c r="AB23" s="45"/>
      <c r="AC23" s="45"/>
      <c r="AD23" s="45"/>
      <c r="AE23" s="45"/>
      <c r="AF23" s="45"/>
      <c r="AG23" s="45"/>
      <c r="AH23" s="45"/>
      <c r="AI23" s="45"/>
      <c r="AJ23" s="45"/>
      <c r="AK23" s="45"/>
      <c r="AL23" s="45"/>
      <c r="AM23" s="45"/>
      <c r="AN23" s="45"/>
      <c r="AO23" s="45"/>
    </row>
    <row r="24" spans="1:41" ht="15" customHeight="1" x14ac:dyDescent="0.35">
      <c r="A24" s="561" t="str">
        <f>Alco!E3</f>
        <v>Alcohol</v>
      </c>
      <c r="B24" s="562"/>
      <c r="C24" s="563"/>
      <c r="D24" s="45"/>
      <c r="E24" s="825"/>
      <c r="F24" s="826"/>
      <c r="G24" s="826"/>
      <c r="H24" s="826"/>
      <c r="I24" s="826"/>
      <c r="J24" s="826"/>
      <c r="K24" s="826"/>
      <c r="L24" s="826"/>
      <c r="M24" s="826"/>
      <c r="N24" s="826"/>
      <c r="O24" s="826"/>
      <c r="P24" s="827"/>
      <c r="Q24" s="133"/>
      <c r="R24" s="133"/>
      <c r="S24" s="133"/>
      <c r="T24" s="133"/>
      <c r="U24" s="133"/>
      <c r="V24" s="129"/>
      <c r="W24" s="45"/>
      <c r="X24" s="45"/>
      <c r="Y24" s="45"/>
      <c r="Z24" s="45"/>
      <c r="AA24" s="45"/>
      <c r="AB24" s="45"/>
      <c r="AC24" s="45"/>
      <c r="AD24" s="45"/>
      <c r="AE24" s="45"/>
      <c r="AF24" s="45"/>
      <c r="AG24" s="45"/>
      <c r="AH24" s="45"/>
      <c r="AI24" s="45"/>
      <c r="AJ24" s="45"/>
      <c r="AK24" s="45"/>
      <c r="AL24" s="45"/>
      <c r="AM24" s="45"/>
      <c r="AN24" s="45"/>
      <c r="AO24" s="45"/>
    </row>
    <row r="25" spans="1:41" ht="15" customHeight="1" x14ac:dyDescent="0.35">
      <c r="A25" s="561"/>
      <c r="B25" s="562"/>
      <c r="C25" s="563"/>
      <c r="D25" s="45"/>
      <c r="E25" s="828"/>
      <c r="F25" s="829"/>
      <c r="G25" s="829"/>
      <c r="H25" s="829"/>
      <c r="I25" s="829"/>
      <c r="J25" s="829"/>
      <c r="K25" s="829"/>
      <c r="L25" s="829"/>
      <c r="M25" s="829"/>
      <c r="N25" s="829"/>
      <c r="O25" s="829"/>
      <c r="P25" s="830"/>
      <c r="Q25" s="197"/>
      <c r="R25" s="132"/>
      <c r="S25" s="132"/>
      <c r="T25" s="132"/>
      <c r="U25" s="132"/>
      <c r="V25" s="129"/>
      <c r="W25" s="45"/>
      <c r="X25" s="45"/>
      <c r="Y25" s="45"/>
      <c r="Z25" s="45"/>
      <c r="AA25" s="45"/>
      <c r="AB25" s="45"/>
      <c r="AC25" s="45"/>
      <c r="AD25" s="45"/>
      <c r="AE25" s="45"/>
      <c r="AF25" s="45"/>
      <c r="AG25" s="45"/>
      <c r="AH25" s="45"/>
      <c r="AI25" s="45"/>
      <c r="AJ25" s="45"/>
      <c r="AK25" s="45"/>
      <c r="AL25" s="45"/>
      <c r="AM25" s="45"/>
      <c r="AN25" s="45"/>
      <c r="AO25" s="45"/>
    </row>
    <row r="26" spans="1:41" ht="15" customHeight="1" x14ac:dyDescent="0.35">
      <c r="A26" s="561" t="str">
        <f>Equip!E3</f>
        <v>Catering - Equipment</v>
      </c>
      <c r="B26" s="562"/>
      <c r="C26" s="563"/>
      <c r="D26" s="45"/>
      <c r="E26" s="133"/>
      <c r="F26" s="133"/>
      <c r="G26" s="133"/>
      <c r="H26" s="133"/>
      <c r="I26" s="133"/>
      <c r="J26" s="133"/>
      <c r="K26" s="133"/>
      <c r="L26" s="133"/>
      <c r="M26" s="133"/>
      <c r="N26" s="133"/>
      <c r="O26" s="133"/>
      <c r="P26" s="133"/>
      <c r="Q26" s="197"/>
      <c r="R26" s="132"/>
      <c r="S26" s="132"/>
      <c r="T26" s="132"/>
      <c r="U26" s="132"/>
      <c r="V26" s="129"/>
      <c r="W26" s="45"/>
      <c r="X26" s="45"/>
      <c r="Y26" s="45"/>
      <c r="Z26" s="45"/>
      <c r="AA26" s="45"/>
      <c r="AB26" s="45"/>
      <c r="AC26" s="45"/>
      <c r="AD26" s="45"/>
      <c r="AE26" s="45"/>
      <c r="AF26" s="45"/>
      <c r="AG26" s="45"/>
      <c r="AH26" s="45"/>
      <c r="AI26" s="45"/>
      <c r="AJ26" s="45"/>
      <c r="AK26" s="45"/>
      <c r="AL26" s="45"/>
      <c r="AM26" s="45"/>
      <c r="AN26" s="45"/>
      <c r="AO26" s="45"/>
    </row>
    <row r="27" spans="1:41" ht="15" customHeight="1" x14ac:dyDescent="0.35">
      <c r="A27" s="561"/>
      <c r="B27" s="562"/>
      <c r="C27" s="563"/>
      <c r="D27" s="45"/>
      <c r="E27" s="822" t="s">
        <v>230</v>
      </c>
      <c r="F27" s="823"/>
      <c r="G27" s="823"/>
      <c r="H27" s="823"/>
      <c r="I27" s="823"/>
      <c r="J27" s="823"/>
      <c r="K27" s="823"/>
      <c r="L27" s="823"/>
      <c r="M27" s="823"/>
      <c r="N27" s="823"/>
      <c r="O27" s="823"/>
      <c r="P27" s="824"/>
      <c r="Q27" s="197"/>
      <c r="R27" s="132"/>
      <c r="S27" s="132"/>
      <c r="T27" s="132"/>
      <c r="U27" s="132"/>
      <c r="V27" s="129"/>
      <c r="W27" s="45"/>
      <c r="X27" s="45"/>
      <c r="Y27" s="45"/>
      <c r="Z27" s="45"/>
      <c r="AA27" s="45"/>
      <c r="AB27" s="45"/>
      <c r="AC27" s="45"/>
      <c r="AD27" s="45"/>
      <c r="AE27" s="45"/>
      <c r="AF27" s="45"/>
      <c r="AG27" s="45"/>
      <c r="AH27" s="45"/>
      <c r="AI27" s="45"/>
      <c r="AJ27" s="45"/>
      <c r="AK27" s="45"/>
      <c r="AL27" s="45"/>
      <c r="AM27" s="45"/>
      <c r="AN27" s="45"/>
      <c r="AO27" s="45"/>
    </row>
    <row r="28" spans="1:41" ht="15" customHeight="1" x14ac:dyDescent="0.35">
      <c r="A28" s="561" t="str">
        <f>Hygiene!E3</f>
        <v>Catering - Hygiene</v>
      </c>
      <c r="B28" s="562"/>
      <c r="C28" s="563"/>
      <c r="D28" s="45"/>
      <c r="E28" s="825"/>
      <c r="F28" s="826"/>
      <c r="G28" s="826"/>
      <c r="H28" s="826"/>
      <c r="I28" s="826"/>
      <c r="J28" s="826"/>
      <c r="K28" s="826"/>
      <c r="L28" s="826"/>
      <c r="M28" s="826"/>
      <c r="N28" s="826"/>
      <c r="O28" s="826"/>
      <c r="P28" s="827"/>
      <c r="Q28" s="197"/>
      <c r="R28" s="132"/>
      <c r="S28" s="132"/>
      <c r="T28" s="132"/>
      <c r="U28" s="132"/>
      <c r="V28" s="129"/>
      <c r="W28" s="45"/>
      <c r="X28" s="45"/>
      <c r="Y28" s="45"/>
      <c r="Z28" s="45"/>
      <c r="AA28" s="45"/>
      <c r="AB28" s="45"/>
      <c r="AC28" s="45"/>
      <c r="AD28" s="45"/>
      <c r="AE28" s="45"/>
      <c r="AF28" s="45"/>
      <c r="AG28" s="45"/>
      <c r="AH28" s="45"/>
      <c r="AI28" s="45"/>
      <c r="AJ28" s="45"/>
      <c r="AK28" s="45"/>
      <c r="AL28" s="45"/>
      <c r="AM28" s="45"/>
      <c r="AN28" s="45"/>
      <c r="AO28" s="45"/>
    </row>
    <row r="29" spans="1:41" ht="15" customHeight="1" x14ac:dyDescent="0.35">
      <c r="A29" s="561"/>
      <c r="B29" s="562"/>
      <c r="C29" s="563"/>
      <c r="D29" s="45"/>
      <c r="E29" s="825"/>
      <c r="F29" s="826"/>
      <c r="G29" s="826"/>
      <c r="H29" s="826"/>
      <c r="I29" s="826"/>
      <c r="J29" s="826"/>
      <c r="K29" s="826"/>
      <c r="L29" s="826"/>
      <c r="M29" s="826"/>
      <c r="N29" s="826"/>
      <c r="O29" s="826"/>
      <c r="P29" s="827"/>
      <c r="Q29" s="132"/>
      <c r="R29" s="132"/>
      <c r="S29" s="132"/>
      <c r="T29" s="132"/>
      <c r="U29" s="132"/>
      <c r="V29" s="45"/>
      <c r="W29" s="45"/>
      <c r="X29" s="45"/>
      <c r="Y29" s="45"/>
      <c r="Z29" s="45"/>
      <c r="AA29" s="45"/>
      <c r="AB29" s="45"/>
      <c r="AC29" s="45"/>
      <c r="AD29" s="45"/>
      <c r="AE29" s="45"/>
      <c r="AF29" s="45"/>
      <c r="AG29" s="45"/>
      <c r="AH29" s="45"/>
      <c r="AI29" s="45"/>
      <c r="AJ29" s="45"/>
      <c r="AK29" s="45"/>
      <c r="AL29" s="45"/>
      <c r="AM29" s="45"/>
      <c r="AN29" s="45"/>
      <c r="AO29" s="45"/>
    </row>
    <row r="30" spans="1:41" ht="15" customHeight="1" x14ac:dyDescent="0.35">
      <c r="A30" s="561" t="str">
        <f>'G&amp;R'!E3</f>
        <v>Graphics &amp; Rigging</v>
      </c>
      <c r="B30" s="562"/>
      <c r="C30" s="563"/>
      <c r="D30" s="45"/>
      <c r="E30" s="828"/>
      <c r="F30" s="829"/>
      <c r="G30" s="829"/>
      <c r="H30" s="829"/>
      <c r="I30" s="829"/>
      <c r="J30" s="829"/>
      <c r="K30" s="829"/>
      <c r="L30" s="829"/>
      <c r="M30" s="829"/>
      <c r="N30" s="829"/>
      <c r="O30" s="829"/>
      <c r="P30" s="830"/>
      <c r="Q30" s="45"/>
      <c r="R30" s="45"/>
      <c r="S30" s="45"/>
      <c r="T30" s="45"/>
      <c r="U30" s="45"/>
      <c r="V30" s="45"/>
      <c r="W30" s="45"/>
      <c r="X30" s="45"/>
      <c r="Y30" s="45"/>
      <c r="Z30" s="45"/>
      <c r="AA30" s="45"/>
      <c r="AB30" s="45"/>
      <c r="AC30" s="45"/>
      <c r="AD30" s="45"/>
      <c r="AE30" s="45"/>
      <c r="AF30" s="45"/>
      <c r="AG30" s="45"/>
      <c r="AH30" s="45"/>
      <c r="AI30" s="45"/>
      <c r="AJ30" s="45"/>
    </row>
    <row r="31" spans="1:41" ht="15" customHeight="1" x14ac:dyDescent="0.35">
      <c r="A31" s="561"/>
      <c r="B31" s="562"/>
      <c r="C31" s="563"/>
      <c r="D31" s="45"/>
      <c r="E31" s="132"/>
      <c r="F31" s="132"/>
      <c r="G31" s="132"/>
      <c r="H31" s="132"/>
      <c r="I31" s="132"/>
      <c r="J31" s="132"/>
      <c r="K31" s="132"/>
      <c r="L31" s="132"/>
      <c r="M31" s="132"/>
      <c r="N31" s="132"/>
      <c r="O31" s="132"/>
      <c r="P31" s="132"/>
      <c r="Q31" s="45"/>
      <c r="R31" s="45"/>
      <c r="S31" s="45"/>
      <c r="T31" s="45"/>
      <c r="U31" s="45"/>
      <c r="V31" s="45"/>
      <c r="W31" s="45"/>
      <c r="X31" s="45"/>
      <c r="Y31" s="45"/>
      <c r="Z31" s="45"/>
      <c r="AA31" s="45"/>
      <c r="AB31" s="45"/>
      <c r="AC31" s="45"/>
      <c r="AD31" s="45"/>
      <c r="AE31" s="45"/>
      <c r="AF31" s="45"/>
      <c r="AG31" s="45"/>
      <c r="AH31" s="45"/>
      <c r="AI31" s="45"/>
      <c r="AJ31" s="45"/>
    </row>
    <row r="32" spans="1:41" ht="15" customHeight="1" x14ac:dyDescent="0.35">
      <c r="A32" s="561" t="str">
        <f>Details!E2</f>
        <v>Your contact details</v>
      </c>
      <c r="B32" s="562"/>
      <c r="C32" s="563"/>
      <c r="D32" s="45"/>
      <c r="E32" s="137"/>
      <c r="F32" s="138"/>
      <c r="G32" s="138"/>
      <c r="H32" s="138"/>
      <c r="I32" s="138"/>
      <c r="J32" s="138"/>
      <c r="K32" s="138"/>
      <c r="L32" s="138"/>
      <c r="M32" s="138"/>
      <c r="N32" s="138"/>
      <c r="O32" s="138"/>
      <c r="P32" s="139"/>
      <c r="Q32" s="45"/>
      <c r="R32" s="45"/>
      <c r="S32" s="45"/>
      <c r="T32" s="45"/>
      <c r="U32" s="45"/>
      <c r="V32" s="45"/>
      <c r="W32" s="45"/>
      <c r="X32" s="45"/>
      <c r="Y32" s="45"/>
      <c r="Z32" s="45"/>
      <c r="AA32" s="45"/>
      <c r="AB32" s="45"/>
      <c r="AC32" s="45"/>
      <c r="AD32" s="45"/>
      <c r="AE32" s="45"/>
      <c r="AF32" s="45"/>
      <c r="AG32" s="45"/>
      <c r="AH32" s="45"/>
      <c r="AI32" s="45"/>
      <c r="AJ32" s="45"/>
    </row>
    <row r="33" spans="1:41" ht="15" customHeight="1" x14ac:dyDescent="0.35">
      <c r="A33" s="561"/>
      <c r="B33" s="562"/>
      <c r="C33" s="563"/>
      <c r="D33" s="45"/>
      <c r="E33" s="134" t="s">
        <v>231</v>
      </c>
      <c r="F33" s="80"/>
      <c r="G33" s="80"/>
      <c r="H33" s="80"/>
      <c r="I33" s="80"/>
      <c r="J33" s="80"/>
      <c r="K33" s="80"/>
      <c r="L33" s="80"/>
      <c r="M33" s="80"/>
      <c r="N33" s="80"/>
      <c r="O33" s="80"/>
      <c r="P33" s="135"/>
      <c r="Q33" s="45"/>
      <c r="R33" s="45"/>
      <c r="S33" s="45"/>
      <c r="T33" s="45"/>
      <c r="U33" s="45"/>
      <c r="V33" s="45"/>
      <c r="W33" s="45"/>
      <c r="X33" s="45"/>
      <c r="Y33" s="45"/>
      <c r="Z33" s="45"/>
      <c r="AA33" s="45"/>
      <c r="AB33" s="45"/>
      <c r="AC33" s="45"/>
      <c r="AD33" s="45"/>
      <c r="AE33" s="45"/>
      <c r="AF33" s="45"/>
      <c r="AG33" s="45"/>
      <c r="AH33" s="45"/>
      <c r="AI33" s="45"/>
      <c r="AJ33" s="45"/>
    </row>
    <row r="34" spans="1:41" ht="15" customHeight="1" x14ac:dyDescent="0.35">
      <c r="A34" s="561" t="str">
        <f>Summary!E4</f>
        <v>Order summary</v>
      </c>
      <c r="B34" s="562"/>
      <c r="C34" s="563"/>
      <c r="D34" s="45"/>
      <c r="E34" s="820" t="s">
        <v>232</v>
      </c>
      <c r="F34" s="821"/>
      <c r="G34" s="198"/>
      <c r="H34" s="198"/>
      <c r="I34" s="198"/>
      <c r="J34" s="198"/>
      <c r="K34" s="198"/>
      <c r="L34" s="198"/>
      <c r="M34" s="198"/>
      <c r="N34" s="198"/>
      <c r="O34" s="198"/>
      <c r="P34" s="135"/>
      <c r="Q34" s="45"/>
      <c r="R34" s="45"/>
      <c r="S34" s="45"/>
      <c r="T34" s="45"/>
      <c r="U34" s="45"/>
      <c r="V34" s="45"/>
      <c r="W34" s="45"/>
      <c r="X34" s="45"/>
      <c r="Y34" s="45"/>
      <c r="Z34" s="45"/>
      <c r="AA34" s="45"/>
      <c r="AB34" s="45"/>
      <c r="AC34" s="45"/>
      <c r="AD34" s="45"/>
      <c r="AE34" s="45"/>
      <c r="AF34" s="45"/>
      <c r="AG34" s="45"/>
      <c r="AH34" s="45"/>
      <c r="AI34" s="45"/>
      <c r="AJ34" s="45"/>
    </row>
    <row r="35" spans="1:41" ht="15" customHeight="1" x14ac:dyDescent="0.35">
      <c r="A35" s="561"/>
      <c r="B35" s="562"/>
      <c r="C35" s="563"/>
      <c r="D35" s="45"/>
      <c r="E35" s="820" t="s">
        <v>233</v>
      </c>
      <c r="F35" s="821"/>
      <c r="G35" s="199"/>
      <c r="H35" s="199"/>
      <c r="I35" s="199"/>
      <c r="J35" s="199"/>
      <c r="K35" s="199"/>
      <c r="L35" s="199"/>
      <c r="M35" s="199"/>
      <c r="N35" s="199"/>
      <c r="O35" s="199"/>
      <c r="P35" s="135"/>
      <c r="Q35" s="45"/>
      <c r="R35" s="45"/>
      <c r="S35" s="45"/>
      <c r="T35" s="45"/>
      <c r="U35" s="45"/>
      <c r="V35" s="45"/>
      <c r="W35" s="45"/>
      <c r="X35" s="45"/>
      <c r="Y35" s="45"/>
      <c r="Z35" s="45"/>
      <c r="AA35" s="45"/>
      <c r="AB35" s="45"/>
      <c r="AC35" s="45"/>
      <c r="AD35" s="45"/>
      <c r="AE35" s="45"/>
      <c r="AF35" s="45"/>
      <c r="AG35" s="45"/>
      <c r="AH35" s="45"/>
      <c r="AI35" s="45"/>
      <c r="AJ35" s="45"/>
    </row>
    <row r="36" spans="1:41" ht="15" customHeight="1" x14ac:dyDescent="0.35">
      <c r="A36" s="561" t="str">
        <f>'T&amp;C'!E2</f>
        <v>Terms &amp; Conditions</v>
      </c>
      <c r="B36" s="562"/>
      <c r="C36" s="563"/>
      <c r="D36" s="45"/>
      <c r="E36" s="820" t="s">
        <v>234</v>
      </c>
      <c r="F36" s="821"/>
      <c r="G36" s="199"/>
      <c r="H36" s="199"/>
      <c r="I36" s="199"/>
      <c r="J36" s="199"/>
      <c r="K36" s="199"/>
      <c r="L36" s="199"/>
      <c r="M36" s="199"/>
      <c r="N36" s="199"/>
      <c r="O36" s="199"/>
      <c r="P36" s="135"/>
      <c r="Q36" s="45"/>
      <c r="R36" s="45"/>
      <c r="S36" s="80"/>
      <c r="T36" s="80"/>
      <c r="U36" s="45"/>
      <c r="V36" s="45"/>
      <c r="W36" s="45"/>
      <c r="X36" s="45"/>
      <c r="Y36" s="45"/>
      <c r="Z36" s="45"/>
      <c r="AA36" s="45"/>
      <c r="AB36" s="45"/>
      <c r="AC36" s="45"/>
      <c r="AD36" s="45"/>
      <c r="AE36" s="45"/>
      <c r="AF36" s="45"/>
      <c r="AG36" s="45"/>
      <c r="AH36" s="45"/>
      <c r="AI36" s="45"/>
      <c r="AJ36" s="45"/>
      <c r="AK36" s="45"/>
      <c r="AL36" s="45"/>
      <c r="AM36" s="45"/>
      <c r="AN36" s="45"/>
      <c r="AO36" s="45"/>
    </row>
    <row r="37" spans="1:41" ht="15" customHeight="1" x14ac:dyDescent="0.35">
      <c r="A37" s="561"/>
      <c r="B37" s="562"/>
      <c r="C37" s="563"/>
      <c r="D37" s="45"/>
      <c r="E37" s="140"/>
      <c r="F37" s="141"/>
      <c r="G37" s="141"/>
      <c r="H37" s="141"/>
      <c r="I37" s="141"/>
      <c r="J37" s="141"/>
      <c r="K37" s="141"/>
      <c r="L37" s="141"/>
      <c r="M37" s="141"/>
      <c r="N37" s="141"/>
      <c r="O37" s="141"/>
      <c r="P37" s="136"/>
      <c r="Q37" s="45"/>
      <c r="R37" s="45"/>
      <c r="S37" s="80"/>
      <c r="T37" s="80"/>
      <c r="U37" s="45"/>
      <c r="V37" s="45"/>
      <c r="W37" s="45"/>
      <c r="X37" s="45"/>
      <c r="Y37" s="45"/>
      <c r="Z37" s="45"/>
      <c r="AA37" s="45"/>
      <c r="AB37" s="45"/>
      <c r="AC37" s="45"/>
      <c r="AD37" s="45"/>
      <c r="AE37" s="45"/>
      <c r="AF37" s="45"/>
      <c r="AG37" s="45"/>
      <c r="AH37" s="45"/>
      <c r="AI37" s="45"/>
      <c r="AJ37" s="45"/>
      <c r="AK37" s="45"/>
      <c r="AL37" s="45"/>
      <c r="AM37" s="45"/>
      <c r="AN37" s="45"/>
      <c r="AO37" s="45"/>
    </row>
    <row r="38" spans="1:41" ht="15" customHeight="1" x14ac:dyDescent="0.35">
      <c r="A38" s="51"/>
      <c r="B38" s="51"/>
      <c r="C38" s="51"/>
      <c r="D38" s="45"/>
      <c r="E38" s="45"/>
      <c r="F38" s="45"/>
      <c r="G38" s="45"/>
      <c r="H38" s="45"/>
      <c r="I38" s="45"/>
      <c r="J38" s="45"/>
      <c r="K38" s="45"/>
      <c r="L38" s="45"/>
      <c r="M38" s="45"/>
      <c r="N38" s="45"/>
      <c r="O38" s="45"/>
      <c r="P38" s="45"/>
      <c r="Q38" s="45"/>
      <c r="R38" s="45"/>
      <c r="S38" s="80"/>
      <c r="T38" s="80"/>
      <c r="U38" s="45"/>
      <c r="V38" s="45"/>
      <c r="W38" s="45"/>
      <c r="X38" s="45"/>
      <c r="Y38" s="45"/>
      <c r="Z38" s="45"/>
      <c r="AA38" s="45"/>
      <c r="AB38" s="45"/>
      <c r="AC38" s="45"/>
      <c r="AD38" s="45"/>
      <c r="AE38" s="45"/>
      <c r="AF38" s="45"/>
      <c r="AG38" s="45"/>
      <c r="AH38" s="45"/>
      <c r="AI38" s="45"/>
      <c r="AJ38" s="45"/>
      <c r="AK38" s="45"/>
      <c r="AL38" s="45"/>
      <c r="AM38" s="45"/>
      <c r="AN38" s="45"/>
      <c r="AO38" s="45"/>
    </row>
    <row r="39" spans="1:41" ht="15" customHeight="1" x14ac:dyDescent="0.4">
      <c r="A39" s="52"/>
      <c r="B39" s="52"/>
      <c r="C39" s="52"/>
      <c r="D39" s="45"/>
      <c r="E39" s="45"/>
      <c r="F39" s="45"/>
      <c r="G39" s="45"/>
      <c r="H39" s="45"/>
      <c r="I39" s="45"/>
      <c r="J39" s="45"/>
      <c r="K39" s="45"/>
      <c r="L39" s="45"/>
      <c r="M39" s="45"/>
      <c r="N39" s="45"/>
      <c r="O39" s="45"/>
      <c r="P39" s="45"/>
      <c r="Q39" s="45"/>
      <c r="R39" s="45"/>
      <c r="S39" s="80"/>
      <c r="T39" s="80"/>
      <c r="U39" s="45"/>
      <c r="V39" s="45"/>
      <c r="W39" s="45"/>
      <c r="X39" s="45"/>
      <c r="Y39" s="45"/>
      <c r="Z39" s="45"/>
      <c r="AA39" s="45"/>
      <c r="AB39" s="45"/>
      <c r="AC39" s="45"/>
      <c r="AD39" s="45"/>
      <c r="AE39" s="45"/>
      <c r="AF39" s="45"/>
      <c r="AG39" s="45"/>
      <c r="AH39" s="45"/>
      <c r="AI39" s="45"/>
      <c r="AJ39" s="45"/>
      <c r="AK39" s="45"/>
      <c r="AL39" s="45"/>
      <c r="AM39" s="45"/>
      <c r="AN39" s="45"/>
      <c r="AO39" s="45"/>
    </row>
    <row r="40" spans="1:41" ht="15" customHeight="1" x14ac:dyDescent="0.35">
      <c r="A40" s="572" t="s">
        <v>31</v>
      </c>
      <c r="B40" s="572"/>
      <c r="C40" s="572"/>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row>
    <row r="41" spans="1:41" ht="15" customHeight="1" x14ac:dyDescent="0.35">
      <c r="A41" s="79" t="s">
        <v>32</v>
      </c>
      <c r="B41" s="142"/>
      <c r="C41" s="142"/>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row>
    <row r="42" spans="1:41" ht="15" customHeight="1" x14ac:dyDescent="0.35">
      <c r="A42" s="47" t="s">
        <v>33</v>
      </c>
      <c r="B42" s="142"/>
      <c r="C42" s="142"/>
      <c r="D42" s="45"/>
      <c r="E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row>
    <row r="43" spans="1:41" ht="15" customHeight="1" x14ac:dyDescent="0.35">
      <c r="A43" s="47" t="s">
        <v>11</v>
      </c>
      <c r="B43" s="142"/>
      <c r="C43" s="142"/>
      <c r="D43" s="45"/>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row>
    <row r="44" spans="1:41" ht="15" customHeight="1" x14ac:dyDescent="0.35">
      <c r="A44" s="47" t="s">
        <v>34</v>
      </c>
      <c r="B44" s="142"/>
      <c r="C44" s="142"/>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row>
    <row r="45" spans="1:41" ht="15" customHeight="1" x14ac:dyDescent="0.35">
      <c r="A45" s="47" t="s">
        <v>13</v>
      </c>
      <c r="B45" s="142"/>
      <c r="C45" s="142"/>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row>
    <row r="46" spans="1:41" ht="15" customHeight="1" x14ac:dyDescent="0.35">
      <c r="A46" s="47" t="s">
        <v>14</v>
      </c>
      <c r="B46" s="142"/>
      <c r="C46" s="142"/>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row>
    <row r="47" spans="1:41" ht="15" customHeight="1" x14ac:dyDescent="0.35">
      <c r="A47" s="53"/>
      <c r="B47" s="142"/>
      <c r="C47" s="142"/>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row>
    <row r="48" spans="1:41" ht="15" customHeight="1" x14ac:dyDescent="0.35">
      <c r="A48" s="570" t="s">
        <v>36</v>
      </c>
      <c r="B48" s="570"/>
      <c r="C48" s="570"/>
      <c r="D48" s="45"/>
      <c r="E48" s="45"/>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row>
    <row r="49" spans="1:41" ht="15" customHeight="1" x14ac:dyDescent="0.35">
      <c r="A49" s="570"/>
      <c r="B49" s="570"/>
      <c r="C49" s="570"/>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row>
    <row r="50" spans="1:41" ht="15" customHeight="1" x14ac:dyDescent="0.35">
      <c r="A50" s="571" t="s">
        <v>37</v>
      </c>
      <c r="B50" s="571"/>
      <c r="C50" s="571"/>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row>
    <row r="51" spans="1:41" ht="15" customHeight="1" x14ac:dyDescent="0.35">
      <c r="A51" s="571"/>
      <c r="B51" s="571"/>
      <c r="C51" s="571"/>
      <c r="D51" s="45"/>
      <c r="E51" s="45"/>
      <c r="F51" s="45"/>
      <c r="G51" s="45"/>
      <c r="H51" s="45"/>
      <c r="I51" s="45"/>
      <c r="J51" s="45"/>
      <c r="K51" s="45"/>
      <c r="L51" s="45"/>
      <c r="M51" s="45"/>
      <c r="N51" s="45"/>
      <c r="O51" s="45"/>
      <c r="P51" s="45"/>
      <c r="Q51" s="45"/>
      <c r="R51" s="45"/>
      <c r="S51" s="45"/>
      <c r="T51" s="45"/>
      <c r="U51" s="45"/>
      <c r="Z51" s="45"/>
      <c r="AA51" s="45"/>
      <c r="AB51" s="45"/>
      <c r="AC51" s="45"/>
      <c r="AD51" s="45"/>
      <c r="AE51" s="45"/>
    </row>
    <row r="52" spans="1:41" ht="15" customHeight="1" x14ac:dyDescent="0.4">
      <c r="A52" s="52"/>
      <c r="B52" s="52"/>
      <c r="C52" s="52"/>
      <c r="E52" s="45"/>
      <c r="F52" s="45"/>
      <c r="G52" s="45"/>
      <c r="H52" s="45"/>
      <c r="I52" s="45"/>
      <c r="J52" s="45"/>
      <c r="K52" s="45"/>
      <c r="L52" s="45"/>
      <c r="M52" s="45"/>
      <c r="N52" s="45"/>
      <c r="O52" s="45"/>
      <c r="P52" s="45"/>
      <c r="Q52" s="45"/>
      <c r="R52" s="45"/>
      <c r="S52" s="45"/>
      <c r="T52" s="45"/>
      <c r="U52" s="45"/>
    </row>
    <row r="53" spans="1:41" ht="15" customHeight="1" x14ac:dyDescent="0.4">
      <c r="A53" s="52"/>
      <c r="B53" s="52"/>
      <c r="C53" s="52"/>
      <c r="E53" s="45"/>
      <c r="F53" s="45"/>
      <c r="G53" s="45"/>
      <c r="H53" s="45"/>
      <c r="I53" s="45"/>
      <c r="J53" s="45"/>
      <c r="K53" s="45"/>
      <c r="L53" s="45"/>
      <c r="M53" s="45"/>
      <c r="N53" s="45"/>
      <c r="O53" s="45"/>
      <c r="P53" s="45"/>
      <c r="Q53" s="45"/>
      <c r="R53" s="45"/>
      <c r="S53" s="45"/>
      <c r="T53" s="45"/>
    </row>
    <row r="54" spans="1:41" ht="15" customHeight="1" x14ac:dyDescent="0.4">
      <c r="A54" s="52"/>
      <c r="B54" s="52"/>
      <c r="C54" s="52"/>
      <c r="E54" s="45"/>
      <c r="F54" s="45"/>
      <c r="G54" s="45"/>
      <c r="H54" s="45"/>
      <c r="I54" s="45"/>
      <c r="J54" s="45"/>
      <c r="K54" s="45"/>
      <c r="L54" s="45"/>
      <c r="M54" s="45"/>
      <c r="N54" s="45"/>
      <c r="O54" s="45"/>
      <c r="P54" s="45"/>
      <c r="S54" s="45"/>
      <c r="T54" s="45"/>
    </row>
    <row r="55" spans="1:41" ht="15" customHeight="1" x14ac:dyDescent="0.4">
      <c r="A55" s="52"/>
      <c r="B55" s="52"/>
      <c r="C55" s="52"/>
      <c r="E55" s="45"/>
      <c r="F55" s="45"/>
      <c r="G55" s="45"/>
      <c r="H55" s="45"/>
      <c r="I55" s="45"/>
      <c r="J55" s="45"/>
      <c r="K55" s="45"/>
      <c r="L55" s="45"/>
      <c r="M55" s="45"/>
      <c r="N55" s="45"/>
      <c r="O55" s="45"/>
      <c r="P55" s="45"/>
      <c r="S55" s="45"/>
      <c r="T55" s="45"/>
    </row>
    <row r="56" spans="1:41" ht="15" customHeight="1" x14ac:dyDescent="0.35">
      <c r="S56" s="45"/>
      <c r="T56" s="45"/>
    </row>
    <row r="57" spans="1:41" ht="15" customHeight="1" x14ac:dyDescent="0.35">
      <c r="S57" s="45"/>
      <c r="T57" s="45"/>
    </row>
    <row r="58" spans="1:41" ht="15" customHeight="1" x14ac:dyDescent="0.35">
      <c r="S58" s="45"/>
      <c r="T58" s="45"/>
    </row>
    <row r="59" spans="1:41" ht="15" customHeight="1" x14ac:dyDescent="0.35"/>
  </sheetData>
  <sheetProtection algorithmName="SHA-512" hashValue="TnZP1hWWG7JGw5MJuLH6VlN67oqvVkwcK4y0ZF3occKVa+NLkNgRajsgQ8a/awtbDpr5POkILkOvdaU00p2VSQ==" saltValue="ReV1h1kJr5p4dTdB4XfD9w==" spinCount="100000" sheet="1" sort="0"/>
  <sortState xmlns:xlrd2="http://schemas.microsoft.com/office/spreadsheetml/2017/richdata2" ref="K9:K15">
    <sortCondition ref="K9:K15"/>
  </sortState>
  <mergeCells count="44">
    <mergeCell ref="P1:W1"/>
    <mergeCell ref="E34:F34"/>
    <mergeCell ref="E35:F35"/>
    <mergeCell ref="E36:F36"/>
    <mergeCell ref="E27:P30"/>
    <mergeCell ref="E20:P25"/>
    <mergeCell ref="L3:L4"/>
    <mergeCell ref="M3:M4"/>
    <mergeCell ref="E16:N16"/>
    <mergeCell ref="A40:C40"/>
    <mergeCell ref="A48:C49"/>
    <mergeCell ref="A50:C51"/>
    <mergeCell ref="A34:C35"/>
    <mergeCell ref="A36:C37"/>
    <mergeCell ref="A32:C33"/>
    <mergeCell ref="A28:C29"/>
    <mergeCell ref="A30:C31"/>
    <mergeCell ref="A26:C27"/>
    <mergeCell ref="A22:C23"/>
    <mergeCell ref="A24:C25"/>
    <mergeCell ref="A8:C9"/>
    <mergeCell ref="E9:J9"/>
    <mergeCell ref="E10:J10"/>
    <mergeCell ref="E7:J7"/>
    <mergeCell ref="A20:C21"/>
    <mergeCell ref="A18:C19"/>
    <mergeCell ref="E13:J13"/>
    <mergeCell ref="E8:J8"/>
    <mergeCell ref="E14:J14"/>
    <mergeCell ref="E15:J15"/>
    <mergeCell ref="A16:C17"/>
    <mergeCell ref="A14:C15"/>
    <mergeCell ref="E11:J11"/>
    <mergeCell ref="E12:J12"/>
    <mergeCell ref="A12:C13"/>
    <mergeCell ref="A10:C11"/>
    <mergeCell ref="A1:C1"/>
    <mergeCell ref="A2:C3"/>
    <mergeCell ref="A4:C5"/>
    <mergeCell ref="A6:C7"/>
    <mergeCell ref="E5:J5"/>
    <mergeCell ref="E4:J4"/>
    <mergeCell ref="E3:J3"/>
    <mergeCell ref="E6:J6"/>
  </mergeCells>
  <hyperlinks>
    <hyperlink ref="A48" r:id="rId1" display="eventorders.nec@necgroup.co.uk" xr:uid="{610C2199-8F36-44DA-9338-0E0B4E95EA44}"/>
    <hyperlink ref="A48:C49" r:id="rId2" display="Click here to speak to our team!" xr:uid="{84537797-2976-4503-8EA4-0174B9678AA7}"/>
    <hyperlink ref="P1:W1" r:id="rId3" display="mailto:eventorders.nec@necgroup.co.uk" xr:uid="{DF7A059B-D591-4A69-8D14-9F9281ABDE49}"/>
    <hyperlink ref="A4:C5" location="Landing!A1" display="Home" xr:uid="{489A58B4-8DD5-494D-8600-DFB608FD7172}"/>
    <hyperlink ref="A12:C13" location="Util!A1" display="Util!A1" xr:uid="{4439F410-805E-4326-A4BD-A72E8BC890A5}"/>
    <hyperlink ref="A14:C15" location="Safe!A1" display="Safe!A1" xr:uid="{FCA86F2B-681C-4B85-B8B9-9B0073AFE4CF}"/>
    <hyperlink ref="A16:C17" location="Floor!A1" display="Floor!A1" xr:uid="{59FAC831-3BE4-4702-AA65-0E5E204E799D}"/>
    <hyperlink ref="A18:C19" location="Clean!A1" display="Clean!A1" xr:uid="{50E08569-DD09-445A-BD79-444A7BBAA069}"/>
    <hyperlink ref="A30:C31" location="'G&amp;R'!A1" display="'G&amp;R'!A1" xr:uid="{1927CD01-759D-4D12-9B1C-4272932F8CAA}"/>
    <hyperlink ref="A32:C33" location="Details!A1" display="Details!A1" xr:uid="{7E385838-41ED-4E1E-A092-CA111B9543B7}"/>
    <hyperlink ref="A34:C35" location="Summary!A1" display="Summary!A1" xr:uid="{97C78B16-6249-48E3-95A3-377EF7E1B167}"/>
    <hyperlink ref="A36:C37" location="'T&amp;C'!A1" display="'T&amp;C'!A1" xr:uid="{1C139923-AEA9-4240-9E40-169567D634B4}"/>
    <hyperlink ref="A6:C7" location="Info!A1" display="Info!A1" xr:uid="{2F1B2961-0FD5-49E3-97CD-2CDC4F2A9FA9}"/>
    <hyperlink ref="A8:C9" location="IT!A1" display="IT &amp; Networks" xr:uid="{F7C9CFFA-3F45-4FA1-82CB-5F6F531CC422}"/>
    <hyperlink ref="A20:C21" location="Food!A1" display="Food!A1" xr:uid="{2F18F547-6338-47B9-B427-C41F05B66F43}"/>
    <hyperlink ref="A26:C27" location="Equip!A1" display="Equip!A1" xr:uid="{2BFC9EF0-40AA-423C-AF11-D84947CE9AFC}"/>
    <hyperlink ref="A28:C29" location="Hygiene!A1" display="Hygiene!A1" xr:uid="{DD4BEB1D-6D57-4EA4-AE6C-5CAD65547D42}"/>
    <hyperlink ref="A22:C23" location="Drink!A1" display="Drink!A1" xr:uid="{F4BB9FD4-D898-43BD-B904-2F690D1448EA}"/>
    <hyperlink ref="A24:C25" location="Alco!A1" display="Alco!A1" xr:uid="{EBFF1457-B289-4D3C-AA24-FA7168033698}"/>
    <hyperlink ref="A10:C11" location="AV!A1" display="AV!A1" xr:uid="{557F0282-66C3-482E-B81F-4259D4F2A1AB}"/>
  </hyperlinks>
  <printOptions horizontalCentered="1" verticalCentered="1"/>
  <pageMargins left="0.23622047244094491" right="0.23622047244094491" top="0.35433070866141736" bottom="0.35433070866141736" header="0.31496062992125984" footer="0.31496062992125984"/>
  <pageSetup paperSize="9" scale="86" orientation="landscape" r:id="rId4"/>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CF6A7-AAD1-4DD9-A2D4-CCD5BDED2EF3}">
  <sheetPr>
    <tabColor rgb="FF1E384E"/>
    <pageSetUpPr autoPageBreaks="0" fitToPage="1"/>
  </sheetPr>
  <dimension ref="A1:AH119"/>
  <sheetViews>
    <sheetView showRowColHeaders="0" workbookViewId="0">
      <selection activeCell="A22" sqref="A22:C23"/>
    </sheetView>
  </sheetViews>
  <sheetFormatPr defaultColWidth="8.81640625" defaultRowHeight="17.5" x14ac:dyDescent="0.35"/>
  <cols>
    <col min="1" max="3" width="10.54296875" style="54" customWidth="1"/>
    <col min="4" max="4" width="4.54296875" style="1" customWidth="1"/>
    <col min="5" max="6" width="8.81640625" style="1" customWidth="1"/>
    <col min="7" max="7" width="10.81640625" style="1" customWidth="1"/>
    <col min="8" max="8" width="8.81640625" style="1" customWidth="1"/>
    <col min="9" max="16" width="2.81640625" style="1" customWidth="1"/>
    <col min="17" max="18" width="8.81640625" style="1" customWidth="1"/>
    <col min="19" max="19" width="10.81640625" style="1" customWidth="1"/>
    <col min="20" max="20" width="10.81640625" style="96" customWidth="1"/>
    <col min="21" max="21" width="13.81640625" style="1" bestFit="1" customWidth="1"/>
    <col min="22" max="22" width="10.81640625" style="1" customWidth="1"/>
    <col min="23" max="23" width="10.81640625" style="96" customWidth="1"/>
    <col min="24" max="24" width="13.81640625" style="1" bestFit="1" customWidth="1"/>
    <col min="25" max="25" width="10.81640625" style="1" customWidth="1"/>
    <col min="26" max="26" width="10.81640625" style="96" customWidth="1"/>
    <col min="27" max="27" width="13.81640625" style="1" bestFit="1" customWidth="1"/>
    <col min="28" max="28" width="9.54296875" style="1" customWidth="1"/>
    <col min="29" max="30" width="11.1796875" style="1" customWidth="1"/>
    <col min="31" max="31" width="8.54296875" style="1" customWidth="1"/>
    <col min="32" max="32" width="6.54296875" style="1" customWidth="1"/>
    <col min="33" max="33" width="7.1796875" style="1" customWidth="1"/>
    <col min="34" max="16384" width="8.81640625" style="1"/>
  </cols>
  <sheetData>
    <row r="1" spans="1:34" s="48" customFormat="1" ht="36" customHeight="1" x14ac:dyDescent="0.3">
      <c r="A1" s="558" t="s">
        <v>5</v>
      </c>
      <c r="B1" s="559"/>
      <c r="C1" s="559"/>
      <c r="E1" s="49" t="s">
        <v>0</v>
      </c>
      <c r="K1" s="50"/>
      <c r="L1" s="50"/>
      <c r="M1" s="44"/>
      <c r="S1" s="102"/>
      <c r="U1" s="654" t="s">
        <v>38</v>
      </c>
      <c r="V1" s="654"/>
      <c r="W1" s="654"/>
      <c r="X1" s="654"/>
      <c r="Y1" s="654"/>
      <c r="Z1" s="654"/>
      <c r="AA1" s="654"/>
      <c r="AB1" s="654"/>
      <c r="AC1" s="102"/>
      <c r="AD1" s="102"/>
    </row>
    <row r="2" spans="1:34" ht="15" customHeight="1" thickBot="1" x14ac:dyDescent="0.4">
      <c r="A2" s="560"/>
      <c r="B2" s="560"/>
      <c r="C2" s="560"/>
      <c r="D2" s="45"/>
      <c r="E2" s="45"/>
      <c r="F2" s="45"/>
      <c r="G2" s="45"/>
      <c r="H2" s="45"/>
      <c r="I2" s="45"/>
      <c r="J2" s="45"/>
      <c r="K2" s="45"/>
      <c r="L2" s="45"/>
      <c r="M2" s="45"/>
      <c r="N2" s="45"/>
      <c r="O2" s="45"/>
      <c r="P2" s="45"/>
      <c r="Q2" s="45"/>
      <c r="R2" s="45"/>
      <c r="S2" s="45"/>
      <c r="T2" s="91"/>
      <c r="U2" s="45"/>
      <c r="V2" s="45"/>
      <c r="W2" s="91"/>
      <c r="X2" s="45"/>
      <c r="Y2" s="45"/>
      <c r="Z2" s="91"/>
      <c r="AA2" s="45"/>
      <c r="AB2" s="45"/>
      <c r="AC2" s="45"/>
      <c r="AD2" s="45"/>
      <c r="AE2" s="903"/>
      <c r="AF2" s="903"/>
      <c r="AG2" s="903"/>
      <c r="AH2" s="45"/>
    </row>
    <row r="3" spans="1:34" ht="15" customHeight="1" thickBot="1" x14ac:dyDescent="0.4">
      <c r="A3" s="560"/>
      <c r="B3" s="560"/>
      <c r="C3" s="560"/>
      <c r="D3" s="45"/>
      <c r="E3" s="647" t="s">
        <v>235</v>
      </c>
      <c r="F3" s="647"/>
      <c r="G3" s="647"/>
      <c r="H3" s="647"/>
      <c r="I3" s="647"/>
      <c r="J3" s="647"/>
      <c r="K3" s="647"/>
      <c r="L3" s="647"/>
      <c r="M3" s="647"/>
      <c r="N3" s="647"/>
      <c r="O3" s="647"/>
      <c r="P3" s="647"/>
      <c r="Q3" s="647" t="s">
        <v>40</v>
      </c>
      <c r="R3" s="647"/>
      <c r="S3" s="647" t="s">
        <v>200</v>
      </c>
      <c r="T3" s="647"/>
      <c r="U3" s="647"/>
      <c r="V3" s="647"/>
      <c r="W3" s="647"/>
      <c r="X3" s="647"/>
      <c r="Y3" s="647"/>
      <c r="Z3" s="647"/>
      <c r="AA3" s="647"/>
      <c r="AB3" s="647" t="s">
        <v>201</v>
      </c>
      <c r="AC3" s="647" t="s">
        <v>42</v>
      </c>
      <c r="AD3" s="647"/>
      <c r="AE3" s="903"/>
      <c r="AF3" s="903"/>
      <c r="AG3" s="903"/>
      <c r="AH3" s="45"/>
    </row>
    <row r="4" spans="1:34" ht="15" customHeight="1" thickBot="1" x14ac:dyDescent="0.4">
      <c r="A4" s="561" t="s">
        <v>8</v>
      </c>
      <c r="B4" s="562"/>
      <c r="C4" s="563"/>
      <c r="D4" s="45"/>
      <c r="E4" s="655" t="s">
        <v>43</v>
      </c>
      <c r="F4" s="655"/>
      <c r="G4" s="655"/>
      <c r="H4" s="655"/>
      <c r="I4" s="405"/>
      <c r="J4" s="405"/>
      <c r="K4" s="405"/>
      <c r="L4" s="405"/>
      <c r="M4" s="405"/>
      <c r="N4" s="405"/>
      <c r="O4" s="405"/>
      <c r="P4" s="405"/>
      <c r="Q4" s="327" t="s">
        <v>45</v>
      </c>
      <c r="R4" s="327" t="s">
        <v>46</v>
      </c>
      <c r="S4" s="353" t="s">
        <v>41</v>
      </c>
      <c r="T4" s="354" t="s">
        <v>202</v>
      </c>
      <c r="U4" s="353" t="s">
        <v>203</v>
      </c>
      <c r="V4" s="353" t="s">
        <v>41</v>
      </c>
      <c r="W4" s="354" t="s">
        <v>202</v>
      </c>
      <c r="X4" s="353" t="s">
        <v>203</v>
      </c>
      <c r="Y4" s="353" t="s">
        <v>41</v>
      </c>
      <c r="Z4" s="354" t="s">
        <v>202</v>
      </c>
      <c r="AA4" s="353" t="s">
        <v>203</v>
      </c>
      <c r="AB4" s="647"/>
      <c r="AC4" s="327" t="s">
        <v>45</v>
      </c>
      <c r="AD4" s="327" t="s">
        <v>46</v>
      </c>
      <c r="AE4" s="182"/>
      <c r="AF4" s="182"/>
      <c r="AG4" s="182"/>
      <c r="AH4" s="45"/>
    </row>
    <row r="5" spans="1:34" ht="15" customHeight="1" thickBot="1" x14ac:dyDescent="0.4">
      <c r="A5" s="561"/>
      <c r="B5" s="562"/>
      <c r="C5" s="563"/>
      <c r="D5" s="45"/>
      <c r="E5" s="873" t="s">
        <v>235</v>
      </c>
      <c r="F5" s="874"/>
      <c r="G5" s="874"/>
      <c r="H5" s="874"/>
      <c r="I5" s="874"/>
      <c r="J5" s="874"/>
      <c r="K5" s="874"/>
      <c r="L5" s="874"/>
      <c r="M5" s="874"/>
      <c r="N5" s="874"/>
      <c r="O5" s="874"/>
      <c r="P5" s="874"/>
      <c r="Q5" s="397"/>
      <c r="R5" s="397"/>
      <c r="S5" s="398">
        <f>IF(SUM(S6:S48)&gt;0,9999,0)</f>
        <v>0</v>
      </c>
      <c r="T5" s="406"/>
      <c r="U5" s="397"/>
      <c r="V5" s="398">
        <f>IF(SUM(V6:V48)&gt;0,9999,0)</f>
        <v>0</v>
      </c>
      <c r="W5" s="399"/>
      <c r="X5" s="397"/>
      <c r="Y5" s="398">
        <f>IF(SUM(Y6:Y48)&gt;0,9999,0)</f>
        <v>0</v>
      </c>
      <c r="Z5" s="399"/>
      <c r="AA5" s="397"/>
      <c r="AB5" s="398">
        <f>IF(SUM(AB6:AB48)&gt;0,9999,0)</f>
        <v>0</v>
      </c>
      <c r="AC5" s="397"/>
      <c r="AD5" s="400"/>
      <c r="AE5" s="183"/>
      <c r="AF5" s="183"/>
      <c r="AG5" s="183"/>
      <c r="AH5" s="45"/>
    </row>
    <row r="6" spans="1:34" ht="15" customHeight="1" thickBot="1" x14ac:dyDescent="0.4">
      <c r="A6" s="561" t="str">
        <f>Info!E12</f>
        <v>Important Information</v>
      </c>
      <c r="B6" s="562"/>
      <c r="C6" s="563"/>
      <c r="D6" s="45"/>
      <c r="E6" s="409" t="str">
        <f>E7</f>
        <v>Breakfast Pots</v>
      </c>
      <c r="F6" s="410"/>
      <c r="G6" s="410"/>
      <c r="H6" s="890" t="s">
        <v>236</v>
      </c>
      <c r="I6" s="890"/>
      <c r="J6" s="890"/>
      <c r="K6" s="890"/>
      <c r="L6" s="890"/>
      <c r="M6" s="890"/>
      <c r="N6" s="890"/>
      <c r="O6" s="890"/>
      <c r="P6" s="891"/>
      <c r="Q6" s="892">
        <f>Prices!M3</f>
        <v>50</v>
      </c>
      <c r="R6" s="902">
        <f>Prices!N3</f>
        <v>60</v>
      </c>
      <c r="S6" s="280"/>
      <c r="T6" s="431"/>
      <c r="U6" s="408"/>
      <c r="V6" s="280"/>
      <c r="W6" s="431"/>
      <c r="X6" s="408"/>
      <c r="Y6" s="280"/>
      <c r="Z6" s="431"/>
      <c r="AA6" s="408"/>
      <c r="AB6" s="895">
        <f>SUM(S6,V6,Y6,S7,V7,Y7,S8,V8,Y8)</f>
        <v>0</v>
      </c>
      <c r="AC6" s="871">
        <f t="shared" ref="AC6" si="0">$Q6*AB6</f>
        <v>0</v>
      </c>
      <c r="AD6" s="901">
        <f>$R6*AB6</f>
        <v>0</v>
      </c>
      <c r="AE6" s="184"/>
      <c r="AF6" s="184"/>
      <c r="AG6" s="184"/>
      <c r="AH6" s="45"/>
    </row>
    <row r="7" spans="1:34" ht="15" customHeight="1" thickBot="1" x14ac:dyDescent="0.4">
      <c r="A7" s="561"/>
      <c r="B7" s="562"/>
      <c r="C7" s="563"/>
      <c r="D7" s="45"/>
      <c r="E7" s="394" t="s">
        <v>237</v>
      </c>
      <c r="F7" s="173"/>
      <c r="G7" s="173"/>
      <c r="H7" s="848"/>
      <c r="I7" s="848"/>
      <c r="J7" s="848"/>
      <c r="K7" s="848"/>
      <c r="L7" s="848"/>
      <c r="M7" s="848"/>
      <c r="N7" s="848"/>
      <c r="O7" s="848"/>
      <c r="P7" s="849"/>
      <c r="Q7" s="851"/>
      <c r="R7" s="879"/>
      <c r="S7" s="280"/>
      <c r="T7" s="431"/>
      <c r="U7" s="408"/>
      <c r="V7" s="280"/>
      <c r="W7" s="431"/>
      <c r="X7" s="408"/>
      <c r="Y7" s="280"/>
      <c r="Z7" s="431"/>
      <c r="AA7" s="408"/>
      <c r="AB7" s="855"/>
      <c r="AC7" s="857"/>
      <c r="AD7" s="884"/>
      <c r="AE7" s="184"/>
      <c r="AF7" s="184"/>
      <c r="AG7" s="184"/>
      <c r="AH7" s="45"/>
    </row>
    <row r="8" spans="1:34" ht="15" customHeight="1" thickBot="1" x14ac:dyDescent="0.4">
      <c r="A8" s="561" t="s">
        <v>39</v>
      </c>
      <c r="B8" s="562"/>
      <c r="C8" s="563"/>
      <c r="D8" s="45"/>
      <c r="E8" s="411" t="str">
        <f>E6</f>
        <v>Breakfast Pots</v>
      </c>
      <c r="F8" s="337"/>
      <c r="G8" s="337"/>
      <c r="H8" s="875"/>
      <c r="I8" s="875"/>
      <c r="J8" s="875"/>
      <c r="K8" s="875"/>
      <c r="L8" s="875"/>
      <c r="M8" s="875"/>
      <c r="N8" s="875"/>
      <c r="O8" s="875"/>
      <c r="P8" s="876"/>
      <c r="Q8" s="877"/>
      <c r="R8" s="880"/>
      <c r="S8" s="280"/>
      <c r="T8" s="431"/>
      <c r="U8" s="408"/>
      <c r="V8" s="280"/>
      <c r="W8" s="431"/>
      <c r="X8" s="408"/>
      <c r="Y8" s="280"/>
      <c r="Z8" s="431"/>
      <c r="AA8" s="408"/>
      <c r="AB8" s="881"/>
      <c r="AC8" s="882"/>
      <c r="AD8" s="885"/>
      <c r="AE8" s="184"/>
      <c r="AF8" s="184"/>
      <c r="AG8" s="184"/>
      <c r="AH8" s="45"/>
    </row>
    <row r="9" spans="1:34" ht="15" customHeight="1" thickBot="1" x14ac:dyDescent="0.4">
      <c r="A9" s="561"/>
      <c r="B9" s="562"/>
      <c r="C9" s="563"/>
      <c r="D9" s="45"/>
      <c r="E9" s="417"/>
      <c r="T9" s="7"/>
      <c r="W9" s="7"/>
      <c r="Z9" s="7"/>
      <c r="AD9" s="401"/>
      <c r="AE9" s="184"/>
      <c r="AF9" s="184"/>
      <c r="AG9" s="184"/>
      <c r="AH9" s="45"/>
    </row>
    <row r="10" spans="1:34" ht="15" customHeight="1" thickBot="1" x14ac:dyDescent="0.4">
      <c r="A10" s="561" t="str">
        <f>AV!E3</f>
        <v>Audio-visual</v>
      </c>
      <c r="B10" s="562"/>
      <c r="C10" s="563"/>
      <c r="D10" s="45"/>
      <c r="E10" s="409" t="str">
        <f>E11</f>
        <v>Artisan Pastry Box</v>
      </c>
      <c r="F10" s="410"/>
      <c r="G10" s="410"/>
      <c r="H10" s="890" t="s">
        <v>238</v>
      </c>
      <c r="I10" s="890"/>
      <c r="J10" s="890"/>
      <c r="K10" s="890"/>
      <c r="L10" s="890"/>
      <c r="M10" s="890"/>
      <c r="N10" s="890"/>
      <c r="O10" s="890"/>
      <c r="P10" s="891"/>
      <c r="Q10" s="892">
        <f>Prices!M4</f>
        <v>30</v>
      </c>
      <c r="R10" s="902">
        <f>Prices!N4</f>
        <v>36</v>
      </c>
      <c r="S10" s="280"/>
      <c r="T10" s="431"/>
      <c r="U10" s="408"/>
      <c r="V10" s="280"/>
      <c r="W10" s="431"/>
      <c r="X10" s="408"/>
      <c r="Y10" s="280"/>
      <c r="Z10" s="431"/>
      <c r="AA10" s="408"/>
      <c r="AB10" s="895">
        <f>SUM(S10,V10,Y10,S11,V11,Y11,S12,V12,Y12)</f>
        <v>0</v>
      </c>
      <c r="AC10" s="871">
        <f t="shared" ref="AC10" si="1">$Q10*AB10</f>
        <v>0</v>
      </c>
      <c r="AD10" s="901">
        <f>$R10*AB10</f>
        <v>0</v>
      </c>
      <c r="AE10" s="184"/>
      <c r="AF10" s="184"/>
      <c r="AG10" s="184"/>
      <c r="AH10" s="45"/>
    </row>
    <row r="11" spans="1:34" ht="15" customHeight="1" thickBot="1" x14ac:dyDescent="0.4">
      <c r="A11" s="561"/>
      <c r="B11" s="562"/>
      <c r="C11" s="563"/>
      <c r="D11" s="45"/>
      <c r="E11" s="394" t="s">
        <v>239</v>
      </c>
      <c r="F11" s="173"/>
      <c r="G11" s="173"/>
      <c r="H11" s="848"/>
      <c r="I11" s="848"/>
      <c r="J11" s="848"/>
      <c r="K11" s="848"/>
      <c r="L11" s="848"/>
      <c r="M11" s="848"/>
      <c r="N11" s="848"/>
      <c r="O11" s="848"/>
      <c r="P11" s="849"/>
      <c r="Q11" s="851"/>
      <c r="R11" s="879"/>
      <c r="S11" s="280"/>
      <c r="T11" s="431"/>
      <c r="U11" s="408"/>
      <c r="V11" s="280"/>
      <c r="W11" s="431"/>
      <c r="X11" s="408"/>
      <c r="Y11" s="280"/>
      <c r="Z11" s="431"/>
      <c r="AA11" s="408"/>
      <c r="AB11" s="855"/>
      <c r="AC11" s="857"/>
      <c r="AD11" s="884"/>
      <c r="AE11" s="184"/>
      <c r="AF11" s="184"/>
      <c r="AG11" s="184"/>
      <c r="AH11" s="45"/>
    </row>
    <row r="12" spans="1:34" ht="15" customHeight="1" thickBot="1" x14ac:dyDescent="0.4">
      <c r="A12" s="561" t="str">
        <f>Util!E3</f>
        <v>Utilities</v>
      </c>
      <c r="B12" s="562"/>
      <c r="C12" s="563"/>
      <c r="D12" s="45"/>
      <c r="E12" s="411" t="str">
        <f>E11</f>
        <v>Artisan Pastry Box</v>
      </c>
      <c r="F12" s="337"/>
      <c r="G12" s="337"/>
      <c r="H12" s="875"/>
      <c r="I12" s="875"/>
      <c r="J12" s="875"/>
      <c r="K12" s="875"/>
      <c r="L12" s="875"/>
      <c r="M12" s="875"/>
      <c r="N12" s="875"/>
      <c r="O12" s="875"/>
      <c r="P12" s="876"/>
      <c r="Q12" s="877"/>
      <c r="R12" s="880"/>
      <c r="S12" s="280"/>
      <c r="T12" s="431"/>
      <c r="U12" s="408"/>
      <c r="V12" s="280"/>
      <c r="W12" s="431"/>
      <c r="X12" s="408"/>
      <c r="Y12" s="280"/>
      <c r="Z12" s="431"/>
      <c r="AA12" s="408"/>
      <c r="AB12" s="881"/>
      <c r="AC12" s="882"/>
      <c r="AD12" s="885"/>
      <c r="AE12" s="184"/>
      <c r="AF12" s="184"/>
      <c r="AG12" s="184"/>
      <c r="AH12" s="45"/>
    </row>
    <row r="13" spans="1:34" ht="15" customHeight="1" thickBot="1" x14ac:dyDescent="0.4">
      <c r="A13" s="561"/>
      <c r="B13" s="562"/>
      <c r="C13" s="563"/>
      <c r="D13" s="45"/>
      <c r="E13" s="418"/>
      <c r="F13" s="419"/>
      <c r="G13" s="419"/>
      <c r="H13" s="419"/>
      <c r="I13" s="419"/>
      <c r="J13" s="419"/>
      <c r="K13" s="419"/>
      <c r="L13" s="419"/>
      <c r="M13" s="419"/>
      <c r="N13" s="419"/>
      <c r="O13" s="419"/>
      <c r="P13" s="419"/>
      <c r="Q13" s="419"/>
      <c r="R13" s="419"/>
      <c r="S13" s="419"/>
      <c r="T13" s="432"/>
      <c r="U13" s="419"/>
      <c r="V13" s="419"/>
      <c r="W13" s="432"/>
      <c r="X13" s="419"/>
      <c r="Y13" s="419"/>
      <c r="Z13" s="432"/>
      <c r="AA13" s="419"/>
      <c r="AB13" s="419"/>
      <c r="AC13" s="419"/>
      <c r="AD13" s="420"/>
      <c r="AE13" s="184"/>
      <c r="AF13" s="184"/>
      <c r="AG13" s="184"/>
      <c r="AH13" s="45"/>
    </row>
    <row r="14" spans="1:34" ht="15" customHeight="1" thickBot="1" x14ac:dyDescent="0.4">
      <c r="A14" s="561" t="str">
        <f>Safe!E3</f>
        <v>Safety</v>
      </c>
      <c r="B14" s="562"/>
      <c r="C14" s="563"/>
      <c r="D14" s="45"/>
      <c r="E14" s="395" t="str">
        <f>E15</f>
        <v xml:space="preserve">Picnic Bags x 5 </v>
      </c>
      <c r="F14" s="173"/>
      <c r="G14" s="897" t="s">
        <v>240</v>
      </c>
      <c r="H14" s="897"/>
      <c r="I14" s="897"/>
      <c r="J14" s="897"/>
      <c r="K14" s="897"/>
      <c r="L14" s="897"/>
      <c r="M14" s="897"/>
      <c r="N14" s="897"/>
      <c r="O14" s="897"/>
      <c r="P14" s="898"/>
      <c r="Q14" s="851">
        <f>Prices!M5</f>
        <v>47.5</v>
      </c>
      <c r="R14" s="879">
        <f>Prices!N5</f>
        <v>57</v>
      </c>
      <c r="S14" s="414"/>
      <c r="T14" s="433"/>
      <c r="U14" s="416"/>
      <c r="V14" s="414"/>
      <c r="W14" s="433"/>
      <c r="X14" s="416"/>
      <c r="Y14" s="414"/>
      <c r="Z14" s="433"/>
      <c r="AA14" s="416"/>
      <c r="AB14" s="855">
        <f>SUM(S14,V14,Y14,S15,V15,Y15,S16,V16,Y16)</f>
        <v>0</v>
      </c>
      <c r="AC14" s="857">
        <f>$Q14*AB14</f>
        <v>0</v>
      </c>
      <c r="AD14" s="884">
        <f>$R14*AB14</f>
        <v>0</v>
      </c>
      <c r="AE14" s="184"/>
      <c r="AF14" s="184"/>
      <c r="AG14" s="184"/>
      <c r="AH14" s="45"/>
    </row>
    <row r="15" spans="1:34" ht="15" customHeight="1" thickBot="1" x14ac:dyDescent="0.4">
      <c r="A15" s="561"/>
      <c r="B15" s="562"/>
      <c r="C15" s="563"/>
      <c r="D15" s="45"/>
      <c r="E15" s="394" t="s">
        <v>241</v>
      </c>
      <c r="F15" s="173"/>
      <c r="G15" s="897"/>
      <c r="H15" s="897"/>
      <c r="I15" s="897"/>
      <c r="J15" s="897"/>
      <c r="K15" s="897"/>
      <c r="L15" s="897"/>
      <c r="M15" s="897"/>
      <c r="N15" s="897"/>
      <c r="O15" s="897"/>
      <c r="P15" s="898"/>
      <c r="Q15" s="851"/>
      <c r="R15" s="879"/>
      <c r="S15" s="280"/>
      <c r="T15" s="431"/>
      <c r="U15" s="408"/>
      <c r="V15" s="280"/>
      <c r="W15" s="431"/>
      <c r="X15" s="408"/>
      <c r="Y15" s="280"/>
      <c r="Z15" s="431"/>
      <c r="AA15" s="408"/>
      <c r="AB15" s="855"/>
      <c r="AC15" s="857"/>
      <c r="AD15" s="884"/>
      <c r="AE15" s="184"/>
      <c r="AF15" s="184"/>
      <c r="AG15" s="184"/>
      <c r="AH15" s="45"/>
    </row>
    <row r="16" spans="1:34" ht="15" customHeight="1" thickBot="1" x14ac:dyDescent="0.4">
      <c r="A16" s="561" t="str">
        <f>Floor!E3</f>
        <v>Flooring</v>
      </c>
      <c r="B16" s="562"/>
      <c r="C16" s="563"/>
      <c r="D16" s="45"/>
      <c r="E16" s="396" t="str">
        <f>E15</f>
        <v xml:space="preserve">Picnic Bags x 5 </v>
      </c>
      <c r="F16" s="221"/>
      <c r="G16" s="899"/>
      <c r="H16" s="899"/>
      <c r="I16" s="899"/>
      <c r="J16" s="899"/>
      <c r="K16" s="899"/>
      <c r="L16" s="899"/>
      <c r="M16" s="899"/>
      <c r="N16" s="899"/>
      <c r="O16" s="899"/>
      <c r="P16" s="900"/>
      <c r="Q16" s="863"/>
      <c r="R16" s="894"/>
      <c r="S16" s="280"/>
      <c r="T16" s="431"/>
      <c r="U16" s="408"/>
      <c r="V16" s="280"/>
      <c r="W16" s="431"/>
      <c r="X16" s="408"/>
      <c r="Y16" s="280"/>
      <c r="Z16" s="431"/>
      <c r="AA16" s="408"/>
      <c r="AB16" s="865"/>
      <c r="AC16" s="866"/>
      <c r="AD16" s="896"/>
      <c r="AE16" s="184"/>
      <c r="AF16" s="184"/>
      <c r="AG16" s="184"/>
      <c r="AH16" s="45"/>
    </row>
    <row r="17" spans="1:34" ht="15" customHeight="1" thickBot="1" x14ac:dyDescent="0.4">
      <c r="A17" s="561"/>
      <c r="B17" s="562"/>
      <c r="C17" s="563"/>
      <c r="D17" s="45"/>
      <c r="E17" s="418"/>
      <c r="F17" s="419"/>
      <c r="G17" s="419"/>
      <c r="H17" s="419"/>
      <c r="I17" s="419"/>
      <c r="J17" s="419"/>
      <c r="K17" s="419"/>
      <c r="L17" s="419"/>
      <c r="M17" s="419"/>
      <c r="N17" s="419"/>
      <c r="O17" s="419"/>
      <c r="P17" s="419"/>
      <c r="Q17" s="419"/>
      <c r="R17" s="419"/>
      <c r="S17" s="419"/>
      <c r="T17" s="432"/>
      <c r="U17" s="419"/>
      <c r="V17" s="419"/>
      <c r="W17" s="432"/>
      <c r="X17" s="419"/>
      <c r="Y17" s="419"/>
      <c r="Z17" s="432"/>
      <c r="AA17" s="419"/>
      <c r="AB17" s="419"/>
      <c r="AC17" s="419"/>
      <c r="AD17" s="420"/>
      <c r="AE17" s="184"/>
      <c r="AF17" s="184"/>
      <c r="AG17" s="184"/>
      <c r="AH17" s="45"/>
    </row>
    <row r="18" spans="1:34" ht="15" customHeight="1" thickBot="1" x14ac:dyDescent="0.4">
      <c r="A18" s="561" t="str">
        <f>Clean!E3</f>
        <v>Cleaning</v>
      </c>
      <c r="B18" s="562"/>
      <c r="C18" s="563"/>
      <c r="D18" s="45"/>
      <c r="E18" s="393" t="str">
        <f>E19</f>
        <v>Meat Sandwich Platter</v>
      </c>
      <c r="F18" s="220"/>
      <c r="G18" s="220"/>
      <c r="H18" s="845" t="s">
        <v>242</v>
      </c>
      <c r="I18" s="845"/>
      <c r="J18" s="845"/>
      <c r="K18" s="845"/>
      <c r="L18" s="845"/>
      <c r="M18" s="845"/>
      <c r="N18" s="845"/>
      <c r="O18" s="845"/>
      <c r="P18" s="846"/>
      <c r="Q18" s="850">
        <f>Prices!M6</f>
        <v>68.2</v>
      </c>
      <c r="R18" s="878">
        <f>Prices!N6</f>
        <v>81.84</v>
      </c>
      <c r="S18" s="280"/>
      <c r="T18" s="431"/>
      <c r="U18" s="408"/>
      <c r="V18" s="280"/>
      <c r="W18" s="431"/>
      <c r="X18" s="408"/>
      <c r="Y18" s="280"/>
      <c r="Z18" s="431"/>
      <c r="AA18" s="408"/>
      <c r="AB18" s="854">
        <f>SUM(S18,V18,Y18,S19,V19,Y19,S20,V20,Y20)</f>
        <v>0</v>
      </c>
      <c r="AC18" s="856">
        <f>$Q18*AB18</f>
        <v>0</v>
      </c>
      <c r="AD18" s="883">
        <f>$R18*AB18</f>
        <v>0</v>
      </c>
      <c r="AE18" s="184"/>
      <c r="AF18" s="184"/>
      <c r="AG18" s="184"/>
      <c r="AH18" s="45"/>
    </row>
    <row r="19" spans="1:34" ht="15" customHeight="1" thickBot="1" x14ac:dyDescent="0.4">
      <c r="A19" s="561"/>
      <c r="B19" s="562"/>
      <c r="C19" s="563"/>
      <c r="D19" s="45"/>
      <c r="E19" s="394" t="s">
        <v>243</v>
      </c>
      <c r="F19" s="173"/>
      <c r="G19" s="173"/>
      <c r="H19" s="848"/>
      <c r="I19" s="848"/>
      <c r="J19" s="848"/>
      <c r="K19" s="848"/>
      <c r="L19" s="848"/>
      <c r="M19" s="848"/>
      <c r="N19" s="848"/>
      <c r="O19" s="848"/>
      <c r="P19" s="849"/>
      <c r="Q19" s="851"/>
      <c r="R19" s="879"/>
      <c r="S19" s="280"/>
      <c r="T19" s="431"/>
      <c r="U19" s="408"/>
      <c r="V19" s="280"/>
      <c r="W19" s="431"/>
      <c r="X19" s="408"/>
      <c r="Y19" s="280"/>
      <c r="Z19" s="431"/>
      <c r="AA19" s="408"/>
      <c r="AB19" s="855"/>
      <c r="AC19" s="857"/>
      <c r="AD19" s="884"/>
      <c r="AE19" s="184"/>
      <c r="AF19" s="184"/>
      <c r="AG19" s="184"/>
      <c r="AH19" s="45"/>
    </row>
    <row r="20" spans="1:34" ht="15" customHeight="1" thickBot="1" x14ac:dyDescent="0.4">
      <c r="A20" s="564" t="str">
        <f>Food!E3</f>
        <v>Food</v>
      </c>
      <c r="B20" s="565"/>
      <c r="C20" s="566"/>
      <c r="D20" s="45"/>
      <c r="E20" s="396" t="str">
        <f>E19</f>
        <v>Meat Sandwich Platter</v>
      </c>
      <c r="F20" s="221"/>
      <c r="G20" s="221"/>
      <c r="H20" s="861"/>
      <c r="I20" s="861"/>
      <c r="J20" s="861"/>
      <c r="K20" s="861"/>
      <c r="L20" s="861"/>
      <c r="M20" s="861"/>
      <c r="N20" s="861"/>
      <c r="O20" s="861"/>
      <c r="P20" s="862"/>
      <c r="Q20" s="863"/>
      <c r="R20" s="894"/>
      <c r="S20" s="280"/>
      <c r="T20" s="431"/>
      <c r="U20" s="408"/>
      <c r="V20" s="280"/>
      <c r="W20" s="431"/>
      <c r="X20" s="408"/>
      <c r="Y20" s="280"/>
      <c r="Z20" s="431"/>
      <c r="AA20" s="408"/>
      <c r="AB20" s="865"/>
      <c r="AC20" s="866"/>
      <c r="AD20" s="896"/>
      <c r="AE20" s="184"/>
      <c r="AF20" s="184"/>
      <c r="AG20" s="184"/>
      <c r="AH20" s="45"/>
    </row>
    <row r="21" spans="1:34" ht="15" customHeight="1" thickBot="1" x14ac:dyDescent="0.4">
      <c r="A21" s="567"/>
      <c r="B21" s="568"/>
      <c r="C21" s="569"/>
      <c r="D21" s="45"/>
      <c r="E21" s="418"/>
      <c r="F21" s="419"/>
      <c r="G21" s="419"/>
      <c r="H21" s="419"/>
      <c r="I21" s="419"/>
      <c r="J21" s="419"/>
      <c r="K21" s="419"/>
      <c r="L21" s="419"/>
      <c r="M21" s="419"/>
      <c r="N21" s="419"/>
      <c r="O21" s="419"/>
      <c r="P21" s="419"/>
      <c r="Q21" s="419"/>
      <c r="R21" s="419"/>
      <c r="S21" s="419"/>
      <c r="T21" s="432"/>
      <c r="U21" s="419"/>
      <c r="V21" s="419"/>
      <c r="W21" s="432"/>
      <c r="X21" s="419"/>
      <c r="Y21" s="419"/>
      <c r="Z21" s="432"/>
      <c r="AA21" s="419"/>
      <c r="AB21" s="419"/>
      <c r="AC21" s="419"/>
      <c r="AD21" s="420"/>
      <c r="AE21" s="184"/>
      <c r="AF21" s="184"/>
      <c r="AG21" s="184"/>
      <c r="AH21" s="45"/>
    </row>
    <row r="22" spans="1:34" ht="15" customHeight="1" thickBot="1" x14ac:dyDescent="0.4">
      <c r="A22" s="561" t="str">
        <f>Drink!E3</f>
        <v>Drinks</v>
      </c>
      <c r="B22" s="562"/>
      <c r="C22" s="563"/>
      <c r="D22" s="45"/>
      <c r="E22" s="393" t="str">
        <f>E23</f>
        <v>Fish Sandwich Platter</v>
      </c>
      <c r="F22" s="220"/>
      <c r="G22" s="220"/>
      <c r="H22" s="845" t="s">
        <v>242</v>
      </c>
      <c r="I22" s="845"/>
      <c r="J22" s="845"/>
      <c r="K22" s="845"/>
      <c r="L22" s="845"/>
      <c r="M22" s="845"/>
      <c r="N22" s="845"/>
      <c r="O22" s="845"/>
      <c r="P22" s="846"/>
      <c r="Q22" s="850">
        <f>Prices!M7</f>
        <v>68.2</v>
      </c>
      <c r="R22" s="878">
        <f>Prices!N7</f>
        <v>81.84</v>
      </c>
      <c r="S22" s="280"/>
      <c r="T22" s="431"/>
      <c r="U22" s="408"/>
      <c r="V22" s="280"/>
      <c r="W22" s="431"/>
      <c r="X22" s="408"/>
      <c r="Y22" s="280"/>
      <c r="Z22" s="431"/>
      <c r="AA22" s="408"/>
      <c r="AB22" s="854">
        <f>SUM(S22,V22,Y22,S23,V23,Y23,S24,V24,Y24)</f>
        <v>0</v>
      </c>
      <c r="AC22" s="856">
        <f>$Q22*AB22</f>
        <v>0</v>
      </c>
      <c r="AD22" s="883">
        <f>$R22*AB22</f>
        <v>0</v>
      </c>
      <c r="AE22" s="185"/>
      <c r="AF22" s="185"/>
      <c r="AG22" s="184"/>
      <c r="AH22" s="45"/>
    </row>
    <row r="23" spans="1:34" ht="15" customHeight="1" thickBot="1" x14ac:dyDescent="0.4">
      <c r="A23" s="561"/>
      <c r="B23" s="562"/>
      <c r="C23" s="563"/>
      <c r="D23" s="45"/>
      <c r="E23" s="394" t="s">
        <v>244</v>
      </c>
      <c r="F23" s="173"/>
      <c r="G23" s="173"/>
      <c r="H23" s="848"/>
      <c r="I23" s="848"/>
      <c r="J23" s="848"/>
      <c r="K23" s="848"/>
      <c r="L23" s="848"/>
      <c r="M23" s="848"/>
      <c r="N23" s="848"/>
      <c r="O23" s="848"/>
      <c r="P23" s="849"/>
      <c r="Q23" s="851"/>
      <c r="R23" s="879"/>
      <c r="S23" s="280"/>
      <c r="T23" s="431"/>
      <c r="U23" s="408"/>
      <c r="V23" s="280"/>
      <c r="W23" s="431"/>
      <c r="X23" s="408"/>
      <c r="Y23" s="280"/>
      <c r="Z23" s="431"/>
      <c r="AA23" s="408"/>
      <c r="AB23" s="855"/>
      <c r="AC23" s="857"/>
      <c r="AD23" s="884"/>
      <c r="AE23" s="183"/>
      <c r="AF23" s="183"/>
      <c r="AG23" s="183"/>
      <c r="AH23" s="45"/>
    </row>
    <row r="24" spans="1:34" ht="15" customHeight="1" thickBot="1" x14ac:dyDescent="0.4">
      <c r="A24" s="561" t="str">
        <f>Alco!E3</f>
        <v>Alcohol</v>
      </c>
      <c r="B24" s="562"/>
      <c r="C24" s="563"/>
      <c r="D24" s="45"/>
      <c r="E24" s="396" t="str">
        <f>E23</f>
        <v>Fish Sandwich Platter</v>
      </c>
      <c r="F24" s="221"/>
      <c r="G24" s="221"/>
      <c r="H24" s="861"/>
      <c r="I24" s="861"/>
      <c r="J24" s="861"/>
      <c r="K24" s="861"/>
      <c r="L24" s="861"/>
      <c r="M24" s="861"/>
      <c r="N24" s="861"/>
      <c r="O24" s="861"/>
      <c r="P24" s="862"/>
      <c r="Q24" s="863"/>
      <c r="R24" s="894"/>
      <c r="S24" s="280"/>
      <c r="T24" s="431"/>
      <c r="U24" s="408"/>
      <c r="V24" s="280"/>
      <c r="W24" s="431"/>
      <c r="X24" s="408"/>
      <c r="Y24" s="280"/>
      <c r="Z24" s="431"/>
      <c r="AA24" s="408"/>
      <c r="AB24" s="865"/>
      <c r="AC24" s="866"/>
      <c r="AD24" s="896"/>
      <c r="AE24" s="184"/>
      <c r="AF24" s="184"/>
      <c r="AG24" s="184"/>
      <c r="AH24" s="45"/>
    </row>
    <row r="25" spans="1:34" ht="15" customHeight="1" thickBot="1" x14ac:dyDescent="0.4">
      <c r="A25" s="561"/>
      <c r="B25" s="562"/>
      <c r="C25" s="563"/>
      <c r="D25" s="45"/>
      <c r="E25" s="418"/>
      <c r="F25" s="419"/>
      <c r="G25" s="419"/>
      <c r="H25" s="419"/>
      <c r="I25" s="419"/>
      <c r="J25" s="419"/>
      <c r="K25" s="419"/>
      <c r="L25" s="419"/>
      <c r="M25" s="419"/>
      <c r="N25" s="419"/>
      <c r="O25" s="419"/>
      <c r="P25" s="419"/>
      <c r="Q25" s="419"/>
      <c r="R25" s="419"/>
      <c r="S25" s="419"/>
      <c r="T25" s="432"/>
      <c r="U25" s="419"/>
      <c r="V25" s="419"/>
      <c r="W25" s="432"/>
      <c r="X25" s="419"/>
      <c r="Y25" s="419"/>
      <c r="Z25" s="432"/>
      <c r="AA25" s="419"/>
      <c r="AB25" s="419"/>
      <c r="AC25" s="419"/>
      <c r="AD25" s="420"/>
      <c r="AE25" s="184"/>
      <c r="AF25" s="184"/>
      <c r="AG25" s="184"/>
      <c r="AH25" s="45"/>
    </row>
    <row r="26" spans="1:34" ht="15" customHeight="1" thickBot="1" x14ac:dyDescent="0.4">
      <c r="A26" s="561" t="str">
        <f>Equip!E3</f>
        <v>Catering - Equipment</v>
      </c>
      <c r="B26" s="562"/>
      <c r="C26" s="563"/>
      <c r="D26" s="45"/>
      <c r="E26" s="393" t="str">
        <f>E27</f>
        <v>Vegetarian Sandwich Platter</v>
      </c>
      <c r="F26" s="220"/>
      <c r="G26" s="220"/>
      <c r="H26" s="845" t="s">
        <v>242</v>
      </c>
      <c r="I26" s="845"/>
      <c r="J26" s="845"/>
      <c r="K26" s="845"/>
      <c r="L26" s="845"/>
      <c r="M26" s="845"/>
      <c r="N26" s="845"/>
      <c r="O26" s="845"/>
      <c r="P26" s="846"/>
      <c r="Q26" s="850">
        <f>Prices!M8</f>
        <v>68.2</v>
      </c>
      <c r="R26" s="878">
        <f>Prices!N8</f>
        <v>81.84</v>
      </c>
      <c r="S26" s="280"/>
      <c r="T26" s="431"/>
      <c r="U26" s="408"/>
      <c r="V26" s="280"/>
      <c r="W26" s="431"/>
      <c r="X26" s="408"/>
      <c r="Y26" s="280"/>
      <c r="Z26" s="431"/>
      <c r="AA26" s="408"/>
      <c r="AB26" s="854">
        <f t="shared" ref="AB26" si="2">SUM(S26,V26,Y26,S27,V27,Y27,S28,V28,Y28)</f>
        <v>0</v>
      </c>
      <c r="AC26" s="856">
        <f>$Q26*AB26</f>
        <v>0</v>
      </c>
      <c r="AD26" s="883">
        <f>$R26*AB26</f>
        <v>0</v>
      </c>
      <c r="AE26" s="184"/>
      <c r="AF26" s="184"/>
      <c r="AG26" s="184"/>
      <c r="AH26" s="45"/>
    </row>
    <row r="27" spans="1:34" ht="15" customHeight="1" thickBot="1" x14ac:dyDescent="0.4">
      <c r="A27" s="561"/>
      <c r="B27" s="562"/>
      <c r="C27" s="563"/>
      <c r="D27" s="45"/>
      <c r="E27" s="394" t="s">
        <v>245</v>
      </c>
      <c r="F27" s="173"/>
      <c r="G27" s="173"/>
      <c r="H27" s="848"/>
      <c r="I27" s="848"/>
      <c r="J27" s="848"/>
      <c r="K27" s="848"/>
      <c r="L27" s="848"/>
      <c r="M27" s="848"/>
      <c r="N27" s="848"/>
      <c r="O27" s="848"/>
      <c r="P27" s="849"/>
      <c r="Q27" s="851"/>
      <c r="R27" s="879"/>
      <c r="S27" s="280"/>
      <c r="T27" s="431"/>
      <c r="U27" s="408"/>
      <c r="V27" s="280"/>
      <c r="W27" s="431"/>
      <c r="X27" s="408"/>
      <c r="Y27" s="280"/>
      <c r="Z27" s="431"/>
      <c r="AA27" s="408"/>
      <c r="AB27" s="855"/>
      <c r="AC27" s="857"/>
      <c r="AD27" s="884"/>
      <c r="AE27" s="184"/>
      <c r="AF27" s="184"/>
      <c r="AG27" s="184"/>
      <c r="AH27" s="45"/>
    </row>
    <row r="28" spans="1:34" ht="15" customHeight="1" thickBot="1" x14ac:dyDescent="0.4">
      <c r="A28" s="561" t="str">
        <f>Hygiene!E3</f>
        <v>Catering - Hygiene</v>
      </c>
      <c r="B28" s="562"/>
      <c r="C28" s="563"/>
      <c r="D28" s="45"/>
      <c r="E28" s="396" t="str">
        <f>E27</f>
        <v>Vegetarian Sandwich Platter</v>
      </c>
      <c r="F28" s="221"/>
      <c r="G28" s="221"/>
      <c r="H28" s="861"/>
      <c r="I28" s="861"/>
      <c r="J28" s="861"/>
      <c r="K28" s="861"/>
      <c r="L28" s="861"/>
      <c r="M28" s="861"/>
      <c r="N28" s="861"/>
      <c r="O28" s="861"/>
      <c r="P28" s="862"/>
      <c r="Q28" s="863"/>
      <c r="R28" s="894"/>
      <c r="S28" s="280"/>
      <c r="T28" s="431"/>
      <c r="U28" s="408"/>
      <c r="V28" s="280"/>
      <c r="W28" s="431"/>
      <c r="X28" s="408"/>
      <c r="Y28" s="280"/>
      <c r="Z28" s="431"/>
      <c r="AA28" s="408"/>
      <c r="AB28" s="865"/>
      <c r="AC28" s="866"/>
      <c r="AD28" s="896"/>
      <c r="AE28" s="184"/>
      <c r="AF28" s="184"/>
      <c r="AG28" s="184"/>
      <c r="AH28" s="45"/>
    </row>
    <row r="29" spans="1:34" ht="15" customHeight="1" thickBot="1" x14ac:dyDescent="0.4">
      <c r="A29" s="561"/>
      <c r="B29" s="562"/>
      <c r="C29" s="563"/>
      <c r="D29" s="45"/>
      <c r="E29" s="418"/>
      <c r="F29" s="419"/>
      <c r="G29" s="419"/>
      <c r="H29" s="419"/>
      <c r="I29" s="419"/>
      <c r="J29" s="419"/>
      <c r="K29" s="419"/>
      <c r="L29" s="419"/>
      <c r="M29" s="419"/>
      <c r="N29" s="419"/>
      <c r="O29" s="419"/>
      <c r="P29" s="419"/>
      <c r="Q29" s="419"/>
      <c r="R29" s="419"/>
      <c r="S29" s="419"/>
      <c r="T29" s="432"/>
      <c r="U29" s="419"/>
      <c r="V29" s="419"/>
      <c r="W29" s="432"/>
      <c r="X29" s="419"/>
      <c r="Y29" s="419"/>
      <c r="Z29" s="432"/>
      <c r="AA29" s="419"/>
      <c r="AB29" s="419"/>
      <c r="AC29" s="419"/>
      <c r="AD29" s="420"/>
      <c r="AE29" s="185"/>
      <c r="AF29" s="185"/>
      <c r="AG29" s="184"/>
      <c r="AH29" s="45"/>
    </row>
    <row r="30" spans="1:34" ht="15" customHeight="1" thickBot="1" x14ac:dyDescent="0.4">
      <c r="A30" s="561" t="str">
        <f>'G&amp;R'!E3</f>
        <v>Graphics &amp; Rigging</v>
      </c>
      <c r="B30" s="562"/>
      <c r="C30" s="563"/>
      <c r="D30" s="45"/>
      <c r="E30" s="393" t="str">
        <f>E31</f>
        <v>Fresh Fruit Salad Pots</v>
      </c>
      <c r="F30" s="220"/>
      <c r="G30" s="220"/>
      <c r="H30" s="845" t="s">
        <v>242</v>
      </c>
      <c r="I30" s="845"/>
      <c r="J30" s="845"/>
      <c r="K30" s="845"/>
      <c r="L30" s="845"/>
      <c r="M30" s="845"/>
      <c r="N30" s="845"/>
      <c r="O30" s="845"/>
      <c r="P30" s="846"/>
      <c r="Q30" s="850">
        <f>Prices!M9</f>
        <v>34.200000000000003</v>
      </c>
      <c r="R30" s="878">
        <f>Prices!N9</f>
        <v>41.04</v>
      </c>
      <c r="S30" s="280"/>
      <c r="T30" s="431"/>
      <c r="U30" s="408"/>
      <c r="V30" s="280"/>
      <c r="W30" s="431"/>
      <c r="X30" s="408"/>
      <c r="Y30" s="280"/>
      <c r="Z30" s="431"/>
      <c r="AA30" s="408"/>
      <c r="AB30" s="854">
        <f t="shared" ref="AB30" si="3">SUM(S30,V30,Y30,S31,V31,Y31,S32,V32,Y32)</f>
        <v>0</v>
      </c>
      <c r="AC30" s="856">
        <f>$Q30*AB30</f>
        <v>0</v>
      </c>
      <c r="AD30" s="883">
        <f>$R30*AB30</f>
        <v>0</v>
      </c>
      <c r="AE30" s="45"/>
      <c r="AF30" s="45"/>
      <c r="AG30" s="45"/>
      <c r="AH30" s="45"/>
    </row>
    <row r="31" spans="1:34" ht="15" customHeight="1" thickBot="1" x14ac:dyDescent="0.4">
      <c r="A31" s="561"/>
      <c r="B31" s="562"/>
      <c r="C31" s="563"/>
      <c r="D31" s="45"/>
      <c r="E31" s="394" t="s">
        <v>246</v>
      </c>
      <c r="F31" s="173"/>
      <c r="G31" s="173"/>
      <c r="H31" s="848"/>
      <c r="I31" s="848"/>
      <c r="J31" s="848"/>
      <c r="K31" s="848"/>
      <c r="L31" s="848"/>
      <c r="M31" s="848"/>
      <c r="N31" s="848"/>
      <c r="O31" s="848"/>
      <c r="P31" s="849"/>
      <c r="Q31" s="851"/>
      <c r="R31" s="879"/>
      <c r="S31" s="280"/>
      <c r="T31" s="431"/>
      <c r="U31" s="408"/>
      <c r="V31" s="280"/>
      <c r="W31" s="431"/>
      <c r="X31" s="408"/>
      <c r="Y31" s="280"/>
      <c r="Z31" s="431"/>
      <c r="AA31" s="408"/>
      <c r="AB31" s="855"/>
      <c r="AC31" s="857"/>
      <c r="AD31" s="884"/>
      <c r="AE31" s="45"/>
      <c r="AF31" s="45"/>
      <c r="AG31" s="45"/>
      <c r="AH31" s="45"/>
    </row>
    <row r="32" spans="1:34" ht="15" customHeight="1" thickBot="1" x14ac:dyDescent="0.4">
      <c r="A32" s="561" t="str">
        <f>Details!E2</f>
        <v>Your contact details</v>
      </c>
      <c r="B32" s="562"/>
      <c r="C32" s="563"/>
      <c r="D32" s="45"/>
      <c r="E32" s="396" t="str">
        <f>E31</f>
        <v>Fresh Fruit Salad Pots</v>
      </c>
      <c r="F32" s="221"/>
      <c r="G32" s="221"/>
      <c r="H32" s="861"/>
      <c r="I32" s="861"/>
      <c r="J32" s="861"/>
      <c r="K32" s="861"/>
      <c r="L32" s="861"/>
      <c r="M32" s="861"/>
      <c r="N32" s="861"/>
      <c r="O32" s="861"/>
      <c r="P32" s="862"/>
      <c r="Q32" s="863"/>
      <c r="R32" s="894"/>
      <c r="S32" s="280"/>
      <c r="T32" s="431"/>
      <c r="U32" s="408"/>
      <c r="V32" s="280"/>
      <c r="W32" s="431"/>
      <c r="X32" s="408"/>
      <c r="Y32" s="280"/>
      <c r="Z32" s="431"/>
      <c r="AA32" s="408"/>
      <c r="AB32" s="865"/>
      <c r="AC32" s="866"/>
      <c r="AD32" s="896"/>
      <c r="AE32" s="45"/>
      <c r="AF32" s="45"/>
      <c r="AG32" s="45"/>
      <c r="AH32" s="45"/>
    </row>
    <row r="33" spans="1:34" ht="15" customHeight="1" thickBot="1" x14ac:dyDescent="0.4">
      <c r="A33" s="561"/>
      <c r="B33" s="562"/>
      <c r="C33" s="563"/>
      <c r="D33" s="45"/>
      <c r="E33" s="418"/>
      <c r="F33" s="419"/>
      <c r="G33" s="419"/>
      <c r="H33" s="419"/>
      <c r="I33" s="419"/>
      <c r="J33" s="419"/>
      <c r="K33" s="419"/>
      <c r="L33" s="419"/>
      <c r="M33" s="419"/>
      <c r="N33" s="419"/>
      <c r="O33" s="419"/>
      <c r="P33" s="419"/>
      <c r="Q33" s="419"/>
      <c r="R33" s="419"/>
      <c r="S33" s="419"/>
      <c r="T33" s="432"/>
      <c r="U33" s="419"/>
      <c r="V33" s="419"/>
      <c r="W33" s="432"/>
      <c r="X33" s="419"/>
      <c r="Y33" s="419"/>
      <c r="Z33" s="432"/>
      <c r="AA33" s="419"/>
      <c r="AB33" s="419"/>
      <c r="AC33" s="419"/>
      <c r="AD33" s="420"/>
      <c r="AE33" s="45"/>
      <c r="AF33" s="45"/>
      <c r="AG33" s="45"/>
      <c r="AH33" s="45"/>
    </row>
    <row r="34" spans="1:34" ht="15" customHeight="1" thickBot="1" x14ac:dyDescent="0.4">
      <c r="A34" s="561" t="str">
        <f>Summary!E4</f>
        <v>Order summary</v>
      </c>
      <c r="B34" s="562"/>
      <c r="C34" s="563"/>
      <c r="D34" s="45"/>
      <c r="E34" s="393" t="str">
        <f>E35</f>
        <v>Whole Fruit Box</v>
      </c>
      <c r="F34" s="220"/>
      <c r="G34" s="220"/>
      <c r="H34" s="845" t="s">
        <v>242</v>
      </c>
      <c r="I34" s="845"/>
      <c r="J34" s="845"/>
      <c r="K34" s="845"/>
      <c r="L34" s="845"/>
      <c r="M34" s="845"/>
      <c r="N34" s="845"/>
      <c r="O34" s="845"/>
      <c r="P34" s="846"/>
      <c r="Q34" s="850">
        <f>Prices!M10</f>
        <v>12.5</v>
      </c>
      <c r="R34" s="878">
        <f>Prices!N10</f>
        <v>15</v>
      </c>
      <c r="S34" s="280"/>
      <c r="T34" s="431"/>
      <c r="U34" s="408"/>
      <c r="V34" s="280"/>
      <c r="W34" s="431"/>
      <c r="X34" s="408"/>
      <c r="Y34" s="280"/>
      <c r="Z34" s="431"/>
      <c r="AA34" s="408"/>
      <c r="AB34" s="854">
        <f t="shared" ref="AB34" si="4">SUM(S34,V34,Y34,S35,V35,Y35,S36,V36,Y36)</f>
        <v>0</v>
      </c>
      <c r="AC34" s="856">
        <f>$Q34*AB34</f>
        <v>0</v>
      </c>
      <c r="AD34" s="883">
        <f>$R34*AB34</f>
        <v>0</v>
      </c>
      <c r="AE34" s="45"/>
      <c r="AF34" s="45"/>
      <c r="AG34" s="45"/>
      <c r="AH34" s="45"/>
    </row>
    <row r="35" spans="1:34" ht="15" customHeight="1" thickBot="1" x14ac:dyDescent="0.4">
      <c r="A35" s="561"/>
      <c r="B35" s="562"/>
      <c r="C35" s="563"/>
      <c r="D35" s="45"/>
      <c r="E35" s="394" t="s">
        <v>247</v>
      </c>
      <c r="F35" s="173"/>
      <c r="G35" s="173"/>
      <c r="H35" s="848"/>
      <c r="I35" s="848"/>
      <c r="J35" s="848"/>
      <c r="K35" s="848"/>
      <c r="L35" s="848"/>
      <c r="M35" s="848"/>
      <c r="N35" s="848"/>
      <c r="O35" s="848"/>
      <c r="P35" s="849"/>
      <c r="Q35" s="851"/>
      <c r="R35" s="879"/>
      <c r="S35" s="280"/>
      <c r="T35" s="431"/>
      <c r="U35" s="408"/>
      <c r="V35" s="280"/>
      <c r="W35" s="431"/>
      <c r="X35" s="408"/>
      <c r="Y35" s="280"/>
      <c r="Z35" s="431"/>
      <c r="AA35" s="408"/>
      <c r="AB35" s="855"/>
      <c r="AC35" s="857"/>
      <c r="AD35" s="884"/>
      <c r="AE35" s="45"/>
      <c r="AF35" s="45"/>
      <c r="AG35" s="45"/>
      <c r="AH35" s="45"/>
    </row>
    <row r="36" spans="1:34" ht="15" customHeight="1" thickBot="1" x14ac:dyDescent="0.4">
      <c r="A36" s="561" t="str">
        <f>'T&amp;C'!E2</f>
        <v>Terms &amp; Conditions</v>
      </c>
      <c r="B36" s="562"/>
      <c r="C36" s="563"/>
      <c r="D36" s="45"/>
      <c r="E36" s="396" t="str">
        <f>E35</f>
        <v>Whole Fruit Box</v>
      </c>
      <c r="F36" s="221"/>
      <c r="G36" s="221"/>
      <c r="H36" s="861"/>
      <c r="I36" s="861"/>
      <c r="J36" s="861"/>
      <c r="K36" s="861"/>
      <c r="L36" s="861"/>
      <c r="M36" s="861"/>
      <c r="N36" s="861"/>
      <c r="O36" s="861"/>
      <c r="P36" s="862"/>
      <c r="Q36" s="863"/>
      <c r="R36" s="894"/>
      <c r="S36" s="280"/>
      <c r="T36" s="431"/>
      <c r="U36" s="408"/>
      <c r="V36" s="280"/>
      <c r="W36" s="431"/>
      <c r="X36" s="408"/>
      <c r="Y36" s="280"/>
      <c r="Z36" s="431"/>
      <c r="AA36" s="408"/>
      <c r="AB36" s="865"/>
      <c r="AC36" s="866"/>
      <c r="AD36" s="896"/>
      <c r="AE36" s="45"/>
      <c r="AF36" s="45"/>
      <c r="AG36" s="45"/>
      <c r="AH36" s="45"/>
    </row>
    <row r="37" spans="1:34" ht="15" customHeight="1" thickBot="1" x14ac:dyDescent="0.4">
      <c r="A37" s="561"/>
      <c r="B37" s="562"/>
      <c r="C37" s="563"/>
      <c r="D37" s="45"/>
      <c r="E37" s="418"/>
      <c r="F37" s="419"/>
      <c r="G37" s="419"/>
      <c r="H37" s="419"/>
      <c r="I37" s="419"/>
      <c r="J37" s="419"/>
      <c r="K37" s="419"/>
      <c r="L37" s="419"/>
      <c r="M37" s="419"/>
      <c r="N37" s="419"/>
      <c r="O37" s="419"/>
      <c r="P37" s="419"/>
      <c r="Q37" s="419"/>
      <c r="R37" s="419"/>
      <c r="S37" s="419"/>
      <c r="T37" s="432"/>
      <c r="U37" s="419"/>
      <c r="V37" s="419"/>
      <c r="W37" s="432"/>
      <c r="X37" s="419"/>
      <c r="Y37" s="419"/>
      <c r="Z37" s="432"/>
      <c r="AA37" s="419"/>
      <c r="AB37" s="419"/>
      <c r="AC37" s="419"/>
      <c r="AD37" s="420"/>
      <c r="AE37" s="45"/>
      <c r="AF37" s="45"/>
      <c r="AG37" s="45"/>
      <c r="AH37" s="45"/>
    </row>
    <row r="38" spans="1:34" ht="15" customHeight="1" thickBot="1" x14ac:dyDescent="0.4">
      <c r="A38" s="51"/>
      <c r="B38" s="51"/>
      <c r="C38" s="51"/>
      <c r="D38" s="45"/>
      <c r="E38" s="393" t="str">
        <f>E39</f>
        <v>Mixed Pork Pastries Box</v>
      </c>
      <c r="F38" s="220"/>
      <c r="G38" s="220"/>
      <c r="H38" s="845" t="s">
        <v>248</v>
      </c>
      <c r="I38" s="845"/>
      <c r="J38" s="845"/>
      <c r="K38" s="845"/>
      <c r="L38" s="845"/>
      <c r="M38" s="845"/>
      <c r="N38" s="845"/>
      <c r="O38" s="845"/>
      <c r="P38" s="846"/>
      <c r="Q38" s="850">
        <f>Prices!M11</f>
        <v>80</v>
      </c>
      <c r="R38" s="878">
        <f>Prices!N11</f>
        <v>96</v>
      </c>
      <c r="S38" s="280"/>
      <c r="T38" s="431"/>
      <c r="U38" s="408"/>
      <c r="V38" s="280"/>
      <c r="W38" s="431"/>
      <c r="X38" s="408"/>
      <c r="Y38" s="280"/>
      <c r="Z38" s="431"/>
      <c r="AA38" s="408"/>
      <c r="AB38" s="854">
        <f t="shared" ref="AB38" si="5">SUM(S38,V38,Y38,S39,V39,Y39,S40,V40,Y40)</f>
        <v>0</v>
      </c>
      <c r="AC38" s="856">
        <f>$Q38*AB38</f>
        <v>0</v>
      </c>
      <c r="AD38" s="883">
        <f>$R38*AB38</f>
        <v>0</v>
      </c>
      <c r="AE38" s="45"/>
      <c r="AF38" s="45"/>
      <c r="AG38" s="45"/>
      <c r="AH38" s="45"/>
    </row>
    <row r="39" spans="1:34" ht="15" customHeight="1" thickBot="1" x14ac:dyDescent="0.45">
      <c r="A39" s="52"/>
      <c r="B39" s="52"/>
      <c r="C39" s="52"/>
      <c r="D39" s="45"/>
      <c r="E39" s="394" t="s">
        <v>249</v>
      </c>
      <c r="F39" s="173"/>
      <c r="G39" s="173"/>
      <c r="H39" s="848"/>
      <c r="I39" s="848"/>
      <c r="J39" s="848"/>
      <c r="K39" s="848"/>
      <c r="L39" s="848"/>
      <c r="M39" s="848"/>
      <c r="N39" s="848"/>
      <c r="O39" s="848"/>
      <c r="P39" s="849"/>
      <c r="Q39" s="851"/>
      <c r="R39" s="879"/>
      <c r="S39" s="280"/>
      <c r="T39" s="431"/>
      <c r="U39" s="408"/>
      <c r="V39" s="280"/>
      <c r="W39" s="431"/>
      <c r="X39" s="408"/>
      <c r="Y39" s="280"/>
      <c r="Z39" s="431"/>
      <c r="AA39" s="408"/>
      <c r="AB39" s="855"/>
      <c r="AC39" s="857"/>
      <c r="AD39" s="884"/>
      <c r="AE39" s="45"/>
      <c r="AF39" s="45"/>
      <c r="AG39" s="45"/>
      <c r="AH39" s="45"/>
    </row>
    <row r="40" spans="1:34" ht="15" customHeight="1" thickBot="1" x14ac:dyDescent="0.4">
      <c r="A40" s="572" t="s">
        <v>31</v>
      </c>
      <c r="B40" s="572"/>
      <c r="C40" s="572"/>
      <c r="D40" s="45"/>
      <c r="E40" s="396" t="str">
        <f>E39</f>
        <v>Mixed Pork Pastries Box</v>
      </c>
      <c r="F40" s="221"/>
      <c r="G40" s="221"/>
      <c r="H40" s="861"/>
      <c r="I40" s="861"/>
      <c r="J40" s="861"/>
      <c r="K40" s="861"/>
      <c r="L40" s="861"/>
      <c r="M40" s="861"/>
      <c r="N40" s="861"/>
      <c r="O40" s="861"/>
      <c r="P40" s="862"/>
      <c r="Q40" s="863"/>
      <c r="R40" s="894"/>
      <c r="S40" s="280"/>
      <c r="T40" s="431"/>
      <c r="U40" s="408"/>
      <c r="V40" s="280"/>
      <c r="W40" s="431"/>
      <c r="X40" s="408"/>
      <c r="Y40" s="280"/>
      <c r="Z40" s="431"/>
      <c r="AA40" s="408"/>
      <c r="AB40" s="865"/>
      <c r="AC40" s="866"/>
      <c r="AD40" s="896"/>
      <c r="AE40" s="45"/>
      <c r="AF40" s="45"/>
      <c r="AG40" s="45"/>
      <c r="AH40" s="45"/>
    </row>
    <row r="41" spans="1:34" ht="15" customHeight="1" thickBot="1" x14ac:dyDescent="0.4">
      <c r="A41" s="79" t="s">
        <v>32</v>
      </c>
      <c r="B41" s="142"/>
      <c r="C41" s="142"/>
      <c r="D41" s="45"/>
      <c r="E41" s="418"/>
      <c r="F41" s="419"/>
      <c r="G41" s="419"/>
      <c r="H41" s="419"/>
      <c r="I41" s="419"/>
      <c r="J41" s="419"/>
      <c r="K41" s="419"/>
      <c r="L41" s="419"/>
      <c r="M41" s="419"/>
      <c r="N41" s="419"/>
      <c r="O41" s="419"/>
      <c r="P41" s="419"/>
      <c r="Q41" s="419"/>
      <c r="R41" s="419"/>
      <c r="S41" s="419"/>
      <c r="T41" s="432"/>
      <c r="U41" s="419"/>
      <c r="V41" s="419"/>
      <c r="W41" s="432"/>
      <c r="X41" s="419"/>
      <c r="Y41" s="419"/>
      <c r="Z41" s="432"/>
      <c r="AA41" s="419"/>
      <c r="AB41" s="419"/>
      <c r="AC41" s="419"/>
      <c r="AD41" s="420"/>
      <c r="AE41" s="45"/>
      <c r="AF41" s="45"/>
      <c r="AG41" s="45"/>
      <c r="AH41" s="45"/>
    </row>
    <row r="42" spans="1:34" ht="15" customHeight="1" thickBot="1" x14ac:dyDescent="0.4">
      <c r="A42" s="47" t="s">
        <v>33</v>
      </c>
      <c r="B42" s="142"/>
      <c r="C42" s="142"/>
      <c r="D42" s="45"/>
      <c r="E42" s="393" t="str">
        <f>E43</f>
        <v>Cake Selection Box</v>
      </c>
      <c r="F42" s="220"/>
      <c r="G42" s="220"/>
      <c r="H42" s="845" t="s">
        <v>242</v>
      </c>
      <c r="I42" s="845"/>
      <c r="J42" s="845"/>
      <c r="K42" s="845"/>
      <c r="L42" s="845"/>
      <c r="M42" s="845"/>
      <c r="N42" s="845"/>
      <c r="O42" s="845"/>
      <c r="P42" s="846"/>
      <c r="Q42" s="850">
        <f>Prices!M12</f>
        <v>37.6</v>
      </c>
      <c r="R42" s="878">
        <f>Prices!N12</f>
        <v>45.12</v>
      </c>
      <c r="S42" s="280"/>
      <c r="T42" s="431"/>
      <c r="U42" s="408"/>
      <c r="V42" s="280"/>
      <c r="W42" s="431"/>
      <c r="X42" s="408"/>
      <c r="Y42" s="280"/>
      <c r="Z42" s="431"/>
      <c r="AA42" s="408"/>
      <c r="AB42" s="854">
        <f t="shared" ref="AB42" si="6">SUM(S42,V42,Y42,S43,V43,Y43,S44,V44,Y44)</f>
        <v>0</v>
      </c>
      <c r="AC42" s="856">
        <f>$Q42*AB42</f>
        <v>0</v>
      </c>
      <c r="AD42" s="883">
        <f>$R42*AB42</f>
        <v>0</v>
      </c>
      <c r="AE42" s="45"/>
      <c r="AF42" s="45"/>
      <c r="AG42" s="45"/>
      <c r="AH42" s="45"/>
    </row>
    <row r="43" spans="1:34" ht="15" customHeight="1" thickBot="1" x14ac:dyDescent="0.4">
      <c r="A43" s="47" t="s">
        <v>11</v>
      </c>
      <c r="B43" s="142"/>
      <c r="C43" s="142"/>
      <c r="D43" s="45"/>
      <c r="E43" s="394" t="s">
        <v>250</v>
      </c>
      <c r="F43" s="173"/>
      <c r="G43" s="173"/>
      <c r="H43" s="848"/>
      <c r="I43" s="848"/>
      <c r="J43" s="848"/>
      <c r="K43" s="848"/>
      <c r="L43" s="848"/>
      <c r="M43" s="848"/>
      <c r="N43" s="848"/>
      <c r="O43" s="848"/>
      <c r="P43" s="849"/>
      <c r="Q43" s="851"/>
      <c r="R43" s="879"/>
      <c r="S43" s="280"/>
      <c r="T43" s="431"/>
      <c r="U43" s="408"/>
      <c r="V43" s="280"/>
      <c r="W43" s="431"/>
      <c r="X43" s="408"/>
      <c r="Y43" s="280"/>
      <c r="Z43" s="431"/>
      <c r="AA43" s="408"/>
      <c r="AB43" s="855"/>
      <c r="AC43" s="857"/>
      <c r="AD43" s="884"/>
      <c r="AE43" s="45"/>
      <c r="AF43" s="45"/>
      <c r="AG43" s="45"/>
      <c r="AH43" s="45"/>
    </row>
    <row r="44" spans="1:34" ht="15" customHeight="1" thickBot="1" x14ac:dyDescent="0.4">
      <c r="A44" s="47" t="s">
        <v>34</v>
      </c>
      <c r="B44" s="142"/>
      <c r="C44" s="142"/>
      <c r="D44" s="45"/>
      <c r="E44" s="396" t="str">
        <f>E43</f>
        <v>Cake Selection Box</v>
      </c>
      <c r="F44" s="221"/>
      <c r="G44" s="221"/>
      <c r="H44" s="861"/>
      <c r="I44" s="861"/>
      <c r="J44" s="861"/>
      <c r="K44" s="861"/>
      <c r="L44" s="861"/>
      <c r="M44" s="861"/>
      <c r="N44" s="861"/>
      <c r="O44" s="861"/>
      <c r="P44" s="862"/>
      <c r="Q44" s="863"/>
      <c r="R44" s="894"/>
      <c r="S44" s="280"/>
      <c r="T44" s="431"/>
      <c r="U44" s="408"/>
      <c r="V44" s="280"/>
      <c r="W44" s="431"/>
      <c r="X44" s="408"/>
      <c r="Y44" s="280"/>
      <c r="Z44" s="431"/>
      <c r="AA44" s="408"/>
      <c r="AB44" s="865"/>
      <c r="AC44" s="866"/>
      <c r="AD44" s="896"/>
      <c r="AE44" s="45"/>
      <c r="AF44" s="45"/>
      <c r="AG44" s="45"/>
      <c r="AH44" s="45"/>
    </row>
    <row r="45" spans="1:34" ht="15" customHeight="1" thickBot="1" x14ac:dyDescent="0.4">
      <c r="A45" s="47" t="s">
        <v>13</v>
      </c>
      <c r="B45" s="142"/>
      <c r="C45" s="142"/>
      <c r="D45" s="45"/>
      <c r="E45" s="418"/>
      <c r="F45" s="419"/>
      <c r="G45" s="419"/>
      <c r="H45" s="419"/>
      <c r="I45" s="419"/>
      <c r="J45" s="419"/>
      <c r="K45" s="419"/>
      <c r="L45" s="419"/>
      <c r="M45" s="419"/>
      <c r="N45" s="419"/>
      <c r="O45" s="419"/>
      <c r="P45" s="419"/>
      <c r="Q45" s="419"/>
      <c r="R45" s="419"/>
      <c r="S45" s="419"/>
      <c r="T45" s="432"/>
      <c r="U45" s="419"/>
      <c r="V45" s="419"/>
      <c r="W45" s="432"/>
      <c r="X45" s="419"/>
      <c r="Y45" s="419"/>
      <c r="Z45" s="432"/>
      <c r="AA45" s="419"/>
      <c r="AB45" s="419"/>
      <c r="AC45" s="419"/>
      <c r="AD45" s="420"/>
      <c r="AE45" s="45"/>
      <c r="AF45" s="45"/>
      <c r="AG45" s="45"/>
      <c r="AH45" s="45"/>
    </row>
    <row r="46" spans="1:34" ht="15" customHeight="1" thickBot="1" x14ac:dyDescent="0.4">
      <c r="A46" s="47" t="s">
        <v>14</v>
      </c>
      <c r="B46" s="142"/>
      <c r="C46" s="142"/>
      <c r="D46" s="45"/>
      <c r="E46" s="393" t="str">
        <f>E47</f>
        <v>Savoury Skewers Platter</v>
      </c>
      <c r="F46" s="220"/>
      <c r="G46" s="220"/>
      <c r="H46" s="845" t="s">
        <v>242</v>
      </c>
      <c r="I46" s="845"/>
      <c r="J46" s="845"/>
      <c r="K46" s="845"/>
      <c r="L46" s="845"/>
      <c r="M46" s="845"/>
      <c r="N46" s="845"/>
      <c r="O46" s="845"/>
      <c r="P46" s="846"/>
      <c r="Q46" s="850">
        <f>Prices!M13</f>
        <v>80</v>
      </c>
      <c r="R46" s="878">
        <f>Prices!N36</f>
        <v>54.89</v>
      </c>
      <c r="S46" s="280"/>
      <c r="T46" s="431"/>
      <c r="U46" s="408"/>
      <c r="V46" s="280"/>
      <c r="W46" s="431"/>
      <c r="X46" s="408"/>
      <c r="Y46" s="280"/>
      <c r="Z46" s="431"/>
      <c r="AA46" s="408"/>
      <c r="AB46" s="854">
        <f t="shared" ref="AB46" si="7">SUM(S46,V46,Y46,S47,V47,Y47,S48,V48,Y48)</f>
        <v>0</v>
      </c>
      <c r="AC46" s="856">
        <f>$Q46*AB46</f>
        <v>0</v>
      </c>
      <c r="AD46" s="883">
        <f>$R46*AB46</f>
        <v>0</v>
      </c>
      <c r="AE46" s="45"/>
      <c r="AF46" s="45"/>
      <c r="AG46" s="45"/>
      <c r="AH46" s="45"/>
    </row>
    <row r="47" spans="1:34" ht="15" customHeight="1" thickBot="1" x14ac:dyDescent="0.4">
      <c r="A47" s="53"/>
      <c r="B47" s="142"/>
      <c r="C47" s="142"/>
      <c r="D47" s="45"/>
      <c r="E47" s="394" t="s">
        <v>251</v>
      </c>
      <c r="F47" s="173"/>
      <c r="G47" s="173"/>
      <c r="H47" s="848"/>
      <c r="I47" s="848"/>
      <c r="J47" s="848"/>
      <c r="K47" s="848"/>
      <c r="L47" s="848"/>
      <c r="M47" s="848"/>
      <c r="N47" s="848"/>
      <c r="O47" s="848"/>
      <c r="P47" s="849"/>
      <c r="Q47" s="851"/>
      <c r="R47" s="879"/>
      <c r="S47" s="280"/>
      <c r="T47" s="431"/>
      <c r="U47" s="408"/>
      <c r="V47" s="280"/>
      <c r="W47" s="431"/>
      <c r="X47" s="408"/>
      <c r="Y47" s="280"/>
      <c r="Z47" s="431"/>
      <c r="AA47" s="408"/>
      <c r="AB47" s="855"/>
      <c r="AC47" s="857"/>
      <c r="AD47" s="884"/>
      <c r="AE47" s="45"/>
      <c r="AF47" s="45"/>
      <c r="AG47" s="45"/>
      <c r="AH47" s="45"/>
    </row>
    <row r="48" spans="1:34" ht="15" customHeight="1" thickBot="1" x14ac:dyDescent="0.4">
      <c r="A48" s="570" t="s">
        <v>36</v>
      </c>
      <c r="B48" s="570"/>
      <c r="C48" s="570"/>
      <c r="D48" s="45"/>
      <c r="E48" s="411" t="str">
        <f>E47</f>
        <v>Savoury Skewers Platter</v>
      </c>
      <c r="F48" s="337"/>
      <c r="G48" s="337"/>
      <c r="H48" s="875"/>
      <c r="I48" s="875"/>
      <c r="J48" s="875"/>
      <c r="K48" s="875"/>
      <c r="L48" s="875"/>
      <c r="M48" s="875"/>
      <c r="N48" s="875"/>
      <c r="O48" s="875"/>
      <c r="P48" s="876"/>
      <c r="Q48" s="877"/>
      <c r="R48" s="880"/>
      <c r="S48" s="280"/>
      <c r="T48" s="431"/>
      <c r="U48" s="408"/>
      <c r="V48" s="280"/>
      <c r="W48" s="431"/>
      <c r="X48" s="408"/>
      <c r="Y48" s="280"/>
      <c r="Z48" s="431"/>
      <c r="AA48" s="408"/>
      <c r="AB48" s="881"/>
      <c r="AC48" s="882"/>
      <c r="AD48" s="885"/>
      <c r="AE48" s="45"/>
      <c r="AF48" s="45"/>
      <c r="AG48" s="45"/>
      <c r="AH48" s="45"/>
    </row>
    <row r="49" spans="1:34" ht="15" customHeight="1" thickBot="1" x14ac:dyDescent="0.4">
      <c r="A49" s="570"/>
      <c r="B49" s="570"/>
      <c r="C49" s="570"/>
      <c r="D49" s="45"/>
      <c r="E49" s="873" t="s">
        <v>252</v>
      </c>
      <c r="F49" s="874"/>
      <c r="G49" s="874"/>
      <c r="H49" s="874"/>
      <c r="I49" s="874"/>
      <c r="J49" s="874"/>
      <c r="K49" s="874"/>
      <c r="L49" s="874"/>
      <c r="M49" s="874"/>
      <c r="N49" s="874"/>
      <c r="O49" s="874"/>
      <c r="P49" s="874"/>
      <c r="Q49" s="397"/>
      <c r="R49" s="397"/>
      <c r="S49" s="398">
        <f>IF(SUM(S50:S68)&gt;0,9999,0)</f>
        <v>0</v>
      </c>
      <c r="T49" s="399"/>
      <c r="U49" s="397"/>
      <c r="V49" s="398">
        <f>IF(SUM(V50:V68)&gt;0,9999,0)</f>
        <v>0</v>
      </c>
      <c r="W49" s="399"/>
      <c r="X49" s="397"/>
      <c r="Y49" s="398">
        <f>IF(SUM(Y50:Y68)&gt;0,9999,0)</f>
        <v>0</v>
      </c>
      <c r="Z49" s="399"/>
      <c r="AA49" s="397"/>
      <c r="AB49" s="398">
        <f>IF(SUM(AB50:AB68)&gt;0,9999,0)</f>
        <v>0</v>
      </c>
      <c r="AC49" s="397"/>
      <c r="AD49" s="400"/>
      <c r="AE49" s="45"/>
      <c r="AF49" s="45"/>
      <c r="AG49" s="45"/>
      <c r="AH49" s="45"/>
    </row>
    <row r="50" spans="1:34" ht="15" customHeight="1" thickBot="1" x14ac:dyDescent="0.4">
      <c r="A50" s="571" t="s">
        <v>37</v>
      </c>
      <c r="B50" s="571"/>
      <c r="C50" s="571"/>
      <c r="D50" s="45"/>
      <c r="E50" s="886" t="str">
        <f>E51</f>
        <v>Luxury biscuit selection 800g</v>
      </c>
      <c r="F50" s="887"/>
      <c r="G50" s="887"/>
      <c r="H50" s="888"/>
      <c r="I50" s="889" t="s">
        <v>253</v>
      </c>
      <c r="J50" s="890"/>
      <c r="K50" s="890"/>
      <c r="L50" s="890"/>
      <c r="M50" s="890"/>
      <c r="N50" s="890"/>
      <c r="O50" s="890"/>
      <c r="P50" s="891"/>
      <c r="Q50" s="892">
        <f>Prices!M15</f>
        <v>18.3</v>
      </c>
      <c r="R50" s="893">
        <f>Prices!N15</f>
        <v>21.96</v>
      </c>
      <c r="S50" s="280"/>
      <c r="T50" s="431"/>
      <c r="U50" s="408"/>
      <c r="V50" s="280"/>
      <c r="W50" s="431"/>
      <c r="X50" s="408"/>
      <c r="Y50" s="280"/>
      <c r="Z50" s="431"/>
      <c r="AA50" s="408"/>
      <c r="AB50" s="895">
        <f t="shared" ref="AB50:AB54" si="8">SUM(S50,V50,Y50,S51,V51,Y51,S52,V52,Y52)</f>
        <v>0</v>
      </c>
      <c r="AC50" s="871">
        <f t="shared" ref="AC50" si="9">$Q50*AB50</f>
        <v>0</v>
      </c>
      <c r="AD50" s="872">
        <f t="shared" ref="AD50" si="10">$R50*AB50</f>
        <v>0</v>
      </c>
      <c r="AE50" s="45"/>
      <c r="AF50" s="45"/>
      <c r="AG50" s="45"/>
      <c r="AH50" s="45"/>
    </row>
    <row r="51" spans="1:34" ht="15" customHeight="1" thickBot="1" x14ac:dyDescent="0.4">
      <c r="A51" s="571"/>
      <c r="B51" s="571"/>
      <c r="C51" s="571"/>
      <c r="D51" s="45"/>
      <c r="E51" s="835" t="s">
        <v>254</v>
      </c>
      <c r="F51" s="836"/>
      <c r="G51" s="836"/>
      <c r="H51" s="837"/>
      <c r="I51" s="847"/>
      <c r="J51" s="848"/>
      <c r="K51" s="848"/>
      <c r="L51" s="848"/>
      <c r="M51" s="848"/>
      <c r="N51" s="848"/>
      <c r="O51" s="848"/>
      <c r="P51" s="849"/>
      <c r="Q51" s="851"/>
      <c r="R51" s="853"/>
      <c r="S51" s="280"/>
      <c r="T51" s="431"/>
      <c r="U51" s="408"/>
      <c r="V51" s="280"/>
      <c r="W51" s="431"/>
      <c r="X51" s="408"/>
      <c r="Y51" s="280"/>
      <c r="Z51" s="431"/>
      <c r="AA51" s="408"/>
      <c r="AB51" s="855"/>
      <c r="AC51" s="857"/>
      <c r="AD51" s="859"/>
      <c r="AE51" s="45"/>
      <c r="AF51" s="45"/>
      <c r="AG51" s="45"/>
      <c r="AH51" s="45"/>
    </row>
    <row r="52" spans="1:34" ht="15" customHeight="1" thickBot="1" x14ac:dyDescent="0.45">
      <c r="A52" s="52"/>
      <c r="B52" s="52"/>
      <c r="C52" s="52"/>
      <c r="D52" s="45"/>
      <c r="E52" s="868" t="str">
        <f>E51</f>
        <v>Luxury biscuit selection 800g</v>
      </c>
      <c r="F52" s="869"/>
      <c r="G52" s="869"/>
      <c r="H52" s="870"/>
      <c r="I52" s="860"/>
      <c r="J52" s="861"/>
      <c r="K52" s="861"/>
      <c r="L52" s="861"/>
      <c r="M52" s="861"/>
      <c r="N52" s="861"/>
      <c r="O52" s="861"/>
      <c r="P52" s="862"/>
      <c r="Q52" s="863"/>
      <c r="R52" s="864"/>
      <c r="S52" s="280"/>
      <c r="T52" s="431"/>
      <c r="U52" s="408"/>
      <c r="V52" s="280"/>
      <c r="W52" s="431"/>
      <c r="X52" s="408"/>
      <c r="Y52" s="280"/>
      <c r="Z52" s="431"/>
      <c r="AA52" s="408"/>
      <c r="AB52" s="865"/>
      <c r="AC52" s="866"/>
      <c r="AD52" s="867"/>
      <c r="AE52" s="45"/>
      <c r="AF52" s="45"/>
      <c r="AG52" s="45"/>
      <c r="AH52" s="45"/>
    </row>
    <row r="53" spans="1:34" ht="15" customHeight="1" thickBot="1" x14ac:dyDescent="0.45">
      <c r="A53" s="52"/>
      <c r="B53" s="52"/>
      <c r="C53" s="52"/>
      <c r="D53" s="45"/>
      <c r="E53" s="418"/>
      <c r="F53" s="419"/>
      <c r="G53" s="419"/>
      <c r="H53" s="419"/>
      <c r="I53" s="419"/>
      <c r="J53" s="419"/>
      <c r="K53" s="419"/>
      <c r="L53" s="419"/>
      <c r="M53" s="419"/>
      <c r="N53" s="419"/>
      <c r="O53" s="419"/>
      <c r="P53" s="419"/>
      <c r="Q53" s="419"/>
      <c r="R53" s="419"/>
      <c r="S53" s="419"/>
      <c r="T53" s="432"/>
      <c r="U53" s="419"/>
      <c r="V53" s="419"/>
      <c r="W53" s="432"/>
      <c r="X53" s="419"/>
      <c r="Y53" s="419"/>
      <c r="Z53" s="432"/>
      <c r="AA53" s="419"/>
      <c r="AB53" s="419"/>
      <c r="AC53" s="419"/>
      <c r="AD53" s="420"/>
      <c r="AE53" s="45"/>
      <c r="AF53" s="45"/>
      <c r="AG53" s="45"/>
      <c r="AH53" s="45"/>
    </row>
    <row r="54" spans="1:34" ht="15" customHeight="1" thickBot="1" x14ac:dyDescent="0.45">
      <c r="A54" s="52"/>
      <c r="B54" s="52"/>
      <c r="C54" s="52"/>
      <c r="D54" s="45"/>
      <c r="E54" s="841" t="str">
        <f>E55</f>
        <v>Sweet biscuits 1kg</v>
      </c>
      <c r="F54" s="842"/>
      <c r="G54" s="842"/>
      <c r="H54" s="843"/>
      <c r="I54" s="844" t="s">
        <v>255</v>
      </c>
      <c r="J54" s="845"/>
      <c r="K54" s="845"/>
      <c r="L54" s="845"/>
      <c r="M54" s="845"/>
      <c r="N54" s="845"/>
      <c r="O54" s="845"/>
      <c r="P54" s="846"/>
      <c r="Q54" s="850">
        <f>Prices!M16</f>
        <v>6.85</v>
      </c>
      <c r="R54" s="852">
        <f>Prices!N16</f>
        <v>8.2200000000000006</v>
      </c>
      <c r="S54" s="280"/>
      <c r="T54" s="431"/>
      <c r="U54" s="408"/>
      <c r="V54" s="280"/>
      <c r="W54" s="431"/>
      <c r="X54" s="408"/>
      <c r="Y54" s="280"/>
      <c r="Z54" s="431"/>
      <c r="AA54" s="408"/>
      <c r="AB54" s="854">
        <f t="shared" si="8"/>
        <v>0</v>
      </c>
      <c r="AC54" s="856">
        <f t="shared" ref="AC54" si="11">$Q54*AB54</f>
        <v>0</v>
      </c>
      <c r="AD54" s="858">
        <f t="shared" ref="AD54" si="12">$R54*AB54</f>
        <v>0</v>
      </c>
      <c r="AE54" s="45"/>
      <c r="AF54" s="45"/>
      <c r="AG54" s="45"/>
      <c r="AH54" s="45"/>
    </row>
    <row r="55" spans="1:34" ht="15" customHeight="1" thickBot="1" x14ac:dyDescent="0.45">
      <c r="A55" s="52"/>
      <c r="B55" s="52"/>
      <c r="C55" s="52"/>
      <c r="D55" s="45"/>
      <c r="E55" s="835" t="s">
        <v>256</v>
      </c>
      <c r="F55" s="836"/>
      <c r="G55" s="836"/>
      <c r="H55" s="837"/>
      <c r="I55" s="847"/>
      <c r="J55" s="848"/>
      <c r="K55" s="848"/>
      <c r="L55" s="848"/>
      <c r="M55" s="848"/>
      <c r="N55" s="848"/>
      <c r="O55" s="848"/>
      <c r="P55" s="849"/>
      <c r="Q55" s="851"/>
      <c r="R55" s="853"/>
      <c r="S55" s="280"/>
      <c r="T55" s="431"/>
      <c r="U55" s="408"/>
      <c r="V55" s="280"/>
      <c r="W55" s="431"/>
      <c r="X55" s="408"/>
      <c r="Y55" s="280"/>
      <c r="Z55" s="431"/>
      <c r="AA55" s="408"/>
      <c r="AB55" s="855"/>
      <c r="AC55" s="857"/>
      <c r="AD55" s="859"/>
      <c r="AE55" s="45"/>
      <c r="AF55" s="45"/>
      <c r="AG55" s="45"/>
      <c r="AH55" s="45"/>
    </row>
    <row r="56" spans="1:34" ht="15" customHeight="1" thickBot="1" x14ac:dyDescent="0.4">
      <c r="D56" s="45"/>
      <c r="E56" s="868" t="str">
        <f>E55</f>
        <v>Sweet biscuits 1kg</v>
      </c>
      <c r="F56" s="869"/>
      <c r="G56" s="869"/>
      <c r="H56" s="870"/>
      <c r="I56" s="860"/>
      <c r="J56" s="861"/>
      <c r="K56" s="861"/>
      <c r="L56" s="861"/>
      <c r="M56" s="861"/>
      <c r="N56" s="861"/>
      <c r="O56" s="861"/>
      <c r="P56" s="862"/>
      <c r="Q56" s="863"/>
      <c r="R56" s="864"/>
      <c r="S56" s="280"/>
      <c r="T56" s="431"/>
      <c r="U56" s="408"/>
      <c r="V56" s="280"/>
      <c r="W56" s="431"/>
      <c r="X56" s="408"/>
      <c r="Y56" s="280"/>
      <c r="Z56" s="431"/>
      <c r="AA56" s="408"/>
      <c r="AB56" s="865"/>
      <c r="AC56" s="866"/>
      <c r="AD56" s="867"/>
      <c r="AE56" s="45"/>
      <c r="AF56" s="45"/>
      <c r="AG56" s="45"/>
      <c r="AH56" s="45"/>
    </row>
    <row r="57" spans="1:34" ht="15" customHeight="1" thickBot="1" x14ac:dyDescent="0.4">
      <c r="D57" s="45"/>
      <c r="E57" s="418"/>
      <c r="F57" s="419"/>
      <c r="G57" s="419"/>
      <c r="H57" s="419"/>
      <c r="I57" s="419"/>
      <c r="J57" s="419"/>
      <c r="K57" s="419"/>
      <c r="L57" s="419"/>
      <c r="M57" s="419"/>
      <c r="N57" s="419"/>
      <c r="O57" s="419"/>
      <c r="P57" s="419"/>
      <c r="Q57" s="419"/>
      <c r="R57" s="419"/>
      <c r="S57" s="419"/>
      <c r="T57" s="432"/>
      <c r="U57" s="419"/>
      <c r="V57" s="419"/>
      <c r="W57" s="432"/>
      <c r="X57" s="419"/>
      <c r="Y57" s="419"/>
      <c r="Z57" s="432"/>
      <c r="AA57" s="419"/>
      <c r="AB57" s="419"/>
      <c r="AC57" s="419"/>
      <c r="AD57" s="420"/>
      <c r="AE57" s="45"/>
      <c r="AF57" s="45"/>
      <c r="AG57" s="45"/>
      <c r="AH57" s="45"/>
    </row>
    <row r="58" spans="1:34" ht="15" customHeight="1" thickBot="1" x14ac:dyDescent="0.4">
      <c r="D58" s="45"/>
      <c r="E58" s="841" t="str">
        <f>E59</f>
        <v>Lightly sea salted crisps 6 x 40g</v>
      </c>
      <c r="F58" s="842"/>
      <c r="G58" s="842"/>
      <c r="H58" s="843"/>
      <c r="I58" s="844" t="s">
        <v>257</v>
      </c>
      <c r="J58" s="845"/>
      <c r="K58" s="845"/>
      <c r="L58" s="845"/>
      <c r="M58" s="845"/>
      <c r="N58" s="845"/>
      <c r="O58" s="845"/>
      <c r="P58" s="846"/>
      <c r="Q58" s="850">
        <f>Prices!M17</f>
        <v>6.85</v>
      </c>
      <c r="R58" s="852">
        <f>Prices!N17</f>
        <v>8.2200000000000006</v>
      </c>
      <c r="S58" s="280"/>
      <c r="T58" s="431"/>
      <c r="U58" s="408"/>
      <c r="V58" s="280"/>
      <c r="W58" s="431"/>
      <c r="X58" s="408"/>
      <c r="Y58" s="280"/>
      <c r="Z58" s="431"/>
      <c r="AA58" s="408"/>
      <c r="AB58" s="854">
        <f t="shared" ref="AB58" si="13">SUM(S58,V58,Y58,S59,V59,Y59,S60,V60,Y60)</f>
        <v>0</v>
      </c>
      <c r="AC58" s="856">
        <f t="shared" ref="AC58" si="14">$Q58*AB58</f>
        <v>0</v>
      </c>
      <c r="AD58" s="858">
        <f t="shared" ref="AD58" si="15">$R58*AB58</f>
        <v>0</v>
      </c>
      <c r="AE58" s="45"/>
      <c r="AF58" s="45"/>
      <c r="AG58" s="45"/>
      <c r="AH58" s="45"/>
    </row>
    <row r="59" spans="1:34" ht="15" customHeight="1" thickBot="1" x14ac:dyDescent="0.4">
      <c r="D59" s="45"/>
      <c r="E59" s="835" t="s">
        <v>258</v>
      </c>
      <c r="F59" s="836"/>
      <c r="G59" s="836"/>
      <c r="H59" s="837"/>
      <c r="I59" s="847"/>
      <c r="J59" s="848"/>
      <c r="K59" s="848"/>
      <c r="L59" s="848"/>
      <c r="M59" s="848"/>
      <c r="N59" s="848"/>
      <c r="O59" s="848"/>
      <c r="P59" s="849"/>
      <c r="Q59" s="851"/>
      <c r="R59" s="853"/>
      <c r="S59" s="280"/>
      <c r="T59" s="431"/>
      <c r="U59" s="408"/>
      <c r="V59" s="280"/>
      <c r="W59" s="431"/>
      <c r="X59" s="408"/>
      <c r="Y59" s="280"/>
      <c r="Z59" s="431"/>
      <c r="AA59" s="408"/>
      <c r="AB59" s="855"/>
      <c r="AC59" s="857"/>
      <c r="AD59" s="859"/>
      <c r="AE59" s="45"/>
      <c r="AF59" s="45"/>
      <c r="AG59" s="45"/>
      <c r="AH59" s="45"/>
    </row>
    <row r="60" spans="1:34" ht="15" customHeight="1" thickBot="1" x14ac:dyDescent="0.4">
      <c r="D60" s="45"/>
      <c r="E60" s="868" t="str">
        <f>E59</f>
        <v>Lightly sea salted crisps 6 x 40g</v>
      </c>
      <c r="F60" s="869"/>
      <c r="G60" s="869"/>
      <c r="H60" s="870"/>
      <c r="I60" s="860"/>
      <c r="J60" s="861"/>
      <c r="K60" s="861"/>
      <c r="L60" s="861"/>
      <c r="M60" s="861"/>
      <c r="N60" s="861"/>
      <c r="O60" s="861"/>
      <c r="P60" s="862"/>
      <c r="Q60" s="863"/>
      <c r="R60" s="864"/>
      <c r="S60" s="280"/>
      <c r="T60" s="431"/>
      <c r="U60" s="408"/>
      <c r="V60" s="280"/>
      <c r="W60" s="431"/>
      <c r="X60" s="408"/>
      <c r="Y60" s="280"/>
      <c r="Z60" s="431"/>
      <c r="AA60" s="408"/>
      <c r="AB60" s="865"/>
      <c r="AC60" s="866"/>
      <c r="AD60" s="867"/>
      <c r="AE60" s="45"/>
      <c r="AF60" s="45"/>
      <c r="AG60" s="45"/>
      <c r="AH60" s="45"/>
    </row>
    <row r="61" spans="1:34" ht="15" customHeight="1" thickBot="1" x14ac:dyDescent="0.4">
      <c r="D61" s="45"/>
      <c r="E61" s="418"/>
      <c r="F61" s="419"/>
      <c r="G61" s="419"/>
      <c r="H61" s="419"/>
      <c r="I61" s="419"/>
      <c r="J61" s="419"/>
      <c r="K61" s="419"/>
      <c r="L61" s="419"/>
      <c r="M61" s="419"/>
      <c r="N61" s="419"/>
      <c r="O61" s="419"/>
      <c r="P61" s="419"/>
      <c r="Q61" s="419"/>
      <c r="R61" s="419"/>
      <c r="S61" s="419"/>
      <c r="T61" s="432"/>
      <c r="U61" s="419"/>
      <c r="V61" s="419"/>
      <c r="W61" s="432"/>
      <c r="X61" s="419"/>
      <c r="Y61" s="419"/>
      <c r="Z61" s="432"/>
      <c r="AA61" s="419"/>
      <c r="AB61" s="419"/>
      <c r="AC61" s="419"/>
      <c r="AD61" s="420"/>
      <c r="AE61" s="45"/>
      <c r="AF61" s="45"/>
      <c r="AG61" s="45"/>
      <c r="AH61" s="45"/>
    </row>
    <row r="62" spans="1:34" ht="15" customHeight="1" thickBot="1" x14ac:dyDescent="0.4">
      <c r="D62" s="45"/>
      <c r="E62" s="841" t="str">
        <f>E63</f>
        <v>Assorted crisps 6 x 40g</v>
      </c>
      <c r="F62" s="842"/>
      <c r="G62" s="842"/>
      <c r="H62" s="843"/>
      <c r="I62" s="844" t="s">
        <v>257</v>
      </c>
      <c r="J62" s="845"/>
      <c r="K62" s="845"/>
      <c r="L62" s="845"/>
      <c r="M62" s="845"/>
      <c r="N62" s="845"/>
      <c r="O62" s="845"/>
      <c r="P62" s="846"/>
      <c r="Q62" s="850">
        <f>Prices!M18</f>
        <v>6.85</v>
      </c>
      <c r="R62" s="852">
        <f>Prices!N18</f>
        <v>8.2200000000000006</v>
      </c>
      <c r="S62" s="280"/>
      <c r="T62" s="431"/>
      <c r="U62" s="408"/>
      <c r="V62" s="280"/>
      <c r="W62" s="431"/>
      <c r="X62" s="408"/>
      <c r="Y62" s="280"/>
      <c r="Z62" s="431"/>
      <c r="AA62" s="408"/>
      <c r="AB62" s="854">
        <f t="shared" ref="AB62" si="16">SUM(S62,V62,Y62,S63,V63,Y63,S64,V64,Y64)</f>
        <v>0</v>
      </c>
      <c r="AC62" s="856">
        <f t="shared" ref="AC62" si="17">$Q62*AB62</f>
        <v>0</v>
      </c>
      <c r="AD62" s="858">
        <f t="shared" ref="AD62" si="18">$R62*AB62</f>
        <v>0</v>
      </c>
      <c r="AE62" s="45"/>
      <c r="AF62" s="45"/>
      <c r="AG62" s="45"/>
      <c r="AH62" s="45"/>
    </row>
    <row r="63" spans="1:34" ht="15" customHeight="1" thickBot="1" x14ac:dyDescent="0.4">
      <c r="D63" s="45"/>
      <c r="E63" s="835" t="s">
        <v>259</v>
      </c>
      <c r="F63" s="836"/>
      <c r="G63" s="836"/>
      <c r="H63" s="837"/>
      <c r="I63" s="847"/>
      <c r="J63" s="848"/>
      <c r="K63" s="848"/>
      <c r="L63" s="848"/>
      <c r="M63" s="848"/>
      <c r="N63" s="848"/>
      <c r="O63" s="848"/>
      <c r="P63" s="849"/>
      <c r="Q63" s="851"/>
      <c r="R63" s="853"/>
      <c r="S63" s="280"/>
      <c r="T63" s="431"/>
      <c r="U63" s="408"/>
      <c r="V63" s="280"/>
      <c r="W63" s="431"/>
      <c r="X63" s="408"/>
      <c r="Y63" s="280"/>
      <c r="Z63" s="431"/>
      <c r="AA63" s="408"/>
      <c r="AB63" s="855"/>
      <c r="AC63" s="857"/>
      <c r="AD63" s="859"/>
      <c r="AE63" s="45"/>
      <c r="AF63" s="45"/>
      <c r="AG63" s="45"/>
      <c r="AH63" s="45"/>
    </row>
    <row r="64" spans="1:34" ht="15" customHeight="1" thickBot="1" x14ac:dyDescent="0.4">
      <c r="D64" s="45"/>
      <c r="E64" s="868" t="str">
        <f>E63</f>
        <v>Assorted crisps 6 x 40g</v>
      </c>
      <c r="F64" s="869"/>
      <c r="G64" s="869"/>
      <c r="H64" s="870"/>
      <c r="I64" s="860"/>
      <c r="J64" s="861"/>
      <c r="K64" s="861"/>
      <c r="L64" s="861"/>
      <c r="M64" s="861"/>
      <c r="N64" s="861"/>
      <c r="O64" s="861"/>
      <c r="P64" s="862"/>
      <c r="Q64" s="863"/>
      <c r="R64" s="864"/>
      <c r="S64" s="280"/>
      <c r="T64" s="431"/>
      <c r="U64" s="408"/>
      <c r="V64" s="280"/>
      <c r="W64" s="431"/>
      <c r="X64" s="408"/>
      <c r="Y64" s="280"/>
      <c r="Z64" s="431"/>
      <c r="AA64" s="408"/>
      <c r="AB64" s="865"/>
      <c r="AC64" s="866"/>
      <c r="AD64" s="867"/>
      <c r="AE64" s="45"/>
      <c r="AF64" s="45"/>
      <c r="AG64" s="45"/>
      <c r="AH64" s="45"/>
    </row>
    <row r="65" spans="4:34" ht="15" customHeight="1" thickBot="1" x14ac:dyDescent="0.4">
      <c r="D65" s="45"/>
      <c r="E65" s="418"/>
      <c r="F65" s="419"/>
      <c r="G65" s="419"/>
      <c r="H65" s="419"/>
      <c r="I65" s="419"/>
      <c r="J65" s="419"/>
      <c r="K65" s="419"/>
      <c r="L65" s="419"/>
      <c r="M65" s="419"/>
      <c r="N65" s="419"/>
      <c r="O65" s="419"/>
      <c r="P65" s="419"/>
      <c r="Q65" s="419"/>
      <c r="R65" s="419"/>
      <c r="S65" s="419"/>
      <c r="T65" s="432"/>
      <c r="U65" s="419"/>
      <c r="V65" s="419"/>
      <c r="W65" s="432"/>
      <c r="X65" s="419"/>
      <c r="Y65" s="419"/>
      <c r="Z65" s="432"/>
      <c r="AA65" s="419"/>
      <c r="AB65" s="419"/>
      <c r="AC65" s="419"/>
      <c r="AD65" s="420"/>
      <c r="AE65" s="45"/>
      <c r="AF65" s="45"/>
      <c r="AG65" s="45"/>
      <c r="AH65" s="45"/>
    </row>
    <row r="66" spans="4:34" ht="15" customHeight="1" thickBot="1" x14ac:dyDescent="0.4">
      <c r="D66" s="45"/>
      <c r="E66" s="841" t="str">
        <f>E67</f>
        <v>Mini cheddars 6 x 50g</v>
      </c>
      <c r="F66" s="842"/>
      <c r="G66" s="842"/>
      <c r="H66" s="843"/>
      <c r="I66" s="844" t="s">
        <v>260</v>
      </c>
      <c r="J66" s="845"/>
      <c r="K66" s="845"/>
      <c r="L66" s="845"/>
      <c r="M66" s="845"/>
      <c r="N66" s="845"/>
      <c r="O66" s="845"/>
      <c r="P66" s="846"/>
      <c r="Q66" s="850">
        <f>Prices!M19</f>
        <v>6.85</v>
      </c>
      <c r="R66" s="852">
        <f>Prices!N19</f>
        <v>8.2200000000000006</v>
      </c>
      <c r="S66" s="280"/>
      <c r="T66" s="431"/>
      <c r="U66" s="408"/>
      <c r="V66" s="280"/>
      <c r="W66" s="431"/>
      <c r="X66" s="408"/>
      <c r="Y66" s="280"/>
      <c r="Z66" s="431"/>
      <c r="AA66" s="408"/>
      <c r="AB66" s="854">
        <f t="shared" ref="AB66" si="19">SUM(S66,V66,Y66,S67,V67,Y67,S68,V68,Y68)</f>
        <v>0</v>
      </c>
      <c r="AC66" s="856">
        <f t="shared" ref="AC66" si="20">$Q66*AB66</f>
        <v>0</v>
      </c>
      <c r="AD66" s="858">
        <f t="shared" ref="AD66" si="21">$R66*AB66</f>
        <v>0</v>
      </c>
      <c r="AE66" s="45"/>
      <c r="AF66" s="45"/>
      <c r="AG66" s="45"/>
      <c r="AH66" s="45"/>
    </row>
    <row r="67" spans="4:34" ht="15" customHeight="1" thickBot="1" x14ac:dyDescent="0.4">
      <c r="D67" s="45"/>
      <c r="E67" s="835" t="s">
        <v>261</v>
      </c>
      <c r="F67" s="836"/>
      <c r="G67" s="836"/>
      <c r="H67" s="837"/>
      <c r="I67" s="847"/>
      <c r="J67" s="848"/>
      <c r="K67" s="848"/>
      <c r="L67" s="848"/>
      <c r="M67" s="848"/>
      <c r="N67" s="848"/>
      <c r="O67" s="848"/>
      <c r="P67" s="849"/>
      <c r="Q67" s="851"/>
      <c r="R67" s="853"/>
      <c r="S67" s="280"/>
      <c r="T67" s="431"/>
      <c r="U67" s="408"/>
      <c r="V67" s="280"/>
      <c r="W67" s="431"/>
      <c r="X67" s="408"/>
      <c r="Y67" s="280"/>
      <c r="Z67" s="431"/>
      <c r="AA67" s="408"/>
      <c r="AB67" s="855"/>
      <c r="AC67" s="857"/>
      <c r="AD67" s="859"/>
      <c r="AE67" s="45"/>
      <c r="AF67" s="45"/>
      <c r="AG67" s="45"/>
      <c r="AH67" s="45"/>
    </row>
    <row r="68" spans="4:34" ht="15" customHeight="1" x14ac:dyDescent="0.35">
      <c r="D68" s="45"/>
      <c r="E68" s="838" t="str">
        <f>E67</f>
        <v>Mini cheddars 6 x 50g</v>
      </c>
      <c r="F68" s="839"/>
      <c r="G68" s="839"/>
      <c r="H68" s="840"/>
      <c r="I68" s="847"/>
      <c r="J68" s="848"/>
      <c r="K68" s="848"/>
      <c r="L68" s="848"/>
      <c r="M68" s="848"/>
      <c r="N68" s="848"/>
      <c r="O68" s="848"/>
      <c r="P68" s="849"/>
      <c r="Q68" s="851"/>
      <c r="R68" s="853"/>
      <c r="S68" s="309"/>
      <c r="T68" s="434"/>
      <c r="U68" s="413"/>
      <c r="V68" s="309"/>
      <c r="W68" s="434"/>
      <c r="X68" s="413"/>
      <c r="Y68" s="309"/>
      <c r="Z68" s="434"/>
      <c r="AA68" s="413"/>
      <c r="AB68" s="855"/>
      <c r="AC68" s="857"/>
      <c r="AD68" s="859"/>
      <c r="AE68" s="45"/>
      <c r="AF68" s="45"/>
      <c r="AG68" s="45"/>
      <c r="AH68" s="45"/>
    </row>
    <row r="69" spans="4:34" ht="15" customHeight="1" x14ac:dyDescent="0.35">
      <c r="D69" s="45"/>
      <c r="E69" s="832"/>
      <c r="F69" s="833"/>
      <c r="G69" s="833"/>
      <c r="H69" s="833"/>
      <c r="I69" s="833"/>
      <c r="J69" s="833"/>
      <c r="K69" s="833"/>
      <c r="L69" s="833"/>
      <c r="M69" s="833"/>
      <c r="N69" s="833"/>
      <c r="O69" s="833"/>
      <c r="P69" s="833"/>
      <c r="Q69" s="833"/>
      <c r="R69" s="833"/>
      <c r="S69" s="833"/>
      <c r="T69" s="833"/>
      <c r="U69" s="833"/>
      <c r="V69" s="833"/>
      <c r="W69" s="833"/>
      <c r="X69" s="833"/>
      <c r="Y69" s="833"/>
      <c r="Z69" s="833"/>
      <c r="AA69" s="833"/>
      <c r="AB69" s="833"/>
      <c r="AC69" s="833"/>
      <c r="AD69" s="834"/>
      <c r="AE69" s="45"/>
      <c r="AF69" s="45"/>
      <c r="AG69" s="45"/>
      <c r="AH69" s="45"/>
    </row>
    <row r="70" spans="4:34" ht="15" customHeight="1" x14ac:dyDescent="0.35">
      <c r="D70" s="45"/>
      <c r="E70" s="350">
        <v>1</v>
      </c>
      <c r="F70" s="308" t="s">
        <v>75</v>
      </c>
      <c r="G70" s="240"/>
      <c r="H70" s="240"/>
      <c r="T70" s="1"/>
      <c r="W70" s="1"/>
      <c r="Z70" s="1"/>
      <c r="AD70" s="401"/>
      <c r="AE70" s="45"/>
      <c r="AF70" s="45"/>
      <c r="AG70" s="45"/>
      <c r="AH70" s="45"/>
    </row>
    <row r="71" spans="4:34" ht="15" customHeight="1" x14ac:dyDescent="0.35">
      <c r="D71" s="45"/>
      <c r="E71" s="350">
        <v>2</v>
      </c>
      <c r="F71" s="308" t="s">
        <v>211</v>
      </c>
      <c r="G71" s="240"/>
      <c r="H71" s="240"/>
      <c r="T71" s="1"/>
      <c r="W71" s="1"/>
      <c r="Z71" s="1"/>
      <c r="AD71" s="401"/>
      <c r="AE71" s="45"/>
      <c r="AF71" s="45"/>
      <c r="AG71" s="45"/>
      <c r="AH71" s="45"/>
    </row>
    <row r="72" spans="4:34" ht="15" customHeight="1" thickBot="1" x14ac:dyDescent="0.4">
      <c r="D72" s="45"/>
      <c r="E72" s="335">
        <v>3</v>
      </c>
      <c r="F72" s="336" t="s">
        <v>212</v>
      </c>
      <c r="G72" s="402"/>
      <c r="H72" s="402"/>
      <c r="I72" s="403"/>
      <c r="J72" s="403"/>
      <c r="K72" s="403"/>
      <c r="L72" s="403"/>
      <c r="M72" s="403"/>
      <c r="N72" s="403"/>
      <c r="O72" s="403"/>
      <c r="P72" s="403"/>
      <c r="Q72" s="403"/>
      <c r="R72" s="403"/>
      <c r="S72" s="403"/>
      <c r="T72" s="403"/>
      <c r="U72" s="403"/>
      <c r="V72" s="403"/>
      <c r="W72" s="403"/>
      <c r="X72" s="403"/>
      <c r="Y72" s="403"/>
      <c r="Z72" s="403"/>
      <c r="AA72" s="403"/>
      <c r="AB72" s="403"/>
      <c r="AC72" s="403"/>
      <c r="AD72" s="404"/>
      <c r="AE72" s="45"/>
      <c r="AF72" s="45"/>
      <c r="AG72" s="45"/>
      <c r="AH72" s="45"/>
    </row>
    <row r="73" spans="4:34" ht="15" customHeight="1" x14ac:dyDescent="0.35">
      <c r="D73" s="45"/>
      <c r="E73" s="80"/>
      <c r="F73" s="222"/>
      <c r="G73" s="222"/>
      <c r="H73" s="222"/>
      <c r="I73" s="222"/>
      <c r="J73" s="222"/>
      <c r="K73" s="222"/>
      <c r="L73" s="222"/>
      <c r="M73" s="222"/>
      <c r="N73" s="222"/>
      <c r="O73" s="222"/>
      <c r="P73" s="222"/>
      <c r="Q73" s="222"/>
      <c r="R73" s="222"/>
      <c r="S73" s="222"/>
      <c r="T73" s="223"/>
      <c r="U73" s="222"/>
      <c r="V73" s="222"/>
      <c r="W73" s="223"/>
      <c r="X73" s="222"/>
      <c r="Y73" s="222"/>
      <c r="Z73" s="223"/>
      <c r="AA73" s="59"/>
      <c r="AB73" s="59"/>
      <c r="AC73" s="59"/>
      <c r="AD73" s="59"/>
      <c r="AE73" s="45"/>
      <c r="AF73" s="45"/>
      <c r="AG73" s="45"/>
      <c r="AH73" s="45"/>
    </row>
    <row r="74" spans="4:34" ht="15" customHeight="1" x14ac:dyDescent="0.35">
      <c r="D74" s="45"/>
      <c r="E74" s="612" t="s">
        <v>262</v>
      </c>
      <c r="F74" s="613"/>
      <c r="G74" s="613"/>
      <c r="H74" s="613"/>
      <c r="I74" s="613"/>
      <c r="J74" s="613"/>
      <c r="K74" s="613"/>
      <c r="L74" s="613"/>
      <c r="M74" s="613"/>
      <c r="N74" s="613"/>
      <c r="O74" s="613"/>
      <c r="P74" s="613"/>
      <c r="Q74" s="613"/>
      <c r="R74" s="613"/>
      <c r="S74" s="613"/>
      <c r="T74" s="613"/>
      <c r="U74" s="613"/>
      <c r="V74" s="613"/>
      <c r="W74" s="613"/>
      <c r="X74" s="613"/>
      <c r="Y74" s="613"/>
      <c r="Z74" s="613"/>
      <c r="AA74" s="613"/>
      <c r="AB74" s="613"/>
      <c r="AC74" s="613"/>
      <c r="AD74" s="614"/>
      <c r="AE74" s="45"/>
      <c r="AF74" s="45"/>
      <c r="AG74" s="45"/>
      <c r="AH74" s="45"/>
    </row>
    <row r="75" spans="4:34" ht="15" customHeight="1" x14ac:dyDescent="0.35">
      <c r="D75" s="45"/>
      <c r="E75" s="615"/>
      <c r="F75" s="616"/>
      <c r="G75" s="616"/>
      <c r="H75" s="616"/>
      <c r="I75" s="616"/>
      <c r="J75" s="616"/>
      <c r="K75" s="616"/>
      <c r="L75" s="616"/>
      <c r="M75" s="616"/>
      <c r="N75" s="616"/>
      <c r="O75" s="616"/>
      <c r="P75" s="616"/>
      <c r="Q75" s="616"/>
      <c r="R75" s="616"/>
      <c r="S75" s="616"/>
      <c r="T75" s="616"/>
      <c r="U75" s="616"/>
      <c r="V75" s="616"/>
      <c r="W75" s="616"/>
      <c r="X75" s="616"/>
      <c r="Y75" s="616"/>
      <c r="Z75" s="616"/>
      <c r="AA75" s="616"/>
      <c r="AB75" s="616"/>
      <c r="AC75" s="616"/>
      <c r="AD75" s="617"/>
      <c r="AE75" s="45"/>
      <c r="AF75" s="45"/>
      <c r="AG75" s="45"/>
      <c r="AH75" s="45"/>
    </row>
    <row r="76" spans="4:34" ht="15" customHeight="1" x14ac:dyDescent="0.35">
      <c r="D76" s="45"/>
      <c r="E76" s="615"/>
      <c r="F76" s="616"/>
      <c r="G76" s="616"/>
      <c r="H76" s="616"/>
      <c r="I76" s="616"/>
      <c r="J76" s="616"/>
      <c r="K76" s="616"/>
      <c r="L76" s="616"/>
      <c r="M76" s="616"/>
      <c r="N76" s="616"/>
      <c r="O76" s="616"/>
      <c r="P76" s="616"/>
      <c r="Q76" s="616"/>
      <c r="R76" s="616"/>
      <c r="S76" s="616"/>
      <c r="T76" s="616"/>
      <c r="U76" s="616"/>
      <c r="V76" s="616"/>
      <c r="W76" s="616"/>
      <c r="X76" s="616"/>
      <c r="Y76" s="616"/>
      <c r="Z76" s="616"/>
      <c r="AA76" s="616"/>
      <c r="AB76" s="616"/>
      <c r="AC76" s="616"/>
      <c r="AD76" s="617"/>
      <c r="AH76" s="45"/>
    </row>
    <row r="77" spans="4:34" ht="15" customHeight="1" x14ac:dyDescent="0.35">
      <c r="D77" s="45"/>
      <c r="E77" s="615"/>
      <c r="F77" s="616"/>
      <c r="G77" s="616"/>
      <c r="H77" s="616"/>
      <c r="I77" s="616"/>
      <c r="J77" s="616"/>
      <c r="K77" s="616"/>
      <c r="L77" s="616"/>
      <c r="M77" s="616"/>
      <c r="N77" s="616"/>
      <c r="O77" s="616"/>
      <c r="P77" s="616"/>
      <c r="Q77" s="616"/>
      <c r="R77" s="616"/>
      <c r="S77" s="616"/>
      <c r="T77" s="616"/>
      <c r="U77" s="616"/>
      <c r="V77" s="616"/>
      <c r="W77" s="616"/>
      <c r="X77" s="616"/>
      <c r="Y77" s="616"/>
      <c r="Z77" s="616"/>
      <c r="AA77" s="616"/>
      <c r="AB77" s="616"/>
      <c r="AC77" s="616"/>
      <c r="AD77" s="617"/>
      <c r="AH77" s="45"/>
    </row>
    <row r="78" spans="4:34" ht="15" customHeight="1" x14ac:dyDescent="0.35">
      <c r="D78" s="45"/>
      <c r="E78" s="615"/>
      <c r="F78" s="616"/>
      <c r="G78" s="616"/>
      <c r="H78" s="616"/>
      <c r="I78" s="616"/>
      <c r="J78" s="616"/>
      <c r="K78" s="616"/>
      <c r="L78" s="616"/>
      <c r="M78" s="616"/>
      <c r="N78" s="616"/>
      <c r="O78" s="616"/>
      <c r="P78" s="616"/>
      <c r="Q78" s="616"/>
      <c r="R78" s="616"/>
      <c r="S78" s="616"/>
      <c r="T78" s="616"/>
      <c r="U78" s="616"/>
      <c r="V78" s="616"/>
      <c r="W78" s="616"/>
      <c r="X78" s="616"/>
      <c r="Y78" s="616"/>
      <c r="Z78" s="616"/>
      <c r="AA78" s="616"/>
      <c r="AB78" s="616"/>
      <c r="AC78" s="616"/>
      <c r="AD78" s="617"/>
      <c r="AH78" s="45"/>
    </row>
    <row r="79" spans="4:34" ht="15" customHeight="1" x14ac:dyDescent="0.35">
      <c r="D79" s="45"/>
      <c r="E79" s="615"/>
      <c r="F79" s="616"/>
      <c r="G79" s="616"/>
      <c r="H79" s="616"/>
      <c r="I79" s="616"/>
      <c r="J79" s="616"/>
      <c r="K79" s="616"/>
      <c r="L79" s="616"/>
      <c r="M79" s="616"/>
      <c r="N79" s="616"/>
      <c r="O79" s="616"/>
      <c r="P79" s="616"/>
      <c r="Q79" s="616"/>
      <c r="R79" s="616"/>
      <c r="S79" s="616"/>
      <c r="T79" s="616"/>
      <c r="U79" s="616"/>
      <c r="V79" s="616"/>
      <c r="W79" s="616"/>
      <c r="X79" s="616"/>
      <c r="Y79" s="616"/>
      <c r="Z79" s="616"/>
      <c r="AA79" s="616"/>
      <c r="AB79" s="616"/>
      <c r="AC79" s="616"/>
      <c r="AD79" s="617"/>
      <c r="AH79" s="45"/>
    </row>
    <row r="80" spans="4:34" ht="15" customHeight="1" x14ac:dyDescent="0.35">
      <c r="D80" s="45"/>
      <c r="E80" s="615"/>
      <c r="F80" s="616"/>
      <c r="G80" s="616"/>
      <c r="H80" s="616"/>
      <c r="I80" s="616"/>
      <c r="J80" s="616"/>
      <c r="K80" s="616"/>
      <c r="L80" s="616"/>
      <c r="M80" s="616"/>
      <c r="N80" s="616"/>
      <c r="O80" s="616"/>
      <c r="P80" s="616"/>
      <c r="Q80" s="616"/>
      <c r="R80" s="616"/>
      <c r="S80" s="616"/>
      <c r="T80" s="616"/>
      <c r="U80" s="616"/>
      <c r="V80" s="616"/>
      <c r="W80" s="616"/>
      <c r="X80" s="616"/>
      <c r="Y80" s="616"/>
      <c r="Z80" s="616"/>
      <c r="AA80" s="616"/>
      <c r="AB80" s="616"/>
      <c r="AC80" s="616"/>
      <c r="AD80" s="617"/>
      <c r="AH80" s="45"/>
    </row>
    <row r="81" spans="4:34" ht="15" customHeight="1" x14ac:dyDescent="0.35">
      <c r="D81" s="45"/>
      <c r="E81" s="615"/>
      <c r="F81" s="616"/>
      <c r="G81" s="616"/>
      <c r="H81" s="616"/>
      <c r="I81" s="616"/>
      <c r="J81" s="616"/>
      <c r="K81" s="616"/>
      <c r="L81" s="616"/>
      <c r="M81" s="616"/>
      <c r="N81" s="616"/>
      <c r="O81" s="616"/>
      <c r="P81" s="616"/>
      <c r="Q81" s="616"/>
      <c r="R81" s="616"/>
      <c r="S81" s="616"/>
      <c r="T81" s="616"/>
      <c r="U81" s="616"/>
      <c r="V81" s="616"/>
      <c r="W81" s="616"/>
      <c r="X81" s="616"/>
      <c r="Y81" s="616"/>
      <c r="Z81" s="616"/>
      <c r="AA81" s="616"/>
      <c r="AB81" s="616"/>
      <c r="AC81" s="616"/>
      <c r="AD81" s="617"/>
      <c r="AH81" s="45"/>
    </row>
    <row r="82" spans="4:34" ht="15" customHeight="1" x14ac:dyDescent="0.35">
      <c r="D82" s="45"/>
      <c r="E82" s="615"/>
      <c r="F82" s="616"/>
      <c r="G82" s="616"/>
      <c r="H82" s="616"/>
      <c r="I82" s="616"/>
      <c r="J82" s="616"/>
      <c r="K82" s="616"/>
      <c r="L82" s="616"/>
      <c r="M82" s="616"/>
      <c r="N82" s="616"/>
      <c r="O82" s="616"/>
      <c r="P82" s="616"/>
      <c r="Q82" s="616"/>
      <c r="R82" s="616"/>
      <c r="S82" s="616"/>
      <c r="T82" s="616"/>
      <c r="U82" s="616"/>
      <c r="V82" s="616"/>
      <c r="W82" s="616"/>
      <c r="X82" s="616"/>
      <c r="Y82" s="616"/>
      <c r="Z82" s="616"/>
      <c r="AA82" s="616"/>
      <c r="AB82" s="616"/>
      <c r="AC82" s="616"/>
      <c r="AD82" s="617"/>
      <c r="AH82" s="45"/>
    </row>
    <row r="83" spans="4:34" ht="15" customHeight="1" x14ac:dyDescent="0.35">
      <c r="D83" s="45"/>
      <c r="E83" s="615"/>
      <c r="F83" s="616"/>
      <c r="G83" s="616"/>
      <c r="H83" s="616"/>
      <c r="I83" s="616"/>
      <c r="J83" s="616"/>
      <c r="K83" s="616"/>
      <c r="L83" s="616"/>
      <c r="M83" s="616"/>
      <c r="N83" s="616"/>
      <c r="O83" s="616"/>
      <c r="P83" s="616"/>
      <c r="Q83" s="616"/>
      <c r="R83" s="616"/>
      <c r="S83" s="616"/>
      <c r="T83" s="616"/>
      <c r="U83" s="616"/>
      <c r="V83" s="616"/>
      <c r="W83" s="616"/>
      <c r="X83" s="616"/>
      <c r="Y83" s="616"/>
      <c r="Z83" s="616"/>
      <c r="AA83" s="616"/>
      <c r="AB83" s="616"/>
      <c r="AC83" s="616"/>
      <c r="AD83" s="617"/>
      <c r="AH83" s="45"/>
    </row>
    <row r="84" spans="4:34" ht="15" customHeight="1" x14ac:dyDescent="0.35">
      <c r="D84" s="45"/>
      <c r="E84" s="615"/>
      <c r="F84" s="616"/>
      <c r="G84" s="616"/>
      <c r="H84" s="616"/>
      <c r="I84" s="616"/>
      <c r="J84" s="616"/>
      <c r="K84" s="616"/>
      <c r="L84" s="616"/>
      <c r="M84" s="616"/>
      <c r="N84" s="616"/>
      <c r="O84" s="616"/>
      <c r="P84" s="616"/>
      <c r="Q84" s="616"/>
      <c r="R84" s="616"/>
      <c r="S84" s="616"/>
      <c r="T84" s="616"/>
      <c r="U84" s="616"/>
      <c r="V84" s="616"/>
      <c r="W84" s="616"/>
      <c r="X84" s="616"/>
      <c r="Y84" s="616"/>
      <c r="Z84" s="616"/>
      <c r="AA84" s="616"/>
      <c r="AB84" s="616"/>
      <c r="AC84" s="616"/>
      <c r="AD84" s="617"/>
      <c r="AH84" s="45"/>
    </row>
    <row r="85" spans="4:34" ht="15" customHeight="1" x14ac:dyDescent="0.35">
      <c r="E85" s="615"/>
      <c r="F85" s="616"/>
      <c r="G85" s="616"/>
      <c r="H85" s="616"/>
      <c r="I85" s="616"/>
      <c r="J85" s="616"/>
      <c r="K85" s="616"/>
      <c r="L85" s="616"/>
      <c r="M85" s="616"/>
      <c r="N85" s="616"/>
      <c r="O85" s="616"/>
      <c r="P85" s="616"/>
      <c r="Q85" s="616"/>
      <c r="R85" s="616"/>
      <c r="S85" s="616"/>
      <c r="T85" s="616"/>
      <c r="U85" s="616"/>
      <c r="V85" s="616"/>
      <c r="W85" s="616"/>
      <c r="X85" s="616"/>
      <c r="Y85" s="616"/>
      <c r="Z85" s="616"/>
      <c r="AA85" s="616"/>
      <c r="AB85" s="616"/>
      <c r="AC85" s="616"/>
      <c r="AD85" s="617"/>
    </row>
    <row r="86" spans="4:34" ht="15" customHeight="1" x14ac:dyDescent="0.35">
      <c r="E86" s="615"/>
      <c r="F86" s="616"/>
      <c r="G86" s="616"/>
      <c r="H86" s="616"/>
      <c r="I86" s="616"/>
      <c r="J86" s="616"/>
      <c r="K86" s="616"/>
      <c r="L86" s="616"/>
      <c r="M86" s="616"/>
      <c r="N86" s="616"/>
      <c r="O86" s="616"/>
      <c r="P86" s="616"/>
      <c r="Q86" s="616"/>
      <c r="R86" s="616"/>
      <c r="S86" s="616"/>
      <c r="T86" s="616"/>
      <c r="U86" s="616"/>
      <c r="V86" s="616"/>
      <c r="W86" s="616"/>
      <c r="X86" s="616"/>
      <c r="Y86" s="616"/>
      <c r="Z86" s="616"/>
      <c r="AA86" s="616"/>
      <c r="AB86" s="616"/>
      <c r="AC86" s="616"/>
      <c r="AD86" s="617"/>
    </row>
    <row r="87" spans="4:34" ht="15" customHeight="1" x14ac:dyDescent="0.35">
      <c r="E87" s="615"/>
      <c r="F87" s="616"/>
      <c r="G87" s="616"/>
      <c r="H87" s="616"/>
      <c r="I87" s="616"/>
      <c r="J87" s="616"/>
      <c r="K87" s="616"/>
      <c r="L87" s="616"/>
      <c r="M87" s="616"/>
      <c r="N87" s="616"/>
      <c r="O87" s="616"/>
      <c r="P87" s="616"/>
      <c r="Q87" s="616"/>
      <c r="R87" s="616"/>
      <c r="S87" s="616"/>
      <c r="T87" s="616"/>
      <c r="U87" s="616"/>
      <c r="V87" s="616"/>
      <c r="W87" s="616"/>
      <c r="X87" s="616"/>
      <c r="Y87" s="616"/>
      <c r="Z87" s="616"/>
      <c r="AA87" s="616"/>
      <c r="AB87" s="616"/>
      <c r="AC87" s="616"/>
      <c r="AD87" s="617"/>
    </row>
    <row r="88" spans="4:34" ht="15" customHeight="1" x14ac:dyDescent="0.35">
      <c r="E88" s="618"/>
      <c r="F88" s="619"/>
      <c r="G88" s="619"/>
      <c r="H88" s="619"/>
      <c r="I88" s="619"/>
      <c r="J88" s="619"/>
      <c r="K88" s="619"/>
      <c r="L88" s="619"/>
      <c r="M88" s="619"/>
      <c r="N88" s="619"/>
      <c r="O88" s="619"/>
      <c r="P88" s="619"/>
      <c r="Q88" s="619"/>
      <c r="R88" s="619"/>
      <c r="S88" s="619"/>
      <c r="T88" s="619"/>
      <c r="U88" s="619"/>
      <c r="V88" s="619"/>
      <c r="W88" s="619"/>
      <c r="X88" s="619"/>
      <c r="Y88" s="619"/>
      <c r="Z88" s="619"/>
      <c r="AA88" s="619"/>
      <c r="AB88" s="619"/>
      <c r="AC88" s="619"/>
      <c r="AD88" s="620"/>
    </row>
    <row r="89" spans="4:34" ht="15" customHeight="1" x14ac:dyDescent="0.35">
      <c r="E89" s="45"/>
      <c r="F89" s="45"/>
      <c r="G89" s="45"/>
      <c r="H89" s="45"/>
      <c r="I89" s="45"/>
      <c r="J89" s="45"/>
      <c r="K89" s="45"/>
      <c r="L89" s="45"/>
      <c r="M89" s="45"/>
      <c r="N89" s="45"/>
      <c r="O89" s="45"/>
      <c r="P89" s="45"/>
      <c r="Q89" s="45"/>
      <c r="R89" s="45"/>
      <c r="S89" s="45"/>
      <c r="T89" s="91"/>
      <c r="U89" s="45"/>
      <c r="V89" s="45"/>
      <c r="W89" s="91"/>
      <c r="X89" s="45"/>
      <c r="Y89" s="45"/>
      <c r="Z89" s="91"/>
      <c r="AA89" s="45"/>
      <c r="AB89" s="45"/>
      <c r="AC89" s="45"/>
      <c r="AD89" s="45"/>
    </row>
    <row r="90" spans="4:34" ht="15" customHeight="1" x14ac:dyDescent="0.35">
      <c r="E90" s="45"/>
      <c r="F90" s="45"/>
      <c r="G90" s="45"/>
      <c r="H90" s="45"/>
      <c r="I90" s="45"/>
      <c r="J90" s="45"/>
      <c r="K90" s="45"/>
      <c r="L90" s="45"/>
      <c r="M90" s="45"/>
      <c r="N90" s="45"/>
      <c r="O90" s="45"/>
      <c r="P90" s="45"/>
      <c r="Q90" s="45"/>
      <c r="R90" s="45"/>
      <c r="S90" s="45"/>
      <c r="T90" s="91"/>
      <c r="U90" s="45"/>
      <c r="V90" s="45"/>
      <c r="W90" s="91"/>
      <c r="X90" s="45"/>
      <c r="Y90" s="45"/>
      <c r="Z90" s="91"/>
      <c r="AA90" s="45"/>
      <c r="AB90" s="45"/>
      <c r="AC90" s="45"/>
      <c r="AD90" s="45"/>
    </row>
    <row r="91" spans="4:34" ht="15" customHeight="1" x14ac:dyDescent="0.35">
      <c r="E91" s="45"/>
      <c r="F91" s="45"/>
      <c r="G91" s="45"/>
      <c r="H91" s="45"/>
      <c r="I91" s="45"/>
      <c r="J91" s="45"/>
      <c r="K91" s="45"/>
      <c r="L91" s="45"/>
      <c r="M91" s="45"/>
      <c r="N91" s="45"/>
      <c r="O91" s="45"/>
      <c r="P91" s="45"/>
      <c r="Q91" s="45"/>
      <c r="R91" s="45"/>
      <c r="S91" s="45"/>
      <c r="T91" s="91"/>
      <c r="U91" s="45"/>
      <c r="V91" s="45"/>
      <c r="W91" s="91"/>
      <c r="X91" s="45"/>
      <c r="Y91" s="45"/>
      <c r="Z91" s="91"/>
      <c r="AA91" s="45"/>
      <c r="AB91" s="45"/>
      <c r="AC91" s="45"/>
      <c r="AD91" s="45"/>
    </row>
    <row r="92" spans="4:34" ht="15" customHeight="1" x14ac:dyDescent="0.35">
      <c r="E92" s="45"/>
      <c r="F92" s="45"/>
      <c r="G92" s="45"/>
      <c r="H92" s="45"/>
      <c r="I92" s="45"/>
      <c r="J92" s="45"/>
      <c r="K92" s="45"/>
      <c r="L92" s="45"/>
      <c r="M92" s="45"/>
      <c r="N92" s="45"/>
      <c r="O92" s="45"/>
      <c r="P92" s="45"/>
      <c r="Q92" s="45"/>
      <c r="R92" s="45"/>
      <c r="S92" s="45"/>
      <c r="T92" s="91"/>
      <c r="U92" s="45"/>
      <c r="V92" s="45"/>
      <c r="W92" s="91"/>
      <c r="X92" s="45"/>
      <c r="Y92" s="45"/>
      <c r="Z92" s="91"/>
      <c r="AA92" s="45"/>
      <c r="AB92" s="45"/>
      <c r="AC92" s="45"/>
      <c r="AD92" s="45"/>
    </row>
    <row r="93" spans="4:34" ht="15" customHeight="1" x14ac:dyDescent="0.35">
      <c r="E93" s="45"/>
      <c r="F93" s="45"/>
      <c r="G93" s="45"/>
      <c r="H93" s="45"/>
      <c r="I93" s="45"/>
      <c r="J93" s="45"/>
      <c r="K93" s="45"/>
      <c r="L93" s="45"/>
      <c r="M93" s="45"/>
      <c r="N93" s="45"/>
      <c r="O93" s="45"/>
      <c r="P93" s="45"/>
      <c r="Q93" s="45"/>
      <c r="R93" s="45"/>
      <c r="S93" s="45"/>
      <c r="T93" s="91"/>
      <c r="U93" s="45"/>
      <c r="V93" s="45"/>
      <c r="W93" s="91"/>
      <c r="X93" s="45"/>
      <c r="Y93" s="45"/>
      <c r="Z93" s="91"/>
      <c r="AA93" s="45"/>
      <c r="AB93" s="45"/>
      <c r="AC93" s="45"/>
      <c r="AD93" s="45"/>
    </row>
    <row r="94" spans="4:34" ht="15" customHeight="1" x14ac:dyDescent="0.35">
      <c r="E94" s="45"/>
      <c r="F94" s="45"/>
      <c r="G94" s="45"/>
      <c r="H94" s="45"/>
      <c r="I94" s="45"/>
      <c r="J94" s="45"/>
      <c r="K94" s="45"/>
      <c r="L94" s="45"/>
      <c r="M94" s="45"/>
      <c r="N94" s="45"/>
      <c r="O94" s="45"/>
      <c r="P94" s="45"/>
      <c r="Q94" s="45"/>
      <c r="R94" s="45"/>
      <c r="S94" s="45"/>
      <c r="T94" s="91"/>
      <c r="U94" s="45"/>
      <c r="V94" s="45"/>
      <c r="W94" s="91"/>
      <c r="X94" s="45"/>
      <c r="Y94" s="45"/>
      <c r="Z94" s="91"/>
      <c r="AA94" s="45"/>
      <c r="AB94" s="45"/>
      <c r="AC94" s="45"/>
      <c r="AD94" s="45"/>
    </row>
    <row r="95" spans="4:34" ht="15" customHeight="1" x14ac:dyDescent="0.35">
      <c r="E95" s="45"/>
      <c r="F95" s="45"/>
      <c r="G95" s="45"/>
      <c r="H95" s="45"/>
      <c r="I95" s="45"/>
      <c r="J95" s="45"/>
      <c r="K95" s="45"/>
      <c r="L95" s="45"/>
      <c r="M95" s="45"/>
      <c r="N95" s="45"/>
      <c r="O95" s="45"/>
      <c r="P95" s="45"/>
      <c r="Q95" s="45"/>
      <c r="R95" s="45"/>
      <c r="S95" s="45"/>
      <c r="T95" s="91"/>
      <c r="U95" s="45"/>
      <c r="V95" s="45"/>
      <c r="W95" s="91"/>
      <c r="X95" s="45"/>
      <c r="Y95" s="45"/>
      <c r="Z95" s="91"/>
      <c r="AA95" s="45"/>
      <c r="AB95" s="45"/>
      <c r="AC95" s="45"/>
      <c r="AD95" s="45"/>
    </row>
    <row r="96" spans="4:34" ht="15" customHeight="1" x14ac:dyDescent="0.35">
      <c r="E96" s="45"/>
      <c r="F96" s="45"/>
      <c r="G96" s="45"/>
      <c r="H96" s="45"/>
      <c r="I96" s="45"/>
      <c r="J96" s="45"/>
      <c r="K96" s="45"/>
      <c r="L96" s="45"/>
      <c r="M96" s="45"/>
      <c r="N96" s="45"/>
      <c r="O96" s="45"/>
      <c r="P96" s="45"/>
      <c r="Q96" s="45"/>
      <c r="R96" s="45"/>
      <c r="S96" s="45"/>
      <c r="T96" s="91"/>
      <c r="U96" s="45"/>
      <c r="V96" s="45"/>
      <c r="W96" s="91"/>
      <c r="X96" s="45"/>
      <c r="Y96" s="45"/>
      <c r="Z96" s="91"/>
      <c r="AA96" s="45"/>
      <c r="AB96" s="45"/>
      <c r="AC96" s="45"/>
      <c r="AD96" s="45"/>
    </row>
    <row r="97" spans="5:30" ht="15" customHeight="1" x14ac:dyDescent="0.35">
      <c r="E97" s="45"/>
      <c r="F97" s="45"/>
      <c r="G97" s="45"/>
      <c r="H97" s="45"/>
      <c r="I97" s="45"/>
      <c r="J97" s="45"/>
      <c r="K97" s="45"/>
      <c r="L97" s="45"/>
      <c r="M97" s="45"/>
      <c r="N97" s="45"/>
      <c r="O97" s="45"/>
      <c r="P97" s="45"/>
      <c r="Q97" s="45"/>
      <c r="R97" s="45"/>
      <c r="S97" s="45"/>
      <c r="T97" s="91"/>
      <c r="U97" s="45"/>
      <c r="V97" s="45"/>
      <c r="W97" s="91"/>
      <c r="X97" s="45"/>
      <c r="Y97" s="45"/>
      <c r="Z97" s="91"/>
      <c r="AA97" s="45"/>
      <c r="AB97" s="45"/>
      <c r="AC97" s="45"/>
      <c r="AD97" s="45"/>
    </row>
    <row r="98" spans="5:30" ht="15" customHeight="1" x14ac:dyDescent="0.35">
      <c r="E98" s="45"/>
      <c r="F98" s="45"/>
      <c r="G98" s="45"/>
      <c r="H98" s="45"/>
      <c r="I98" s="45"/>
      <c r="J98" s="45"/>
      <c r="K98" s="45"/>
      <c r="L98" s="45"/>
      <c r="M98" s="45"/>
      <c r="N98" s="45"/>
      <c r="O98" s="45"/>
      <c r="P98" s="45"/>
      <c r="Q98" s="45"/>
      <c r="R98" s="45"/>
      <c r="S98" s="45"/>
      <c r="T98" s="91"/>
      <c r="U98" s="45"/>
      <c r="V98" s="45"/>
      <c r="W98" s="91"/>
      <c r="X98" s="45"/>
      <c r="Y98" s="45"/>
      <c r="Z98" s="91"/>
      <c r="AA98" s="45"/>
      <c r="AB98" s="45"/>
      <c r="AC98" s="45"/>
      <c r="AD98" s="45"/>
    </row>
    <row r="99" spans="5:30" ht="15" customHeight="1" x14ac:dyDescent="0.35">
      <c r="E99" s="45"/>
      <c r="F99" s="45"/>
      <c r="G99" s="45"/>
      <c r="H99" s="45"/>
      <c r="I99" s="45"/>
      <c r="J99" s="45"/>
      <c r="K99" s="45"/>
      <c r="L99" s="45"/>
      <c r="M99" s="45"/>
      <c r="N99" s="45"/>
      <c r="O99" s="45"/>
      <c r="P99" s="45"/>
      <c r="Q99" s="45"/>
      <c r="R99" s="45"/>
      <c r="S99" s="45"/>
      <c r="T99" s="91"/>
      <c r="U99" s="45"/>
      <c r="V99" s="45"/>
      <c r="W99" s="91"/>
      <c r="X99" s="45"/>
      <c r="Y99" s="45"/>
      <c r="Z99" s="91"/>
      <c r="AA99" s="45"/>
      <c r="AB99" s="45"/>
      <c r="AC99" s="45"/>
      <c r="AD99" s="45"/>
    </row>
    <row r="100" spans="5:30" ht="15" customHeight="1" x14ac:dyDescent="0.35">
      <c r="E100" s="45"/>
      <c r="F100" s="45"/>
      <c r="G100" s="45"/>
      <c r="H100" s="45"/>
      <c r="I100" s="45"/>
      <c r="J100" s="45"/>
      <c r="K100" s="45"/>
      <c r="L100" s="45"/>
      <c r="M100" s="45"/>
      <c r="N100" s="45"/>
      <c r="O100" s="45"/>
      <c r="P100" s="45"/>
      <c r="Q100" s="45"/>
      <c r="R100" s="45"/>
      <c r="S100" s="45"/>
      <c r="T100" s="91"/>
      <c r="U100" s="45"/>
      <c r="V100" s="45"/>
      <c r="W100" s="91"/>
      <c r="X100" s="45"/>
      <c r="Y100" s="45"/>
      <c r="Z100" s="91"/>
      <c r="AA100" s="45"/>
      <c r="AB100" s="45"/>
      <c r="AC100" s="45"/>
      <c r="AD100" s="45"/>
    </row>
    <row r="101" spans="5:30" ht="15" customHeight="1" x14ac:dyDescent="0.35">
      <c r="E101" s="45"/>
      <c r="F101" s="45"/>
      <c r="G101" s="45"/>
      <c r="H101" s="45"/>
      <c r="I101" s="45"/>
      <c r="J101" s="45"/>
      <c r="K101" s="45"/>
      <c r="L101" s="45"/>
      <c r="M101" s="45"/>
      <c r="N101" s="45"/>
      <c r="O101" s="45"/>
      <c r="P101" s="45"/>
      <c r="Q101" s="45"/>
      <c r="R101" s="45"/>
      <c r="S101" s="45"/>
      <c r="T101" s="91"/>
      <c r="U101" s="45"/>
      <c r="V101" s="45"/>
      <c r="W101" s="91"/>
      <c r="X101" s="45"/>
      <c r="Y101" s="45"/>
      <c r="Z101" s="91"/>
      <c r="AA101" s="45"/>
      <c r="AB101" s="45"/>
      <c r="AC101" s="45"/>
      <c r="AD101" s="45"/>
    </row>
    <row r="102" spans="5:30" ht="15" customHeight="1" x14ac:dyDescent="0.35">
      <c r="E102" s="45"/>
      <c r="F102" s="45"/>
      <c r="G102" s="45"/>
      <c r="H102" s="45"/>
      <c r="I102" s="45"/>
      <c r="J102" s="45"/>
      <c r="K102" s="45"/>
      <c r="L102" s="45"/>
      <c r="M102" s="45"/>
      <c r="N102" s="45"/>
      <c r="O102" s="45"/>
      <c r="P102" s="45"/>
      <c r="Q102" s="45"/>
      <c r="R102" s="45"/>
      <c r="S102" s="45"/>
      <c r="T102" s="91"/>
      <c r="U102" s="45"/>
      <c r="V102" s="45"/>
      <c r="W102" s="91"/>
      <c r="X102" s="45"/>
      <c r="Y102" s="45"/>
      <c r="Z102" s="91"/>
      <c r="AA102" s="45"/>
      <c r="AB102" s="45"/>
      <c r="AC102" s="45"/>
      <c r="AD102" s="45"/>
    </row>
    <row r="103" spans="5:30" ht="15" customHeight="1" x14ac:dyDescent="0.35">
      <c r="E103" s="45"/>
      <c r="F103" s="45"/>
      <c r="G103" s="45"/>
      <c r="H103" s="45"/>
      <c r="I103" s="45"/>
      <c r="J103" s="45"/>
      <c r="K103" s="45"/>
      <c r="L103" s="45"/>
      <c r="M103" s="45"/>
      <c r="N103" s="45"/>
      <c r="O103" s="45"/>
      <c r="P103" s="45"/>
      <c r="Q103" s="45"/>
      <c r="R103" s="45"/>
      <c r="S103" s="45"/>
      <c r="T103" s="91"/>
      <c r="U103" s="45"/>
      <c r="V103" s="45"/>
      <c r="W103" s="91"/>
      <c r="X103" s="45"/>
      <c r="Y103" s="45"/>
      <c r="Z103" s="91"/>
      <c r="AA103" s="45"/>
      <c r="AB103" s="45"/>
      <c r="AC103" s="45"/>
      <c r="AD103" s="45"/>
    </row>
    <row r="104" spans="5:30" ht="15" customHeight="1" x14ac:dyDescent="0.35">
      <c r="E104" s="45"/>
      <c r="F104" s="45"/>
      <c r="G104" s="45"/>
      <c r="H104" s="45"/>
      <c r="I104" s="45"/>
      <c r="J104" s="45"/>
      <c r="K104" s="45"/>
      <c r="L104" s="45"/>
      <c r="M104" s="45"/>
      <c r="N104" s="45"/>
      <c r="O104" s="45"/>
      <c r="P104" s="45"/>
      <c r="Q104" s="45"/>
      <c r="R104" s="45"/>
      <c r="S104" s="45"/>
      <c r="T104" s="91"/>
      <c r="U104" s="45"/>
      <c r="V104" s="45"/>
      <c r="W104" s="91"/>
      <c r="X104" s="45"/>
      <c r="Y104" s="45"/>
      <c r="Z104" s="91"/>
      <c r="AA104" s="45"/>
      <c r="AB104" s="45"/>
      <c r="AC104" s="45"/>
      <c r="AD104" s="45"/>
    </row>
    <row r="105" spans="5:30" ht="15" customHeight="1" x14ac:dyDescent="0.35">
      <c r="E105" s="45"/>
      <c r="F105" s="45"/>
      <c r="G105" s="45"/>
      <c r="H105" s="45"/>
      <c r="I105" s="45"/>
      <c r="J105" s="45"/>
      <c r="K105" s="45"/>
      <c r="L105" s="45"/>
      <c r="M105" s="45"/>
      <c r="N105" s="45"/>
      <c r="O105" s="45"/>
      <c r="P105" s="45"/>
      <c r="Q105" s="45"/>
      <c r="R105" s="45"/>
      <c r="S105" s="45"/>
      <c r="T105" s="91"/>
      <c r="U105" s="45"/>
      <c r="V105" s="45"/>
      <c r="W105" s="91"/>
      <c r="X105" s="45"/>
      <c r="Y105" s="45"/>
      <c r="Z105" s="91"/>
      <c r="AA105" s="45"/>
      <c r="AB105" s="45"/>
      <c r="AC105" s="45"/>
      <c r="AD105" s="45"/>
    </row>
    <row r="106" spans="5:30" ht="15" customHeight="1" x14ac:dyDescent="0.35">
      <c r="E106" s="45"/>
      <c r="F106" s="45"/>
      <c r="G106" s="45"/>
      <c r="H106" s="45"/>
      <c r="I106" s="45"/>
      <c r="J106" s="45"/>
      <c r="K106" s="45"/>
      <c r="L106" s="45"/>
      <c r="M106" s="45"/>
      <c r="N106" s="45"/>
      <c r="O106" s="45"/>
      <c r="P106" s="45"/>
      <c r="Q106" s="45"/>
      <c r="R106" s="45"/>
      <c r="S106" s="45"/>
      <c r="T106" s="91"/>
      <c r="U106" s="45"/>
      <c r="V106" s="45"/>
      <c r="W106" s="91"/>
      <c r="X106" s="45"/>
      <c r="Y106" s="45"/>
      <c r="Z106" s="91"/>
      <c r="AA106" s="45"/>
      <c r="AB106" s="45"/>
      <c r="AC106" s="45"/>
      <c r="AD106" s="45"/>
    </row>
    <row r="107" spans="5:30" ht="15" customHeight="1" x14ac:dyDescent="0.35">
      <c r="E107" s="45"/>
      <c r="F107" s="45"/>
      <c r="G107" s="45"/>
      <c r="H107" s="45"/>
      <c r="I107" s="45"/>
      <c r="J107" s="45"/>
      <c r="K107" s="45"/>
      <c r="L107" s="45"/>
      <c r="M107" s="45"/>
      <c r="N107" s="45"/>
      <c r="O107" s="45"/>
      <c r="P107" s="45"/>
      <c r="Q107" s="45"/>
      <c r="R107" s="45"/>
      <c r="S107" s="45"/>
      <c r="T107" s="91"/>
      <c r="U107" s="45"/>
      <c r="V107" s="45"/>
      <c r="W107" s="91"/>
      <c r="X107" s="45"/>
      <c r="Y107" s="45"/>
      <c r="Z107" s="91"/>
      <c r="AA107" s="45"/>
      <c r="AB107" s="45"/>
      <c r="AC107" s="45"/>
      <c r="AD107" s="45"/>
    </row>
    <row r="108" spans="5:30" ht="15" customHeight="1" x14ac:dyDescent="0.35">
      <c r="E108" s="66"/>
      <c r="F108" s="45"/>
      <c r="G108" s="45"/>
      <c r="H108" s="45"/>
      <c r="I108" s="45"/>
      <c r="J108" s="45"/>
      <c r="K108" s="45"/>
      <c r="L108" s="45"/>
      <c r="M108" s="45"/>
      <c r="N108" s="45"/>
      <c r="O108" s="45"/>
      <c r="P108" s="45"/>
      <c r="Q108" s="45"/>
      <c r="R108" s="45"/>
      <c r="S108" s="45"/>
      <c r="T108" s="91"/>
      <c r="U108" s="45"/>
      <c r="V108" s="45"/>
      <c r="W108" s="91"/>
      <c r="X108" s="45"/>
      <c r="Y108" s="45"/>
      <c r="Z108" s="91"/>
      <c r="AA108" s="45"/>
      <c r="AB108" s="45"/>
      <c r="AC108" s="45"/>
      <c r="AD108" s="45"/>
    </row>
    <row r="109" spans="5:30" ht="15" customHeight="1" x14ac:dyDescent="0.35">
      <c r="E109" s="66"/>
      <c r="F109" s="45"/>
      <c r="G109" s="45"/>
      <c r="H109" s="45"/>
      <c r="I109" s="45"/>
      <c r="J109" s="45"/>
      <c r="K109" s="45"/>
      <c r="L109" s="45"/>
      <c r="M109" s="45"/>
      <c r="N109" s="45"/>
      <c r="O109" s="45"/>
      <c r="P109" s="45"/>
      <c r="Q109" s="45"/>
      <c r="R109" s="45"/>
      <c r="S109" s="45"/>
      <c r="T109" s="91"/>
      <c r="U109" s="45"/>
      <c r="V109" s="45"/>
      <c r="W109" s="91"/>
      <c r="X109" s="45"/>
      <c r="Y109" s="45"/>
      <c r="Z109" s="91"/>
      <c r="AA109" s="45"/>
      <c r="AB109" s="45"/>
      <c r="AC109" s="45"/>
      <c r="AD109" s="45"/>
    </row>
    <row r="110" spans="5:30" ht="15" customHeight="1" x14ac:dyDescent="0.35">
      <c r="E110" s="66"/>
      <c r="F110" s="45"/>
      <c r="G110" s="45"/>
      <c r="H110" s="45"/>
      <c r="I110" s="45"/>
      <c r="J110" s="45"/>
      <c r="K110" s="45"/>
      <c r="L110" s="45"/>
      <c r="M110" s="45"/>
      <c r="N110" s="45"/>
      <c r="O110" s="45"/>
      <c r="P110" s="45"/>
      <c r="Q110" s="45"/>
      <c r="R110" s="45"/>
      <c r="S110" s="45"/>
      <c r="T110" s="91"/>
      <c r="U110" s="45"/>
      <c r="V110" s="45"/>
      <c r="W110" s="91"/>
      <c r="X110" s="45"/>
      <c r="Y110" s="45"/>
      <c r="Z110" s="91"/>
      <c r="AA110" s="45"/>
      <c r="AB110" s="45"/>
      <c r="AC110" s="45"/>
      <c r="AD110" s="45"/>
    </row>
    <row r="111" spans="5:30" ht="15" customHeight="1" x14ac:dyDescent="0.35">
      <c r="E111" s="66"/>
      <c r="F111" s="45"/>
      <c r="G111" s="45"/>
      <c r="H111" s="45"/>
      <c r="I111" s="45"/>
      <c r="J111" s="45"/>
      <c r="K111" s="45"/>
      <c r="L111" s="45"/>
      <c r="M111" s="45"/>
      <c r="N111" s="45"/>
      <c r="O111" s="45"/>
      <c r="P111" s="45"/>
      <c r="Q111" s="45"/>
      <c r="R111" s="45"/>
      <c r="S111" s="45"/>
      <c r="T111" s="91"/>
      <c r="U111" s="45"/>
      <c r="V111" s="45"/>
      <c r="W111" s="91"/>
      <c r="X111" s="45"/>
      <c r="Y111" s="45"/>
      <c r="Z111" s="91"/>
      <c r="AA111" s="45"/>
      <c r="AB111" s="45"/>
      <c r="AC111" s="45"/>
      <c r="AD111" s="45"/>
    </row>
    <row r="112" spans="5:30" ht="15" customHeight="1" x14ac:dyDescent="0.35">
      <c r="E112" s="45"/>
      <c r="F112" s="66"/>
      <c r="G112" s="66"/>
      <c r="H112" s="66"/>
      <c r="I112" s="66"/>
      <c r="J112" s="66"/>
      <c r="K112" s="66"/>
      <c r="L112" s="66"/>
      <c r="M112" s="66"/>
      <c r="N112" s="66"/>
      <c r="O112" s="66"/>
      <c r="P112" s="66"/>
      <c r="Q112" s="66"/>
      <c r="R112" s="66"/>
      <c r="S112" s="66"/>
      <c r="T112" s="95"/>
      <c r="U112" s="66"/>
      <c r="V112" s="66"/>
      <c r="W112" s="95"/>
      <c r="X112" s="66"/>
      <c r="Y112" s="66"/>
      <c r="Z112" s="95"/>
      <c r="AA112" s="66"/>
      <c r="AB112" s="66"/>
      <c r="AC112" s="66"/>
      <c r="AD112" s="66"/>
    </row>
    <row r="113" spans="5:30" ht="15" customHeight="1" x14ac:dyDescent="0.35">
      <c r="E113" s="45"/>
      <c r="F113" s="66"/>
      <c r="G113" s="66"/>
      <c r="H113" s="66"/>
      <c r="I113" s="66"/>
      <c r="J113" s="66"/>
      <c r="K113" s="66"/>
      <c r="L113" s="66"/>
      <c r="M113" s="66"/>
      <c r="N113" s="66"/>
      <c r="O113" s="66"/>
      <c r="P113" s="66"/>
      <c r="Q113" s="66"/>
      <c r="R113" s="66"/>
      <c r="S113" s="66"/>
      <c r="T113" s="95"/>
      <c r="U113" s="66"/>
      <c r="V113" s="66"/>
      <c r="W113" s="95"/>
      <c r="X113" s="66"/>
      <c r="Y113" s="66"/>
      <c r="Z113" s="95"/>
      <c r="AA113" s="66"/>
      <c r="AB113" s="66"/>
      <c r="AC113" s="66"/>
      <c r="AD113" s="66"/>
    </row>
    <row r="114" spans="5:30" ht="15" customHeight="1" x14ac:dyDescent="0.35">
      <c r="E114" s="45"/>
      <c r="F114" s="66"/>
      <c r="G114" s="66"/>
      <c r="H114" s="66"/>
      <c r="I114" s="66"/>
      <c r="J114" s="66"/>
      <c r="K114" s="66"/>
      <c r="L114" s="66"/>
      <c r="M114" s="66"/>
      <c r="N114" s="66"/>
      <c r="O114" s="66"/>
      <c r="P114" s="66"/>
      <c r="Q114" s="66"/>
      <c r="R114" s="66"/>
      <c r="S114" s="66"/>
      <c r="T114" s="95"/>
      <c r="U114" s="66"/>
      <c r="V114" s="66"/>
      <c r="W114" s="95"/>
      <c r="X114" s="66"/>
      <c r="Y114" s="66"/>
      <c r="Z114" s="95"/>
      <c r="AA114" s="66"/>
      <c r="AB114" s="66"/>
      <c r="AC114" s="66"/>
      <c r="AD114" s="66"/>
    </row>
    <row r="115" spans="5:30" ht="15" customHeight="1" x14ac:dyDescent="0.35">
      <c r="E115" s="45"/>
      <c r="F115" s="66"/>
      <c r="G115" s="66"/>
      <c r="H115" s="66"/>
      <c r="I115" s="66"/>
      <c r="J115" s="66"/>
      <c r="K115" s="66"/>
      <c r="L115" s="66"/>
      <c r="M115" s="66"/>
      <c r="N115" s="66"/>
      <c r="O115" s="66"/>
      <c r="P115" s="66"/>
      <c r="Q115" s="66"/>
      <c r="R115" s="66"/>
      <c r="S115" s="66"/>
      <c r="T115" s="95"/>
      <c r="U115" s="66"/>
      <c r="V115" s="66"/>
      <c r="W115" s="95"/>
      <c r="X115" s="66"/>
      <c r="Y115" s="66"/>
      <c r="Z115" s="95"/>
      <c r="AA115" s="66"/>
      <c r="AB115" s="66"/>
      <c r="AC115" s="66"/>
      <c r="AD115" s="66"/>
    </row>
    <row r="116" spans="5:30" ht="15" customHeight="1" x14ac:dyDescent="0.35"/>
    <row r="117" spans="5:30" ht="15" customHeight="1" x14ac:dyDescent="0.35"/>
    <row r="118" spans="5:30" ht="15" customHeight="1" x14ac:dyDescent="0.35"/>
    <row r="119" spans="5:30" ht="15" customHeight="1" x14ac:dyDescent="0.35"/>
  </sheetData>
  <sheetProtection algorithmName="SHA-512" hashValue="nZuxG0U9thWJ/bp4tswzZ8grU21z7y3tc29zLSG2gY89fJGNqzZxtZyIBCyXLoc5up5hUKGrSCpUnm7aOvNhdw==" saltValue="qfDS8jhCyDlPgx6u92ewqw==" spinCount="100000" sheet="1" objects="1" scenarios="1"/>
  <mergeCells count="145">
    <mergeCell ref="AE2:AG3"/>
    <mergeCell ref="E3:P3"/>
    <mergeCell ref="Q3:R3"/>
    <mergeCell ref="S3:AA3"/>
    <mergeCell ref="AC3:AD3"/>
    <mergeCell ref="A4:C5"/>
    <mergeCell ref="E4:H4"/>
    <mergeCell ref="E5:P5"/>
    <mergeCell ref="A6:C7"/>
    <mergeCell ref="Q6:Q8"/>
    <mergeCell ref="R6:R8"/>
    <mergeCell ref="H6:P8"/>
    <mergeCell ref="AB3:AB4"/>
    <mergeCell ref="A1:C1"/>
    <mergeCell ref="U1:AB1"/>
    <mergeCell ref="A2:C3"/>
    <mergeCell ref="AB6:AB8"/>
    <mergeCell ref="AC6:AC8"/>
    <mergeCell ref="AD6:AD8"/>
    <mergeCell ref="A8:C9"/>
    <mergeCell ref="Q10:Q12"/>
    <mergeCell ref="R10:R12"/>
    <mergeCell ref="AB10:AB12"/>
    <mergeCell ref="AC10:AC12"/>
    <mergeCell ref="AD10:AD12"/>
    <mergeCell ref="A12:C13"/>
    <mergeCell ref="H10:P12"/>
    <mergeCell ref="A10:C11"/>
    <mergeCell ref="AC22:AC24"/>
    <mergeCell ref="AD22:AD24"/>
    <mergeCell ref="AC26:AC28"/>
    <mergeCell ref="AD26:AD28"/>
    <mergeCell ref="Q30:Q32"/>
    <mergeCell ref="R30:R32"/>
    <mergeCell ref="AB30:AB32"/>
    <mergeCell ref="AC30:AC32"/>
    <mergeCell ref="A14:C15"/>
    <mergeCell ref="Q14:Q16"/>
    <mergeCell ref="R14:R16"/>
    <mergeCell ref="AB14:AB16"/>
    <mergeCell ref="AC14:AC16"/>
    <mergeCell ref="AD14:AD16"/>
    <mergeCell ref="A16:C17"/>
    <mergeCell ref="G14:P16"/>
    <mergeCell ref="H18:P20"/>
    <mergeCell ref="A18:C19"/>
    <mergeCell ref="Q18:Q20"/>
    <mergeCell ref="R18:R20"/>
    <mergeCell ref="AB18:AB20"/>
    <mergeCell ref="AC18:AC20"/>
    <mergeCell ref="AD18:AD20"/>
    <mergeCell ref="A20:C21"/>
    <mergeCell ref="A22:C23"/>
    <mergeCell ref="H26:P28"/>
    <mergeCell ref="H22:P24"/>
    <mergeCell ref="A26:C27"/>
    <mergeCell ref="A28:C29"/>
    <mergeCell ref="Q26:Q28"/>
    <mergeCell ref="AB26:AB28"/>
    <mergeCell ref="Q22:Q24"/>
    <mergeCell ref="R22:R24"/>
    <mergeCell ref="AB22:AB24"/>
    <mergeCell ref="A24:C25"/>
    <mergeCell ref="R26:R28"/>
    <mergeCell ref="A36:C37"/>
    <mergeCell ref="AD30:AD32"/>
    <mergeCell ref="A34:C35"/>
    <mergeCell ref="H42:P44"/>
    <mergeCell ref="H30:P32"/>
    <mergeCell ref="AC42:AC44"/>
    <mergeCell ref="AD42:AD44"/>
    <mergeCell ref="A30:C31"/>
    <mergeCell ref="A32:C33"/>
    <mergeCell ref="H38:P40"/>
    <mergeCell ref="H34:P36"/>
    <mergeCell ref="Q34:Q36"/>
    <mergeCell ref="R34:R36"/>
    <mergeCell ref="AB34:AB36"/>
    <mergeCell ref="AC34:AC36"/>
    <mergeCell ref="AB42:AB44"/>
    <mergeCell ref="AD34:AD36"/>
    <mergeCell ref="AB38:AB40"/>
    <mergeCell ref="AC38:AC40"/>
    <mergeCell ref="AD38:AD40"/>
    <mergeCell ref="Q38:Q40"/>
    <mergeCell ref="R38:R40"/>
    <mergeCell ref="AC50:AC52"/>
    <mergeCell ref="AD50:AD52"/>
    <mergeCell ref="E51:H51"/>
    <mergeCell ref="E49:P49"/>
    <mergeCell ref="A40:C40"/>
    <mergeCell ref="H46:P48"/>
    <mergeCell ref="Q46:Q48"/>
    <mergeCell ref="R46:R48"/>
    <mergeCell ref="AB46:AB48"/>
    <mergeCell ref="AC46:AC48"/>
    <mergeCell ref="AD46:AD48"/>
    <mergeCell ref="A50:C51"/>
    <mergeCell ref="E52:H52"/>
    <mergeCell ref="A48:C49"/>
    <mergeCell ref="E50:H50"/>
    <mergeCell ref="I50:P52"/>
    <mergeCell ref="Q50:Q52"/>
    <mergeCell ref="R50:R52"/>
    <mergeCell ref="Q42:Q44"/>
    <mergeCell ref="R42:R44"/>
    <mergeCell ref="AB50:AB52"/>
    <mergeCell ref="E54:H54"/>
    <mergeCell ref="I54:P56"/>
    <mergeCell ref="Q54:Q56"/>
    <mergeCell ref="R54:R56"/>
    <mergeCell ref="AB54:AB56"/>
    <mergeCell ref="AC54:AC56"/>
    <mergeCell ref="AD54:AD56"/>
    <mergeCell ref="E55:H55"/>
    <mergeCell ref="E56:H56"/>
    <mergeCell ref="E58:H58"/>
    <mergeCell ref="I58:P60"/>
    <mergeCell ref="Q58:Q60"/>
    <mergeCell ref="R58:R60"/>
    <mergeCell ref="AB58:AB60"/>
    <mergeCell ref="AC58:AC60"/>
    <mergeCell ref="AD58:AD60"/>
    <mergeCell ref="E59:H59"/>
    <mergeCell ref="E60:H60"/>
    <mergeCell ref="E62:H62"/>
    <mergeCell ref="I62:P64"/>
    <mergeCell ref="Q62:Q64"/>
    <mergeCell ref="R62:R64"/>
    <mergeCell ref="AB62:AB64"/>
    <mergeCell ref="AC62:AC64"/>
    <mergeCell ref="AD62:AD64"/>
    <mergeCell ref="E63:H63"/>
    <mergeCell ref="E64:H64"/>
    <mergeCell ref="E74:AD88"/>
    <mergeCell ref="E67:H67"/>
    <mergeCell ref="E68:H68"/>
    <mergeCell ref="E66:H66"/>
    <mergeCell ref="I66:P68"/>
    <mergeCell ref="Q66:Q68"/>
    <mergeCell ref="R66:R68"/>
    <mergeCell ref="AB66:AB68"/>
    <mergeCell ref="AC66:AC68"/>
    <mergeCell ref="AD66:AD68"/>
    <mergeCell ref="E69:AD69"/>
  </mergeCells>
  <hyperlinks>
    <hyperlink ref="A48" r:id="rId1" display="eventorders.nec@necgroup.co.uk" xr:uid="{F760FB0E-7784-4077-8DE4-CCC9189D8F99}"/>
    <hyperlink ref="A48:C49" r:id="rId2" display="Click here to speak to our team!" xr:uid="{0FF11F88-8DAF-4768-8157-B8B361E7A5C7}"/>
    <hyperlink ref="U1:AB1" r:id="rId3" display="mailto:eventorders.nec@necgroup.co.uk" xr:uid="{1AF17B82-3048-466A-829C-9C6040837656}"/>
    <hyperlink ref="A4:C5" location="Landing!A1" display="Home" xr:uid="{082DEC19-586E-4FA8-AD65-B99202A7EFED}"/>
    <hyperlink ref="A12:C13" location="Util!A1" display="Util!A1" xr:uid="{D361677A-7FFA-47FA-9FE5-A8182C7B024D}"/>
    <hyperlink ref="A14:C15" location="Safe!A1" display="Safe!A1" xr:uid="{EF3AEBB2-0200-4B7C-96F3-312E13340AD9}"/>
    <hyperlink ref="A16:C17" location="Floor!A1" display="Floor!A1" xr:uid="{D7189803-14DF-4EEF-A908-34347FD7EA94}"/>
    <hyperlink ref="A18:C19" location="Clean!A1" display="Clean!A1" xr:uid="{3090D5E6-6D0D-47DB-9E6F-D264A782AA73}"/>
    <hyperlink ref="A30:C31" location="'G&amp;R'!A1" display="'G&amp;R'!A1" xr:uid="{59F571B3-9990-49A0-A5E2-6F7FF0139F2D}"/>
    <hyperlink ref="A32:C33" location="Details!A1" display="Details!A1" xr:uid="{4A8D8B3F-DE8B-4A82-8E7C-0E542CE221F4}"/>
    <hyperlink ref="A34:C35" location="Summary!A1" display="Summary!A1" xr:uid="{BA0264EF-FA63-4A58-8031-4501F1A4C84B}"/>
    <hyperlink ref="A36:C37" location="'T&amp;C'!A1" display="'T&amp;C'!A1" xr:uid="{8A325ABA-4DCC-40D6-9CA2-3A8948645102}"/>
    <hyperlink ref="A6:C7" location="Info!A1" display="Info!A1" xr:uid="{19C53A38-4E9F-4D2E-BDDF-8ACC99109B88}"/>
    <hyperlink ref="A8:C9" location="IT!A1" display="IT &amp; Networks" xr:uid="{B7984B9A-23D8-49FB-BDDB-CDABAB27ABE7}"/>
    <hyperlink ref="A20:C21" location="Food!A1" display="Food!A1" xr:uid="{0D4858AD-4ABD-4724-AA5C-0B635C607C8A}"/>
    <hyperlink ref="A26:C27" location="Equip!A1" display="Equip!A1" xr:uid="{84DCAA6F-229A-415D-990E-9E8CA4064ABA}"/>
    <hyperlink ref="A28:C29" location="Hygiene!A1" display="Hygiene!A1" xr:uid="{FC2B1579-26A7-4E5F-BEEB-2C34B77BBEAC}"/>
    <hyperlink ref="A22:C23" location="Drink!A1" display="Drink!A1" xr:uid="{F2F7A1C9-8EB9-4371-AF0E-91865C77A0BE}"/>
    <hyperlink ref="A24:C25" location="Alco!A1" display="Alco!A1" xr:uid="{2EC4D467-A025-4078-8DD5-7A0ADF4543ED}"/>
    <hyperlink ref="A10:C11" location="AV!A1" display="AV!A1" xr:uid="{9A15A207-D58C-4BAA-A3EE-4B55736E7724}"/>
  </hyperlinks>
  <printOptions horizontalCentered="1" verticalCentered="1"/>
  <pageMargins left="0.23622047244094491" right="0.23622047244094491" top="0.35433070866141736" bottom="0.35433070866141736" header="0.31496062992125984" footer="0.31496062992125984"/>
  <pageSetup paperSize="9" scale="76" orientation="landscape" r:id="rId4"/>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2799E18D-EB5B-4E35-A0D7-98D9DD0D9A3A}">
          <x14:formula1>
            <xm:f>Admin!$D$4:$D$20</xm:f>
          </x14:formula1>
          <xm:sqref>U6:U8 X6:X8 AA6:AA8 X10:X12 U10:U12 AA10:AA12 U14:U16 X14:X16 AA14:AA16 X18:X20 U18:U20 AA18:AA20 U22:U24 X22:X24 AA22:AA24 X26:X28 U26:U28 AA26:AA28 U30:U32 X30:X32 AA30:AA32 X34:X36 U34:U36 AA34:AA36 U38:U40 X38:X40 AA38:AA40 U46:U48 X46:X48 X42:X44 U42:U44 AA42:AA44 AA46:AA48 AA50:AA52 X50:X52 U50:U52 X54:X56 AA54:AA56 U54:U56 AA58:AA60 X58:X60 U58:U60 AA66:AA68 X66:X68 X62:X64 AA62:AA64 U62:U64 U66:U68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omment xmlns="be3f6756-8707-4edf-8708-5ed37b8766d9" xsi:nil="true"/>
    <lcf76f155ced4ddcb4097134ff3c332f xmlns="be3f6756-8707-4edf-8708-5ed37b8766d9">
      <Terms xmlns="http://schemas.microsoft.com/office/infopath/2007/PartnerControls"/>
    </lcf76f155ced4ddcb4097134ff3c332f>
    <IconOverlay xmlns="http://schemas.microsoft.com/sharepoint/v4" xsi:nil="true"/>
    <Status xmlns="be3f6756-8707-4edf-8708-5ed37b8766d9" xsi:nil="true"/>
    <TaxCatchAll xmlns="3e7e0c62-66a7-4b51-91dc-ea512ebde434" xsi:nil="true"/>
    <Refund_x0020_Complete_x003f_ xmlns="be3f6756-8707-4edf-8708-5ed37b8766d9">false</Refund_x0020_Complete_x003f_>
    <BVALIVE xmlns="be3f6756-8707-4edf-8708-5ed37b8766d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8EF6F2023198F4E986940ED9635D5E5" ma:contentTypeVersion="23" ma:contentTypeDescription="Create a new document." ma:contentTypeScope="" ma:versionID="7e14a6d3c027e720685c6209aa82aea9">
  <xsd:schema xmlns:xsd="http://www.w3.org/2001/XMLSchema" xmlns:xs="http://www.w3.org/2001/XMLSchema" xmlns:p="http://schemas.microsoft.com/office/2006/metadata/properties" xmlns:ns2="be3f6756-8707-4edf-8708-5ed37b8766d9" xmlns:ns3="http://schemas.microsoft.com/sharepoint/v4" xmlns:ns4="3e7e0c62-66a7-4b51-91dc-ea512ebde434" targetNamespace="http://schemas.microsoft.com/office/2006/metadata/properties" ma:root="true" ma:fieldsID="1143a9448f6550f106a7fc0bb003c157" ns2:_="" ns3:_="" ns4:_="">
    <xsd:import namespace="be3f6756-8707-4edf-8708-5ed37b8766d9"/>
    <xsd:import namespace="http://schemas.microsoft.com/sharepoint/v4"/>
    <xsd:import namespace="3e7e0c62-66a7-4b51-91dc-ea512ebde43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IconOverlay" minOccurs="0"/>
                <xsd:element ref="ns4:SharedWithUsers" minOccurs="0"/>
                <xsd:element ref="ns4:SharedWithDetails" minOccurs="0"/>
                <xsd:element ref="ns2:Refund_x0020_Complete_x003f_" minOccurs="0"/>
                <xsd:element ref="ns2:MediaServiceAutoKeyPoints" minOccurs="0"/>
                <xsd:element ref="ns2:MediaServiceKeyPoints" minOccurs="0"/>
                <xsd:element ref="ns2:Comment" minOccurs="0"/>
                <xsd:element ref="ns2:MediaServiceDateTaken" minOccurs="0"/>
                <xsd:element ref="ns2:MediaLengthInSeconds" minOccurs="0"/>
                <xsd:element ref="ns2:lcf76f155ced4ddcb4097134ff3c332f" minOccurs="0"/>
                <xsd:element ref="ns4:TaxCatchAll" minOccurs="0"/>
                <xsd:element ref="ns2:MediaServiceGenerationTime" minOccurs="0"/>
                <xsd:element ref="ns2:MediaServiceEventHashCode" minOccurs="0"/>
                <xsd:element ref="ns2:MediaServiceObjectDetectorVersions" minOccurs="0"/>
                <xsd:element ref="ns2:MediaServiceLocation" minOccurs="0"/>
                <xsd:element ref="ns2:MediaServiceSearchProperties" minOccurs="0"/>
                <xsd:element ref="ns2:Status" minOccurs="0"/>
                <xsd:element ref="ns2:BVALIV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3f6756-8707-4edf-8708-5ed37b8766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Refund_x0020_Complete_x003f_" ma:index="15" nillable="true" ma:displayName="Refund Complete?" ma:default="0" ma:internalName="Refund_x0020_Complete_x003f_">
      <xsd:simpleType>
        <xsd:restriction base="dms:Boolea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Comment" ma:index="18" nillable="true" ma:displayName="Comment" ma:format="Dropdown" ma:internalName="Comment">
      <xsd:simpleType>
        <xsd:restriction base="dms:Text">
          <xsd:maxLength value="255"/>
        </xsd:restriction>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97c1e89-d5c2-43ba-b3e7-ed7eaabeb2c2" ma:termSetId="09814cd3-568e-fe90-9814-8d621ff8fb84" ma:anchorId="fba54fb3-c3e1-fe81-a776-ca4b69148c4d" ma:open="true" ma:isKeyword="false">
      <xsd:complexType>
        <xsd:sequence>
          <xsd:element ref="pc:Terms" minOccurs="0" maxOccurs="1"/>
        </xsd:sequence>
      </xsd:complex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Location" ma:index="27" nillable="true" ma:displayName="Location" ma:indexed="true" ma:internalName="MediaServiceLocation"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Status" ma:index="29" nillable="true" ma:displayName="Status" ma:format="Dropdown" ma:internalName="Status">
      <xsd:simpleType>
        <xsd:restriction base="dms:Choice">
          <xsd:enumeration value="Link added to sheet"/>
          <xsd:enumeration value="No match on sheet"/>
          <xsd:enumeration value="Not an exact match"/>
        </xsd:restriction>
      </xsd:simpleType>
    </xsd:element>
    <xsd:element name="BVALIVE" ma:index="30" nillable="true" ma:displayName="Show" ma:format="Dropdown" ma:internalName="BVALIV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e7e0c62-66a7-4b51-91dc-ea512ebde43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2d96e70-83e9-40bc-8f0f-4ddc70b4c817}" ma:internalName="TaxCatchAll" ma:showField="CatchAllData" ma:web="3e7e0c62-66a7-4b51-91dc-ea512ebde43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3A7C73-0A40-4E5B-AC2C-51F00BC8FF47}">
  <ds:schemaRefs>
    <ds:schemaRef ds:uri="http://schemas.microsoft.com/sharepoint/v3/contenttype/forms"/>
  </ds:schemaRefs>
</ds:datastoreItem>
</file>

<file path=customXml/itemProps2.xml><?xml version="1.0" encoding="utf-8"?>
<ds:datastoreItem xmlns:ds="http://schemas.openxmlformats.org/officeDocument/2006/customXml" ds:itemID="{D7D5D1CA-2E10-41BF-B0C4-57C85AE3881A}">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3e7e0c62-66a7-4b51-91dc-ea512ebde434"/>
    <ds:schemaRef ds:uri="http://schemas.microsoft.com/sharepoint/v4"/>
    <ds:schemaRef ds:uri="http://purl.org/dc/terms/"/>
    <ds:schemaRef ds:uri="be3f6756-8707-4edf-8708-5ed37b8766d9"/>
    <ds:schemaRef ds:uri="http://www.w3.org/XML/1998/namespace"/>
    <ds:schemaRef ds:uri="http://purl.org/dc/dcmitype/"/>
  </ds:schemaRefs>
</ds:datastoreItem>
</file>

<file path=customXml/itemProps3.xml><?xml version="1.0" encoding="utf-8"?>
<ds:datastoreItem xmlns:ds="http://schemas.openxmlformats.org/officeDocument/2006/customXml" ds:itemID="{E974A78F-4BEB-4B5D-96CF-A876D3880C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3f6756-8707-4edf-8708-5ed37b8766d9"/>
    <ds:schemaRef ds:uri="http://schemas.microsoft.com/sharepoint/v4"/>
    <ds:schemaRef ds:uri="3e7e0c62-66a7-4b51-91dc-ea512ebde4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16</vt:i4>
      </vt:variant>
    </vt:vector>
  </HeadingPairs>
  <TitlesOfParts>
    <vt:vector size="36" baseType="lpstr">
      <vt:lpstr>Landing</vt:lpstr>
      <vt:lpstr>Info</vt:lpstr>
      <vt:lpstr>IT</vt:lpstr>
      <vt:lpstr>AV</vt:lpstr>
      <vt:lpstr>Util</vt:lpstr>
      <vt:lpstr>Safe</vt:lpstr>
      <vt:lpstr>Floor</vt:lpstr>
      <vt:lpstr>Clean</vt:lpstr>
      <vt:lpstr>Food</vt:lpstr>
      <vt:lpstr>Drink</vt:lpstr>
      <vt:lpstr>Alco</vt:lpstr>
      <vt:lpstr>Equip</vt:lpstr>
      <vt:lpstr>Hygiene</vt:lpstr>
      <vt:lpstr>G&amp;R</vt:lpstr>
      <vt:lpstr>Details</vt:lpstr>
      <vt:lpstr>Summary</vt:lpstr>
      <vt:lpstr>T&amp;C</vt:lpstr>
      <vt:lpstr>Helper</vt:lpstr>
      <vt:lpstr>Prices</vt:lpstr>
      <vt:lpstr>Admin</vt:lpstr>
      <vt:lpstr>Alco!Print_Area</vt:lpstr>
      <vt:lpstr>AV!Print_Area</vt:lpstr>
      <vt:lpstr>Clean!Print_Area</vt:lpstr>
      <vt:lpstr>Details!Print_Area</vt:lpstr>
      <vt:lpstr>Drink!Print_Area</vt:lpstr>
      <vt:lpstr>Equip!Print_Area</vt:lpstr>
      <vt:lpstr>Floor!Print_Area</vt:lpstr>
      <vt:lpstr>Food!Print_Area</vt:lpstr>
      <vt:lpstr>'G&amp;R'!Print_Area</vt:lpstr>
      <vt:lpstr>Hygiene!Print_Area</vt:lpstr>
      <vt:lpstr>Info!Print_Area</vt:lpstr>
      <vt:lpstr>IT!Print_Area</vt:lpstr>
      <vt:lpstr>Safe!Print_Area</vt:lpstr>
      <vt:lpstr>Summary!Print_Area</vt:lpstr>
      <vt:lpstr>'T&amp;C'!Print_Area</vt:lpstr>
      <vt:lpstr>Util!Print_Area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Richard Smith</dc:creator>
  <cp:keywords/>
  <dc:description/>
  <cp:lastModifiedBy>Claire Bonsell</cp:lastModifiedBy>
  <cp:revision/>
  <dcterms:created xsi:type="dcterms:W3CDTF">2024-07-19T20:51:46Z</dcterms:created>
  <dcterms:modified xsi:type="dcterms:W3CDTF">2025-07-24T14:35:21Z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0x01010088EF6F2023198F4E986940ED9635D5E5</vt:lpwstr>
  </property>
  <property fmtid="{D5CDD505-2E9C-101B-9397-08002B2CF9AE}" pid="3" name="MediaServiceImageTags">
    <vt:lpwstr/>
  </property>
</Properties>
</file>